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M:\TESTÜLET\2026\10.29\GFT\"/>
    </mc:Choice>
  </mc:AlternateContent>
  <xr:revisionPtr revIDLastSave="0" documentId="13_ncr:1_{20DD032C-E609-4DBB-95CC-5EF009B31F3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lőlap" sheetId="1" r:id="rId1"/>
    <sheet name="Összesítő" sheetId="2" r:id="rId2"/>
    <sheet name="B_SZV_1A" sheetId="3" r:id="rId3"/>
    <sheet name="adat" sheetId="7" r:id="rId4"/>
    <sheet name="Kitöltési útmutató" sheetId="4" r:id="rId5"/>
    <sheet name="Megjegyzé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7" l="1"/>
  <c r="B23" i="7"/>
  <c r="B22" i="7"/>
  <c r="B21" i="7"/>
  <c r="B20" i="7"/>
  <c r="B19" i="7"/>
  <c r="B18" i="7"/>
  <c r="B17" i="7"/>
  <c r="S16" i="7"/>
  <c r="B16" i="7"/>
  <c r="S15" i="7"/>
  <c r="B15" i="7"/>
  <c r="S14" i="7"/>
  <c r="B14" i="7"/>
  <c r="S13" i="7"/>
  <c r="B13" i="7"/>
  <c r="S12" i="7"/>
  <c r="B12" i="7"/>
  <c r="S11" i="7"/>
  <c r="B11" i="7"/>
  <c r="S10" i="7"/>
  <c r="B10" i="7"/>
  <c r="S9" i="7"/>
  <c r="B9" i="7"/>
  <c r="S8" i="7"/>
  <c r="B8" i="7"/>
  <c r="S7" i="7"/>
  <c r="B7" i="7"/>
  <c r="X6" i="7"/>
  <c r="B6" i="7"/>
  <c r="X5" i="7"/>
  <c r="B5" i="7"/>
  <c r="X4" i="7"/>
  <c r="B4" i="7"/>
  <c r="X3" i="7"/>
  <c r="B3" i="7"/>
  <c r="X2" i="7"/>
  <c r="CC23" i="3"/>
  <c r="CB23" i="3"/>
  <c r="CA23" i="3"/>
  <c r="BZ23" i="3"/>
  <c r="BY23" i="3"/>
  <c r="BX23" i="3"/>
  <c r="BW23" i="3"/>
  <c r="BV23" i="3"/>
  <c r="BU23" i="3"/>
  <c r="BN23" i="3"/>
  <c r="BR23" i="3" s="1"/>
  <c r="BM23" i="3"/>
  <c r="BO23" i="3" s="1"/>
  <c r="BL23" i="3"/>
  <c r="BJ23" i="3"/>
  <c r="BG23" i="3"/>
  <c r="AZ23" i="3"/>
  <c r="AY23" i="3"/>
  <c r="AW23" i="3"/>
  <c r="H23" i="3" s="1"/>
  <c r="AS23" i="3"/>
  <c r="AQ23" i="3"/>
  <c r="BI23" i="3" s="1"/>
  <c r="AD23" i="3"/>
  <c r="AC23" i="3"/>
  <c r="K23" i="3"/>
  <c r="J23" i="3"/>
  <c r="I23" i="3"/>
  <c r="F23" i="3"/>
  <c r="A23" i="3"/>
  <c r="CF23" i="3" s="1"/>
  <c r="CC22" i="3"/>
  <c r="CB22" i="3"/>
  <c r="CA22" i="3"/>
  <c r="BZ22" i="3"/>
  <c r="BY22" i="3"/>
  <c r="BX22" i="3"/>
  <c r="BW22" i="3"/>
  <c r="BV22" i="3"/>
  <c r="BU22" i="3"/>
  <c r="BN22" i="3"/>
  <c r="BM22" i="3"/>
  <c r="BO22" i="3" s="1"/>
  <c r="BL22" i="3"/>
  <c r="BJ22" i="3"/>
  <c r="BG22" i="3"/>
  <c r="AZ22" i="3"/>
  <c r="AY22" i="3"/>
  <c r="AW22" i="3"/>
  <c r="AS22" i="3"/>
  <c r="AQ22" i="3"/>
  <c r="BI22" i="3" s="1"/>
  <c r="AD22" i="3"/>
  <c r="AC22" i="3"/>
  <c r="BE22" i="3" s="1"/>
  <c r="BF22" i="3" s="1"/>
  <c r="K22" i="3"/>
  <c r="J22" i="3"/>
  <c r="I22" i="3"/>
  <c r="F22" i="3"/>
  <c r="A22" i="3"/>
  <c r="CF22" i="3" s="1"/>
  <c r="CF21" i="3"/>
  <c r="CC21" i="3"/>
  <c r="CB21" i="3"/>
  <c r="CA21" i="3"/>
  <c r="BZ21" i="3"/>
  <c r="BY21" i="3"/>
  <c r="BX21" i="3"/>
  <c r="BW21" i="3"/>
  <c r="BV21" i="3"/>
  <c r="BU21" i="3"/>
  <c r="BN21" i="3"/>
  <c r="BR21" i="3" s="1"/>
  <c r="BM21" i="3"/>
  <c r="BO21" i="3" s="1"/>
  <c r="BL21" i="3"/>
  <c r="BJ21" i="3"/>
  <c r="BK21" i="3" s="1"/>
  <c r="BG21" i="3"/>
  <c r="AZ21" i="3"/>
  <c r="AY21" i="3"/>
  <c r="AW21" i="3"/>
  <c r="H21" i="3" s="1"/>
  <c r="AS21" i="3"/>
  <c r="AQ21" i="3"/>
  <c r="BI21" i="3" s="1"/>
  <c r="AD21" i="3"/>
  <c r="AC21" i="3"/>
  <c r="BE21" i="3" s="1"/>
  <c r="BF21" i="3" s="1"/>
  <c r="K21" i="3"/>
  <c r="J21" i="3"/>
  <c r="I21" i="3"/>
  <c r="F21" i="3"/>
  <c r="A21" i="3"/>
  <c r="CC20" i="3"/>
  <c r="CB20" i="3"/>
  <c r="CA20" i="3"/>
  <c r="BZ20" i="3"/>
  <c r="BY20" i="3"/>
  <c r="BX20" i="3"/>
  <c r="BW20" i="3"/>
  <c r="BV20" i="3"/>
  <c r="BU20" i="3"/>
  <c r="BN20" i="3"/>
  <c r="BM20" i="3"/>
  <c r="BO20" i="3" s="1"/>
  <c r="BL20" i="3"/>
  <c r="BJ20" i="3"/>
  <c r="BG20" i="3"/>
  <c r="AZ20" i="3"/>
  <c r="AY20" i="3"/>
  <c r="AW20" i="3"/>
  <c r="AS20" i="3"/>
  <c r="AQ20" i="3"/>
  <c r="BI20" i="3" s="1"/>
  <c r="AD20" i="3"/>
  <c r="AC20" i="3"/>
  <c r="BE20" i="3" s="1"/>
  <c r="BF20" i="3" s="1"/>
  <c r="K20" i="3"/>
  <c r="J20" i="3"/>
  <c r="I20" i="3"/>
  <c r="H20" i="3"/>
  <c r="F20" i="3"/>
  <c r="A20" i="3"/>
  <c r="CF20" i="3" s="1"/>
  <c r="CC19" i="3"/>
  <c r="CB19" i="3"/>
  <c r="CA19" i="3"/>
  <c r="BZ19" i="3"/>
  <c r="BY19" i="3"/>
  <c r="BX19" i="3"/>
  <c r="BW19" i="3"/>
  <c r="BV19" i="3"/>
  <c r="BU19" i="3"/>
  <c r="BN19" i="3"/>
  <c r="BM19" i="3"/>
  <c r="BO19" i="3" s="1"/>
  <c r="BL19" i="3"/>
  <c r="BJ19" i="3"/>
  <c r="BG19" i="3"/>
  <c r="AZ19" i="3"/>
  <c r="AY19" i="3"/>
  <c r="AW19" i="3"/>
  <c r="AS19" i="3"/>
  <c r="AQ19" i="3"/>
  <c r="AD19" i="3"/>
  <c r="AC19" i="3"/>
  <c r="BE19" i="3" s="1"/>
  <c r="BF19" i="3" s="1"/>
  <c r="K19" i="3"/>
  <c r="J19" i="3"/>
  <c r="I19" i="3"/>
  <c r="F19" i="3"/>
  <c r="A19" i="3"/>
  <c r="CF19" i="3" s="1"/>
  <c r="CC18" i="3"/>
  <c r="CB18" i="3"/>
  <c r="CA18" i="3"/>
  <c r="BZ18" i="3"/>
  <c r="BY18" i="3"/>
  <c r="BX18" i="3"/>
  <c r="BW18" i="3"/>
  <c r="BV18" i="3"/>
  <c r="BU18" i="3"/>
  <c r="BN18" i="3"/>
  <c r="BM18" i="3"/>
  <c r="BO18" i="3" s="1"/>
  <c r="BL18" i="3"/>
  <c r="BJ18" i="3"/>
  <c r="BG18" i="3"/>
  <c r="AZ18" i="3"/>
  <c r="AY18" i="3"/>
  <c r="AW18" i="3"/>
  <c r="H18" i="3" s="1"/>
  <c r="AS18" i="3"/>
  <c r="AQ18" i="3"/>
  <c r="BI18" i="3" s="1"/>
  <c r="AD18" i="3"/>
  <c r="AC18" i="3"/>
  <c r="BE18" i="3" s="1"/>
  <c r="BF18" i="3" s="1"/>
  <c r="K18" i="3"/>
  <c r="J18" i="3"/>
  <c r="I18" i="3"/>
  <c r="F18" i="3"/>
  <c r="A18" i="3"/>
  <c r="CF18" i="3" s="1"/>
  <c r="CC17" i="3"/>
  <c r="CB17" i="3"/>
  <c r="CA17" i="3"/>
  <c r="BZ17" i="3"/>
  <c r="BY17" i="3"/>
  <c r="BX17" i="3"/>
  <c r="BW17" i="3"/>
  <c r="BV17" i="3"/>
  <c r="BU17" i="3"/>
  <c r="BN17" i="3"/>
  <c r="BM17" i="3"/>
  <c r="BO17" i="3" s="1"/>
  <c r="BL17" i="3"/>
  <c r="BJ17" i="3"/>
  <c r="BG17" i="3"/>
  <c r="AZ17" i="3"/>
  <c r="AY17" i="3"/>
  <c r="AW17" i="3"/>
  <c r="H17" i="3" s="1"/>
  <c r="AS17" i="3"/>
  <c r="AQ17" i="3"/>
  <c r="BK17" i="3" s="1"/>
  <c r="AD17" i="3"/>
  <c r="AC17" i="3"/>
  <c r="BE17" i="3" s="1"/>
  <c r="BF17" i="3" s="1"/>
  <c r="K17" i="3"/>
  <c r="J17" i="3"/>
  <c r="I17" i="3"/>
  <c r="F17" i="3"/>
  <c r="A17" i="3"/>
  <c r="CF17" i="3" s="1"/>
  <c r="CC16" i="3"/>
  <c r="CB16" i="3"/>
  <c r="CA16" i="3"/>
  <c r="BZ16" i="3"/>
  <c r="BY16" i="3"/>
  <c r="BX16" i="3"/>
  <c r="BW16" i="3"/>
  <c r="BV16" i="3"/>
  <c r="BU16" i="3"/>
  <c r="BN16" i="3"/>
  <c r="BM16" i="3"/>
  <c r="BO16" i="3" s="1"/>
  <c r="BL16" i="3"/>
  <c r="BJ16" i="3"/>
  <c r="BG16" i="3"/>
  <c r="AZ16" i="3"/>
  <c r="AY16" i="3"/>
  <c r="AW16" i="3"/>
  <c r="AS16" i="3"/>
  <c r="AQ16" i="3"/>
  <c r="BI16" i="3" s="1"/>
  <c r="AD16" i="3"/>
  <c r="AC16" i="3"/>
  <c r="BE16" i="3" s="1"/>
  <c r="BF16" i="3" s="1"/>
  <c r="K16" i="3"/>
  <c r="J16" i="3"/>
  <c r="I16" i="3"/>
  <c r="F16" i="3"/>
  <c r="A16" i="3"/>
  <c r="CF16" i="3" s="1"/>
  <c r="CC15" i="3"/>
  <c r="CB15" i="3"/>
  <c r="CA15" i="3"/>
  <c r="BZ15" i="3"/>
  <c r="BY15" i="3"/>
  <c r="BX15" i="3"/>
  <c r="BW15" i="3"/>
  <c r="BV15" i="3"/>
  <c r="BU15" i="3"/>
  <c r="BN15" i="3"/>
  <c r="BM15" i="3"/>
  <c r="BO15" i="3" s="1"/>
  <c r="BL15" i="3"/>
  <c r="BJ15" i="3"/>
  <c r="BG15" i="3"/>
  <c r="AZ15" i="3"/>
  <c r="AY15" i="3"/>
  <c r="AW15" i="3"/>
  <c r="H15" i="3" s="1"/>
  <c r="AS15" i="3"/>
  <c r="AQ15" i="3"/>
  <c r="BI15" i="3" s="1"/>
  <c r="AD15" i="3"/>
  <c r="AC15" i="3"/>
  <c r="BE15" i="3" s="1"/>
  <c r="BF15" i="3" s="1"/>
  <c r="K15" i="3"/>
  <c r="J15" i="3"/>
  <c r="I15" i="3"/>
  <c r="F15" i="3"/>
  <c r="A15" i="3"/>
  <c r="CF15" i="3" s="1"/>
  <c r="CF14" i="3"/>
  <c r="CC14" i="3"/>
  <c r="CB14" i="3"/>
  <c r="CA14" i="3"/>
  <c r="BZ14" i="3"/>
  <c r="BY14" i="3"/>
  <c r="BX14" i="3"/>
  <c r="BW14" i="3"/>
  <c r="BV14" i="3"/>
  <c r="BU14" i="3"/>
  <c r="BN14" i="3"/>
  <c r="BM14" i="3"/>
  <c r="BO14" i="3" s="1"/>
  <c r="BL14" i="3"/>
  <c r="BJ14" i="3"/>
  <c r="BG14" i="3"/>
  <c r="AZ14" i="3"/>
  <c r="AY14" i="3"/>
  <c r="AW14" i="3"/>
  <c r="AS14" i="3"/>
  <c r="AQ14" i="3"/>
  <c r="BI14" i="3" s="1"/>
  <c r="AD14" i="3"/>
  <c r="AC14" i="3"/>
  <c r="BE14" i="3" s="1"/>
  <c r="BF14" i="3" s="1"/>
  <c r="K14" i="3"/>
  <c r="J14" i="3"/>
  <c r="I14" i="3"/>
  <c r="H14" i="3"/>
  <c r="F14" i="3"/>
  <c r="A14" i="3"/>
  <c r="CC13" i="3"/>
  <c r="CB13" i="3"/>
  <c r="CA13" i="3"/>
  <c r="BZ13" i="3"/>
  <c r="BY13" i="3"/>
  <c r="BX13" i="3"/>
  <c r="BW13" i="3"/>
  <c r="BV13" i="3"/>
  <c r="BU13" i="3"/>
  <c r="BN13" i="3"/>
  <c r="BM13" i="3"/>
  <c r="BO13" i="3" s="1"/>
  <c r="BL13" i="3"/>
  <c r="BJ13" i="3"/>
  <c r="BG13" i="3"/>
  <c r="AZ13" i="3"/>
  <c r="AY13" i="3"/>
  <c r="AW13" i="3"/>
  <c r="AS13" i="3"/>
  <c r="AQ13" i="3"/>
  <c r="BI13" i="3" s="1"/>
  <c r="AD13" i="3"/>
  <c r="AC13" i="3"/>
  <c r="BE13" i="3" s="1"/>
  <c r="BF13" i="3" s="1"/>
  <c r="K13" i="3"/>
  <c r="J13" i="3"/>
  <c r="I13" i="3"/>
  <c r="F13" i="3"/>
  <c r="A13" i="3"/>
  <c r="CF13" i="3" s="1"/>
  <c r="CC12" i="3"/>
  <c r="CB12" i="3"/>
  <c r="CA12" i="3"/>
  <c r="BZ12" i="3"/>
  <c r="BY12" i="3"/>
  <c r="BX12" i="3"/>
  <c r="BW12" i="3"/>
  <c r="BV12" i="3"/>
  <c r="BU12" i="3"/>
  <c r="BN12" i="3"/>
  <c r="BM12" i="3"/>
  <c r="BO12" i="3" s="1"/>
  <c r="BL12" i="3"/>
  <c r="BJ12" i="3"/>
  <c r="BK12" i="3" s="1"/>
  <c r="BG12" i="3"/>
  <c r="AZ12" i="3"/>
  <c r="AY12" i="3"/>
  <c r="AW12" i="3"/>
  <c r="H12" i="3" s="1"/>
  <c r="AS12" i="3"/>
  <c r="AQ12" i="3"/>
  <c r="BI12" i="3" s="1"/>
  <c r="AD12" i="3"/>
  <c r="AC12" i="3"/>
  <c r="BE12" i="3" s="1"/>
  <c r="BF12" i="3" s="1"/>
  <c r="K12" i="3"/>
  <c r="J12" i="3"/>
  <c r="I12" i="3"/>
  <c r="F12" i="3"/>
  <c r="A12" i="3"/>
  <c r="CF12" i="3" s="1"/>
  <c r="CC11" i="3"/>
  <c r="CB11" i="3"/>
  <c r="CA11" i="3"/>
  <c r="BZ11" i="3"/>
  <c r="BY11" i="3"/>
  <c r="BX11" i="3"/>
  <c r="BW11" i="3"/>
  <c r="BV11" i="3"/>
  <c r="BU11" i="3"/>
  <c r="BN11" i="3"/>
  <c r="BR11" i="3" s="1"/>
  <c r="BM11" i="3"/>
  <c r="BO11" i="3" s="1"/>
  <c r="BL11" i="3"/>
  <c r="BJ11" i="3"/>
  <c r="BG11" i="3"/>
  <c r="AZ11" i="3"/>
  <c r="AY11" i="3"/>
  <c r="AW11" i="3"/>
  <c r="AS11" i="3"/>
  <c r="AQ11" i="3"/>
  <c r="BI11" i="3" s="1"/>
  <c r="AD11" i="3"/>
  <c r="AC11" i="3"/>
  <c r="BE11" i="3" s="1"/>
  <c r="BF11" i="3" s="1"/>
  <c r="K11" i="3"/>
  <c r="J11" i="3"/>
  <c r="I11" i="3"/>
  <c r="F11" i="3"/>
  <c r="A11" i="3"/>
  <c r="CF11" i="3" s="1"/>
  <c r="CC10" i="3"/>
  <c r="CB10" i="3"/>
  <c r="CA10" i="3"/>
  <c r="BZ10" i="3"/>
  <c r="BY10" i="3"/>
  <c r="BX10" i="3"/>
  <c r="BW10" i="3"/>
  <c r="BV10" i="3"/>
  <c r="BU10" i="3"/>
  <c r="BN10" i="3"/>
  <c r="BM10" i="3"/>
  <c r="BO10" i="3" s="1"/>
  <c r="BL10" i="3"/>
  <c r="BJ10" i="3"/>
  <c r="BG10" i="3"/>
  <c r="AZ10" i="3"/>
  <c r="AY10" i="3"/>
  <c r="H10" i="3" s="1"/>
  <c r="AW10" i="3"/>
  <c r="AS10" i="3"/>
  <c r="AQ10" i="3"/>
  <c r="BI10" i="3" s="1"/>
  <c r="AD10" i="3"/>
  <c r="AC10" i="3"/>
  <c r="BE10" i="3" s="1"/>
  <c r="BF10" i="3" s="1"/>
  <c r="K10" i="3"/>
  <c r="J10" i="3"/>
  <c r="I10" i="3"/>
  <c r="F10" i="3"/>
  <c r="A10" i="3"/>
  <c r="CF10" i="3" s="1"/>
  <c r="CC9" i="3"/>
  <c r="CB9" i="3"/>
  <c r="CA9" i="3"/>
  <c r="BZ9" i="3"/>
  <c r="BY9" i="3"/>
  <c r="BX9" i="3"/>
  <c r="BW9" i="3"/>
  <c r="BV9" i="3"/>
  <c r="BU9" i="3"/>
  <c r="BN9" i="3"/>
  <c r="BM9" i="3"/>
  <c r="BO9" i="3" s="1"/>
  <c r="BL9" i="3"/>
  <c r="BJ9" i="3"/>
  <c r="BK9" i="3" s="1"/>
  <c r="BG9" i="3"/>
  <c r="AZ9" i="3"/>
  <c r="AY9" i="3"/>
  <c r="AW9" i="3"/>
  <c r="AS9" i="3"/>
  <c r="AQ9" i="3"/>
  <c r="BI9" i="3" s="1"/>
  <c r="AD9" i="3"/>
  <c r="AC9" i="3"/>
  <c r="BE9" i="3" s="1"/>
  <c r="BF9" i="3" s="1"/>
  <c r="K9" i="3"/>
  <c r="J9" i="3"/>
  <c r="I9" i="3"/>
  <c r="F9" i="3"/>
  <c r="A9" i="3"/>
  <c r="CF9" i="3" s="1"/>
  <c r="CC8" i="3"/>
  <c r="CB8" i="3"/>
  <c r="CA8" i="3"/>
  <c r="BZ8" i="3"/>
  <c r="BY8" i="3"/>
  <c r="BX8" i="3"/>
  <c r="BW8" i="3"/>
  <c r="BV8" i="3"/>
  <c r="BU8" i="3"/>
  <c r="BN8" i="3"/>
  <c r="BM8" i="3"/>
  <c r="BO8" i="3" s="1"/>
  <c r="BL8" i="3"/>
  <c r="BJ8" i="3"/>
  <c r="BG8" i="3"/>
  <c r="AZ8" i="3"/>
  <c r="AY8" i="3"/>
  <c r="AW8" i="3"/>
  <c r="AS8" i="3"/>
  <c r="AQ8" i="3"/>
  <c r="AD8" i="3"/>
  <c r="AC8" i="3"/>
  <c r="K8" i="3"/>
  <c r="J8" i="3"/>
  <c r="I8" i="3"/>
  <c r="F8" i="3"/>
  <c r="A8" i="3"/>
  <c r="CF8" i="3" s="1"/>
  <c r="CC7" i="3"/>
  <c r="CB7" i="3"/>
  <c r="CA7" i="3"/>
  <c r="BZ7" i="3"/>
  <c r="BY7" i="3"/>
  <c r="BX7" i="3"/>
  <c r="BW7" i="3"/>
  <c r="BV7" i="3"/>
  <c r="BU7" i="3"/>
  <c r="BN7" i="3"/>
  <c r="BM7" i="3"/>
  <c r="BO7" i="3" s="1"/>
  <c r="BJ7" i="3"/>
  <c r="BK7" i="3" s="1"/>
  <c r="BG7" i="3"/>
  <c r="BH7" i="3" s="1"/>
  <c r="BF7" i="3"/>
  <c r="AZ7" i="3"/>
  <c r="AY7" i="3"/>
  <c r="AW7" i="3"/>
  <c r="AQ7" i="3"/>
  <c r="BI7" i="3" s="1"/>
  <c r="BL7" i="3" s="1"/>
  <c r="AC7" i="3"/>
  <c r="BE7" i="3" s="1"/>
  <c r="K7" i="3"/>
  <c r="J7" i="3"/>
  <c r="I7" i="3"/>
  <c r="F7" i="3"/>
  <c r="CC6" i="3"/>
  <c r="CB6" i="3"/>
  <c r="CA6" i="3"/>
  <c r="BZ6" i="3"/>
  <c r="BY6" i="3"/>
  <c r="BX6" i="3"/>
  <c r="BW6" i="3"/>
  <c r="BV6" i="3"/>
  <c r="BU6" i="3"/>
  <c r="BN6" i="3"/>
  <c r="BM6" i="3"/>
  <c r="BO6" i="3" s="1"/>
  <c r="BJ6" i="3"/>
  <c r="BG6" i="3"/>
  <c r="AZ6" i="3"/>
  <c r="AY6" i="3"/>
  <c r="AW6" i="3"/>
  <c r="AQ6" i="3"/>
  <c r="BI6" i="3" s="1"/>
  <c r="BL6" i="3" s="1"/>
  <c r="AC6" i="3"/>
  <c r="BE6" i="3" s="1"/>
  <c r="BF6" i="3" s="1"/>
  <c r="K6" i="3"/>
  <c r="J6" i="3"/>
  <c r="I6" i="3"/>
  <c r="H6" i="3"/>
  <c r="F6" i="3"/>
  <c r="CC5" i="3"/>
  <c r="CB5" i="3"/>
  <c r="CA5" i="3"/>
  <c r="BZ5" i="3"/>
  <c r="BY5" i="3"/>
  <c r="BX5" i="3"/>
  <c r="BW5" i="3"/>
  <c r="BV5" i="3"/>
  <c r="BU5" i="3"/>
  <c r="BN5" i="3"/>
  <c r="BM5" i="3"/>
  <c r="BO5" i="3" s="1"/>
  <c r="BJ5" i="3"/>
  <c r="BG5" i="3"/>
  <c r="AZ5" i="3"/>
  <c r="AY5" i="3"/>
  <c r="AW5" i="3"/>
  <c r="AQ5" i="3"/>
  <c r="BI5" i="3" s="1"/>
  <c r="BL5" i="3" s="1"/>
  <c r="AC5" i="3"/>
  <c r="BE5" i="3" s="1"/>
  <c r="BF5" i="3" s="1"/>
  <c r="K5" i="3"/>
  <c r="J5" i="3"/>
  <c r="I5" i="3"/>
  <c r="F5" i="3"/>
  <c r="BA5" i="3" s="1"/>
  <c r="CC4" i="3"/>
  <c r="CB4" i="3"/>
  <c r="CA4" i="3"/>
  <c r="BZ4" i="3"/>
  <c r="BY4" i="3"/>
  <c r="BX4" i="3"/>
  <c r="BW4" i="3"/>
  <c r="BV4" i="3"/>
  <c r="BU4" i="3"/>
  <c r="BN4" i="3"/>
  <c r="BP4" i="3" s="1"/>
  <c r="BM4" i="3"/>
  <c r="BO4" i="3" s="1"/>
  <c r="BJ4" i="3"/>
  <c r="BG4" i="3"/>
  <c r="AZ4" i="3"/>
  <c r="AY4" i="3"/>
  <c r="AW4" i="3"/>
  <c r="AQ4" i="3"/>
  <c r="BI4" i="3" s="1"/>
  <c r="BL4" i="3" s="1"/>
  <c r="AC4" i="3"/>
  <c r="BE4" i="3" s="1"/>
  <c r="BF4" i="3" s="1"/>
  <c r="K4" i="3"/>
  <c r="J4" i="3"/>
  <c r="I4" i="3"/>
  <c r="H4" i="3"/>
  <c r="F4" i="3"/>
  <c r="BB4" i="3" s="1"/>
  <c r="CC3" i="3"/>
  <c r="CB3" i="3"/>
  <c r="CA3" i="3"/>
  <c r="BZ3" i="3"/>
  <c r="BY3" i="3"/>
  <c r="BX3" i="3"/>
  <c r="BW3" i="3"/>
  <c r="BV3" i="3"/>
  <c r="BU3" i="3"/>
  <c r="BN3" i="3"/>
  <c r="BM3" i="3"/>
  <c r="BO3" i="3" s="1"/>
  <c r="BL3" i="3"/>
  <c r="BJ3" i="3"/>
  <c r="BG3" i="3"/>
  <c r="AZ3" i="3"/>
  <c r="AY3" i="3"/>
  <c r="AW3" i="3"/>
  <c r="AQ3" i="3"/>
  <c r="BI3" i="3" s="1"/>
  <c r="AC3" i="3"/>
  <c r="BE3" i="3" s="1"/>
  <c r="BF3" i="3" s="1"/>
  <c r="K3" i="3"/>
  <c r="J3" i="3"/>
  <c r="I3" i="3"/>
  <c r="F3" i="3"/>
  <c r="B8" i="1"/>
  <c r="B7" i="1"/>
  <c r="S6" i="7" l="1"/>
  <c r="BH9" i="3"/>
  <c r="BH21" i="3"/>
  <c r="BK20" i="3"/>
  <c r="BH19" i="3"/>
  <c r="BK18" i="3"/>
  <c r="BH18" i="3"/>
  <c r="BK16" i="3"/>
  <c r="BH16" i="3"/>
  <c r="BK15" i="3"/>
  <c r="BH15" i="3"/>
  <c r="H9" i="3"/>
  <c r="BK13" i="3"/>
  <c r="BH13" i="3"/>
  <c r="BH12" i="3"/>
  <c r="BK10" i="3"/>
  <c r="BH10" i="3"/>
  <c r="BK6" i="3"/>
  <c r="BH6" i="3"/>
  <c r="BH4" i="3"/>
  <c r="AX12" i="2"/>
  <c r="H7" i="3"/>
  <c r="S2" i="7"/>
  <c r="S5" i="7"/>
  <c r="BR22" i="3"/>
  <c r="BP22" i="3"/>
  <c r="BB22" i="3"/>
  <c r="BA22" i="3"/>
  <c r="BB21" i="3"/>
  <c r="BA21" i="3"/>
  <c r="CD21" i="3" s="1"/>
  <c r="BR20" i="3"/>
  <c r="BP20" i="3"/>
  <c r="BR19" i="3"/>
  <c r="BP19" i="3"/>
  <c r="BB19" i="3"/>
  <c r="BA19" i="3"/>
  <c r="BR17" i="3"/>
  <c r="BP17" i="3"/>
  <c r="BR16" i="3"/>
  <c r="BP16" i="3"/>
  <c r="BB16" i="3"/>
  <c r="BA16" i="3"/>
  <c r="BR14" i="3"/>
  <c r="BP14" i="3"/>
  <c r="BB14" i="3"/>
  <c r="BA14" i="3"/>
  <c r="CE14" i="3" s="1"/>
  <c r="BR13" i="3"/>
  <c r="BP13" i="3"/>
  <c r="BB11" i="3"/>
  <c r="BA11" i="3"/>
  <c r="CD11" i="3" s="1"/>
  <c r="BP10" i="3"/>
  <c r="BR10" i="3"/>
  <c r="BB8" i="3"/>
  <c r="BA8" i="3"/>
  <c r="BB5" i="3"/>
  <c r="BD5" i="3" s="1"/>
  <c r="BR5" i="3"/>
  <c r="AS5" i="3"/>
  <c r="BK3" i="3"/>
  <c r="BK4" i="3"/>
  <c r="BK5" i="3"/>
  <c r="BH5" i="3"/>
  <c r="BH3" i="3"/>
  <c r="AX4" i="2"/>
  <c r="AW5" i="2"/>
  <c r="AU7" i="2"/>
  <c r="AU8" i="2"/>
  <c r="BT5" i="3"/>
  <c r="AV9" i="2"/>
  <c r="Q14" i="2"/>
  <c r="AV14" i="2"/>
  <c r="AW14" i="2"/>
  <c r="AD5" i="3"/>
  <c r="AG9" i="2"/>
  <c r="AX5" i="2"/>
  <c r="AX6" i="2"/>
  <c r="AV7" i="2"/>
  <c r="BQ5" i="3"/>
  <c r="BS5" i="3"/>
  <c r="AV8" i="2"/>
  <c r="AE10" i="2"/>
  <c r="AW11" i="2"/>
  <c r="AU12" i="2"/>
  <c r="AV15" i="2"/>
  <c r="AX14" i="2"/>
  <c r="AW15" i="2"/>
  <c r="AX15" i="2"/>
  <c r="X12" i="2"/>
  <c r="AV11" i="2"/>
  <c r="AW4" i="2"/>
  <c r="H3" i="3"/>
  <c r="L7" i="2"/>
  <c r="AK7" i="2"/>
  <c r="Q4" i="2"/>
  <c r="AL7" i="2"/>
  <c r="R4" i="2"/>
  <c r="AG10" i="2"/>
  <c r="S4" i="2"/>
  <c r="R15" i="2"/>
  <c r="T4" i="2"/>
  <c r="W11" i="2"/>
  <c r="BR9" i="3"/>
  <c r="BP9" i="3"/>
  <c r="BK23" i="3"/>
  <c r="X11" i="2"/>
  <c r="AF10" i="2"/>
  <c r="BB12" i="3"/>
  <c r="BA12" i="3"/>
  <c r="AM7" i="2"/>
  <c r="V11" i="2"/>
  <c r="BS4" i="3"/>
  <c r="BQ4" i="3"/>
  <c r="BD4" i="3"/>
  <c r="BT4" i="3"/>
  <c r="BC4" i="3"/>
  <c r="AT7" i="2"/>
  <c r="G7" i="2" s="1"/>
  <c r="Y11" i="2"/>
  <c r="BP11" i="3"/>
  <c r="R14" i="2"/>
  <c r="AK8" i="2"/>
  <c r="BP6" i="3"/>
  <c r="V12" i="2"/>
  <c r="W12" i="2"/>
  <c r="BP3" i="3"/>
  <c r="BR3" i="3"/>
  <c r="BA18" i="3"/>
  <c r="BB18" i="3"/>
  <c r="L6" i="2"/>
  <c r="AE9" i="2"/>
  <c r="Q13" i="2"/>
  <c r="T5" i="2"/>
  <c r="BR8" i="3"/>
  <c r="BP8" i="3"/>
  <c r="AF9" i="2"/>
  <c r="BB15" i="3"/>
  <c r="BA15" i="3"/>
  <c r="BR12" i="3"/>
  <c r="BP12" i="3"/>
  <c r="BB17" i="3"/>
  <c r="BA17" i="3"/>
  <c r="R5" i="2"/>
  <c r="BB9" i="3"/>
  <c r="BA9" i="3"/>
  <c r="S5" i="2"/>
  <c r="AJ16" i="2"/>
  <c r="AM8" i="2"/>
  <c r="Y12" i="2"/>
  <c r="N13" i="2"/>
  <c r="AD9" i="2"/>
  <c r="AK6" i="2"/>
  <c r="BB10" i="3"/>
  <c r="BA10" i="3"/>
  <c r="BE23" i="3"/>
  <c r="BF23" i="3" s="1"/>
  <c r="BH23" i="3"/>
  <c r="AD10" i="2"/>
  <c r="P4" i="2"/>
  <c r="BB7" i="3"/>
  <c r="BR7" i="3" s="1"/>
  <c r="BA7" i="3"/>
  <c r="Z11" i="2"/>
  <c r="AL8" i="2"/>
  <c r="AK16" i="2"/>
  <c r="BB13" i="3"/>
  <c r="BA13" i="3"/>
  <c r="BB6" i="3"/>
  <c r="BR6" i="3" s="1"/>
  <c r="BA6" i="3"/>
  <c r="S14" i="2"/>
  <c r="AT8" i="2"/>
  <c r="G8" i="2" s="1"/>
  <c r="Z12" i="2"/>
  <c r="S15" i="2"/>
  <c r="AH10" i="2"/>
  <c r="Z13" i="2"/>
  <c r="AG16" i="2"/>
  <c r="P13" i="2"/>
  <c r="R13" i="2"/>
  <c r="N14" i="2"/>
  <c r="AH9" i="2"/>
  <c r="P14" i="2"/>
  <c r="BP15" i="3"/>
  <c r="BR15" i="3"/>
  <c r="U4" i="2"/>
  <c r="T14" i="2"/>
  <c r="V4" i="2"/>
  <c r="V5" i="2"/>
  <c r="N6" i="2"/>
  <c r="N7" i="2"/>
  <c r="AJ10" i="2"/>
  <c r="AJ11" i="2"/>
  <c r="AC12" i="2"/>
  <c r="AC13" i="2"/>
  <c r="U14" i="2"/>
  <c r="U15" i="2"/>
  <c r="M16" i="2"/>
  <c r="BP5" i="3"/>
  <c r="W4" i="2"/>
  <c r="W5" i="2"/>
  <c r="P6" i="2"/>
  <c r="P7" i="2"/>
  <c r="P8" i="2"/>
  <c r="AW8" i="2"/>
  <c r="AW9" i="2"/>
  <c r="AK10" i="2"/>
  <c r="AK11" i="2"/>
  <c r="AD12" i="2"/>
  <c r="AD13" i="2"/>
  <c r="V14" i="2"/>
  <c r="V15" i="2"/>
  <c r="N16" i="2"/>
  <c r="BE8" i="3"/>
  <c r="BF8" i="3" s="1"/>
  <c r="BH8" i="3"/>
  <c r="BK19" i="3"/>
  <c r="BI19" i="3"/>
  <c r="H22" i="3"/>
  <c r="X4" i="2"/>
  <c r="X5" i="2"/>
  <c r="X6" i="2"/>
  <c r="Q7" i="2"/>
  <c r="Q8" i="2"/>
  <c r="AX8" i="2"/>
  <c r="AX9" i="2"/>
  <c r="AL10" i="2"/>
  <c r="AL11" i="2"/>
  <c r="AE12" i="2"/>
  <c r="AE13" i="2"/>
  <c r="W14" i="2"/>
  <c r="W15" i="2"/>
  <c r="P16" i="2"/>
  <c r="BT8" i="3"/>
  <c r="BT19" i="3"/>
  <c r="M6" i="2"/>
  <c r="AI9" i="2"/>
  <c r="AI11" i="2"/>
  <c r="L16" i="2"/>
  <c r="Y5" i="2"/>
  <c r="R8" i="2"/>
  <c r="AM11" i="2"/>
  <c r="X15" i="2"/>
  <c r="BK8" i="3"/>
  <c r="BI8" i="3"/>
  <c r="CE22" i="3"/>
  <c r="CD22" i="3"/>
  <c r="Z5" i="2"/>
  <c r="H13" i="3"/>
  <c r="H19" i="3"/>
  <c r="AI4" i="2"/>
  <c r="L9" i="2"/>
  <c r="AH13" i="2"/>
  <c r="Z16" i="2"/>
  <c r="AC5" i="2"/>
  <c r="M9" i="2"/>
  <c r="AI13" i="2"/>
  <c r="CE19" i="3"/>
  <c r="CD19" i="3"/>
  <c r="AD5" i="2"/>
  <c r="V8" i="2"/>
  <c r="N11" i="2"/>
  <c r="AJ13" i="2"/>
  <c r="BD14" i="3"/>
  <c r="BC14" i="3"/>
  <c r="CH16" i="3"/>
  <c r="CG16" i="3"/>
  <c r="BH17" i="3"/>
  <c r="AE5" i="2"/>
  <c r="W8" i="2"/>
  <c r="AK14" i="2"/>
  <c r="CE8" i="3"/>
  <c r="CD8" i="3"/>
  <c r="BH14" i="3"/>
  <c r="BH22" i="3"/>
  <c r="AM5" i="2"/>
  <c r="X8" i="2"/>
  <c r="X9" i="2"/>
  <c r="Q10" i="2"/>
  <c r="Q11" i="2"/>
  <c r="AX11" i="2"/>
  <c r="AL13" i="2"/>
  <c r="AL14" i="2"/>
  <c r="AE15" i="2"/>
  <c r="AE16" i="2"/>
  <c r="CD5" i="3"/>
  <c r="BH11" i="3"/>
  <c r="CD14" i="3"/>
  <c r="BD16" i="3"/>
  <c r="CE21" i="3"/>
  <c r="BK22" i="3"/>
  <c r="T15" i="2"/>
  <c r="X14" i="2"/>
  <c r="BA4" i="3"/>
  <c r="BK14" i="3"/>
  <c r="BB23" i="3"/>
  <c r="BA23" i="3"/>
  <c r="S4" i="7"/>
  <c r="S3" i="7"/>
  <c r="AI10" i="2"/>
  <c r="AM10" i="2"/>
  <c r="AH4" i="2"/>
  <c r="AT10" i="2"/>
  <c r="G10" i="2" s="1"/>
  <c r="U8" i="2"/>
  <c r="AI14" i="2"/>
  <c r="AC16" i="2"/>
  <c r="AL4" i="2"/>
  <c r="W9" i="2"/>
  <c r="AD15" i="2"/>
  <c r="AM4" i="2"/>
  <c r="AG6" i="2"/>
  <c r="Y9" i="2"/>
  <c r="AF16" i="2"/>
  <c r="L4" i="2"/>
  <c r="AH6" i="2"/>
  <c r="Z8" i="2"/>
  <c r="Z9" i="2"/>
  <c r="S10" i="2"/>
  <c r="S11" i="2"/>
  <c r="BC5" i="3"/>
  <c r="BD8" i="3"/>
  <c r="BK11" i="3"/>
  <c r="BP23" i="3"/>
  <c r="W16" i="2"/>
  <c r="AL15" i="2"/>
  <c r="Q15" i="2"/>
  <c r="AF14" i="2"/>
  <c r="Y13" i="2"/>
  <c r="S12" i="2"/>
  <c r="AH11" i="2"/>
  <c r="L11" i="2"/>
  <c r="U9" i="2"/>
  <c r="AJ8" i="2"/>
  <c r="N8" i="2"/>
  <c r="AD7" i="2"/>
  <c r="W6" i="2"/>
  <c r="AL5" i="2"/>
  <c r="Q5" i="2"/>
  <c r="AF4" i="2"/>
  <c r="AE4" i="2"/>
  <c r="T16" i="2"/>
  <c r="V13" i="2"/>
  <c r="P12" i="2"/>
  <c r="X10" i="2"/>
  <c r="R9" i="2"/>
  <c r="AT6" i="2"/>
  <c r="G6" i="2" s="1"/>
  <c r="AC4" i="2"/>
  <c r="R16" i="2"/>
  <c r="AT13" i="2"/>
  <c r="G13" i="2" s="1"/>
  <c r="M12" i="2"/>
  <c r="P9" i="2"/>
  <c r="AM6" i="2"/>
  <c r="Q16" i="2"/>
  <c r="S13" i="2"/>
  <c r="U10" i="2"/>
  <c r="Q6" i="2"/>
  <c r="V16" i="2"/>
  <c r="AK15" i="2"/>
  <c r="P15" i="2"/>
  <c r="AE14" i="2"/>
  <c r="X13" i="2"/>
  <c r="AM12" i="2"/>
  <c r="R12" i="2"/>
  <c r="AG11" i="2"/>
  <c r="Z10" i="2"/>
  <c r="AT9" i="2"/>
  <c r="G9" i="2" s="1"/>
  <c r="T9" i="2"/>
  <c r="AI8" i="2"/>
  <c r="M8" i="2"/>
  <c r="AC7" i="2"/>
  <c r="V6" i="2"/>
  <c r="AK5" i="2"/>
  <c r="P5" i="2"/>
  <c r="AT16" i="2"/>
  <c r="AC14" i="2"/>
  <c r="AK12" i="2"/>
  <c r="AM9" i="2"/>
  <c r="Z7" i="2"/>
  <c r="T6" i="2"/>
  <c r="M5" i="2"/>
  <c r="AG15" i="2"/>
  <c r="T13" i="2"/>
  <c r="AK9" i="2"/>
  <c r="AG5" i="2"/>
  <c r="AH12" i="2"/>
  <c r="AD8" i="2"/>
  <c r="AF5" i="2"/>
  <c r="U16" i="2"/>
  <c r="AJ15" i="2"/>
  <c r="N15" i="2"/>
  <c r="AD14" i="2"/>
  <c r="W13" i="2"/>
  <c r="AL12" i="2"/>
  <c r="Q12" i="2"/>
  <c r="AF11" i="2"/>
  <c r="Y10" i="2"/>
  <c r="S9" i="2"/>
  <c r="AH8" i="2"/>
  <c r="L8" i="2"/>
  <c r="U6" i="2"/>
  <c r="AJ5" i="2"/>
  <c r="N5" i="2"/>
  <c r="AD4" i="2"/>
  <c r="M15" i="2"/>
  <c r="AE11" i="2"/>
  <c r="AG8" i="2"/>
  <c r="AI5" i="2"/>
  <c r="AI12" i="2"/>
  <c r="V10" i="2"/>
  <c r="X7" i="2"/>
  <c r="Y14" i="2"/>
  <c r="N9" i="2"/>
  <c r="AI15" i="2"/>
  <c r="AL16" i="2"/>
  <c r="AL6" i="2"/>
  <c r="BB3" i="3"/>
  <c r="S16" i="2"/>
  <c r="AH15" i="2"/>
  <c r="L15" i="2"/>
  <c r="U13" i="2"/>
  <c r="AJ12" i="2"/>
  <c r="N12" i="2"/>
  <c r="AD11" i="2"/>
  <c r="W10" i="2"/>
  <c r="AL9" i="2"/>
  <c r="Q9" i="2"/>
  <c r="AF8" i="2"/>
  <c r="Y7" i="2"/>
  <c r="S6" i="2"/>
  <c r="AH5" i="2"/>
  <c r="L5" i="2"/>
  <c r="BA3" i="3"/>
  <c r="AM16" i="2"/>
  <c r="Z14" i="2"/>
  <c r="AC11" i="2"/>
  <c r="AE8" i="2"/>
  <c r="R6" i="2"/>
  <c r="Z4" i="2"/>
  <c r="AF15" i="2"/>
  <c r="L12" i="2"/>
  <c r="AJ9" i="2"/>
  <c r="W7" i="2"/>
  <c r="Y4" i="2"/>
  <c r="U5" i="2"/>
  <c r="AG4" i="2"/>
  <c r="R7" i="2"/>
  <c r="AF13" i="2"/>
  <c r="S8" i="2"/>
  <c r="H16" i="3"/>
  <c r="T7" i="2"/>
  <c r="L10" i="2"/>
  <c r="AT12" i="2"/>
  <c r="G12" i="2" s="1"/>
  <c r="Z15" i="2"/>
  <c r="AC6" i="2"/>
  <c r="M10" i="2"/>
  <c r="CE16" i="3"/>
  <c r="CD16" i="3"/>
  <c r="BT21" i="3"/>
  <c r="BS21" i="3"/>
  <c r="CH21" i="3"/>
  <c r="CG21" i="3"/>
  <c r="BQ21" i="3"/>
  <c r="BD22" i="3"/>
  <c r="AD6" i="2"/>
  <c r="V9" i="2"/>
  <c r="AJ14" i="2"/>
  <c r="H5" i="3"/>
  <c r="CH19" i="3"/>
  <c r="CG19" i="3"/>
  <c r="AE7" i="2"/>
  <c r="P11" i="2"/>
  <c r="AK13" i="2"/>
  <c r="AU9" i="2"/>
  <c r="AW6" i="2"/>
  <c r="AV13" i="2"/>
  <c r="AW7" i="2"/>
  <c r="AX13" i="2"/>
  <c r="AV6" i="2"/>
  <c r="AX10" i="2"/>
  <c r="AV10" i="2"/>
  <c r="AX7" i="2"/>
  <c r="AU10" i="2"/>
  <c r="AU16" i="2"/>
  <c r="AW13" i="2"/>
  <c r="AU6" i="2"/>
  <c r="AU13" i="2"/>
  <c r="AW10" i="2"/>
  <c r="BI17" i="3"/>
  <c r="CH22" i="3"/>
  <c r="AF6" i="2"/>
  <c r="Y8" i="2"/>
  <c r="R11" i="2"/>
  <c r="AM14" i="2"/>
  <c r="CE11" i="3"/>
  <c r="AU4" i="2"/>
  <c r="AI6" i="2"/>
  <c r="T11" i="2"/>
  <c r="L14" i="2"/>
  <c r="AT15" i="2"/>
  <c r="G15" i="2" s="1"/>
  <c r="AH16" i="2"/>
  <c r="CG11" i="3"/>
  <c r="CG14" i="3"/>
  <c r="M7" i="2"/>
  <c r="BR18" i="3"/>
  <c r="BP18" i="3"/>
  <c r="Y6" i="2"/>
  <c r="AF12" i="2"/>
  <c r="X16" i="2"/>
  <c r="Z6" i="2"/>
  <c r="S7" i="2"/>
  <c r="AG12" i="2"/>
  <c r="AG13" i="2"/>
  <c r="AG14" i="2"/>
  <c r="Y15" i="2"/>
  <c r="Y16" i="2"/>
  <c r="H11" i="3"/>
  <c r="T8" i="2"/>
  <c r="AT11" i="2"/>
  <c r="G11" i="2" s="1"/>
  <c r="AH14" i="2"/>
  <c r="BC22" i="3"/>
  <c r="AJ4" i="2"/>
  <c r="U7" i="2"/>
  <c r="M11" i="2"/>
  <c r="AU11" i="2"/>
  <c r="H8" i="3"/>
  <c r="BH20" i="3"/>
  <c r="AK4" i="2"/>
  <c r="V7" i="2"/>
  <c r="N10" i="2"/>
  <c r="AV12" i="2"/>
  <c r="AC15" i="2"/>
  <c r="AE6" i="2"/>
  <c r="P10" i="2"/>
  <c r="AW12" i="2"/>
  <c r="AD16" i="2"/>
  <c r="BC11" i="3"/>
  <c r="BC16" i="3"/>
  <c r="BC19" i="3"/>
  <c r="AF7" i="2"/>
  <c r="AG7" i="2"/>
  <c r="R10" i="2"/>
  <c r="AM13" i="2"/>
  <c r="AM15" i="2"/>
  <c r="AT4" i="2"/>
  <c r="G4" i="2" s="1"/>
  <c r="AT5" i="2"/>
  <c r="G5" i="2" s="1"/>
  <c r="AH7" i="2"/>
  <c r="M4" i="2"/>
  <c r="AU5" i="2"/>
  <c r="AI7" i="2"/>
  <c r="T10" i="2"/>
  <c r="T12" i="2"/>
  <c r="L13" i="2"/>
  <c r="AT14" i="2"/>
  <c r="G14" i="2" s="1"/>
  <c r="N4" i="2"/>
  <c r="AV4" i="2"/>
  <c r="AV5" i="2"/>
  <c r="AJ6" i="2"/>
  <c r="AJ7" i="2"/>
  <c r="AC8" i="2"/>
  <c r="AC9" i="2"/>
  <c r="AC10" i="2"/>
  <c r="U11" i="2"/>
  <c r="U12" i="2"/>
  <c r="M13" i="2"/>
  <c r="M14" i="2"/>
  <c r="AU14" i="2"/>
  <c r="AU15" i="2"/>
  <c r="AI16" i="2"/>
  <c r="CH11" i="3"/>
  <c r="CH14" i="3"/>
  <c r="BA20" i="3"/>
  <c r="BB20" i="3"/>
  <c r="BP21" i="3"/>
  <c r="BP7" i="3"/>
  <c r="BR4" i="3"/>
  <c r="BQ22" i="3" l="1"/>
  <c r="BS22" i="3"/>
  <c r="BT22" i="3"/>
  <c r="CG22" i="3"/>
  <c r="BQ19" i="3"/>
  <c r="BS19" i="3"/>
  <c r="BD19" i="3"/>
  <c r="BQ16" i="3"/>
  <c r="BT16" i="3"/>
  <c r="BS16" i="3"/>
  <c r="BQ14" i="3"/>
  <c r="BS14" i="3"/>
  <c r="BT14" i="3"/>
  <c r="BQ11" i="3"/>
  <c r="BS11" i="3"/>
  <c r="BT11" i="3"/>
  <c r="BD11" i="3"/>
  <c r="BC8" i="3"/>
  <c r="BQ8" i="3"/>
  <c r="BS8" i="3"/>
  <c r="CH8" i="3"/>
  <c r="CG8" i="3"/>
  <c r="BC21" i="3"/>
  <c r="BD21" i="3"/>
  <c r="AS6" i="3"/>
  <c r="AD6" i="3"/>
  <c r="AD7" i="3"/>
  <c r="AS7" i="3"/>
  <c r="CE5" i="3"/>
  <c r="A5" i="3" s="1"/>
  <c r="CF5" i="3" s="1"/>
  <c r="K11" i="2"/>
  <c r="AN10" i="2"/>
  <c r="AS4" i="3"/>
  <c r="AD4" i="3"/>
  <c r="K16" i="2"/>
  <c r="AA9" i="2"/>
  <c r="K9" i="2"/>
  <c r="AA11" i="2"/>
  <c r="K6" i="2"/>
  <c r="K10" i="2"/>
  <c r="M3" i="2"/>
  <c r="AK3" i="2"/>
  <c r="K5" i="2"/>
  <c r="AS3" i="3"/>
  <c r="AD3" i="3"/>
  <c r="CD6" i="3"/>
  <c r="BQ7" i="3"/>
  <c r="BT7" i="3"/>
  <c r="BD7" i="3"/>
  <c r="BS7" i="3"/>
  <c r="BC7" i="3"/>
  <c r="CE20" i="3"/>
  <c r="CD20" i="3"/>
  <c r="AN15" i="2"/>
  <c r="AN6" i="2"/>
  <c r="K4" i="2"/>
  <c r="L3" i="2"/>
  <c r="CD4" i="3"/>
  <c r="CE4" i="3" s="1"/>
  <c r="A4" i="3" s="1"/>
  <c r="CF4" i="3" s="1"/>
  <c r="AN5" i="2"/>
  <c r="AN12" i="2"/>
  <c r="AA5" i="2"/>
  <c r="BT18" i="3"/>
  <c r="BS18" i="3"/>
  <c r="BQ18" i="3"/>
  <c r="CH18" i="3"/>
  <c r="CG18" i="3"/>
  <c r="BD18" i="3"/>
  <c r="BC18" i="3"/>
  <c r="CD3" i="3"/>
  <c r="AA16" i="2"/>
  <c r="CE18" i="3"/>
  <c r="CD18" i="3"/>
  <c r="CE12" i="3"/>
  <c r="CD12" i="3"/>
  <c r="AN7" i="2"/>
  <c r="AM3" i="2"/>
  <c r="AI3" i="2"/>
  <c r="BD6" i="3"/>
  <c r="BS6" i="3"/>
  <c r="BC6" i="3"/>
  <c r="BT6" i="3"/>
  <c r="BQ6" i="3"/>
  <c r="BC12" i="3"/>
  <c r="BQ12" i="3"/>
  <c r="BT12" i="3"/>
  <c r="BS12" i="3"/>
  <c r="CH12" i="3"/>
  <c r="BD12" i="3"/>
  <c r="CG12" i="3"/>
  <c r="CD13" i="3"/>
  <c r="CE13" i="3"/>
  <c r="CE9" i="3"/>
  <c r="CD9" i="3"/>
  <c r="V3" i="2"/>
  <c r="CH13" i="3"/>
  <c r="CG13" i="3"/>
  <c r="BC13" i="3"/>
  <c r="BD13" i="3"/>
  <c r="BT13" i="3"/>
  <c r="BS13" i="3"/>
  <c r="BQ13" i="3"/>
  <c r="BD9" i="3"/>
  <c r="BC9" i="3"/>
  <c r="BT9" i="3"/>
  <c r="BS9" i="3"/>
  <c r="CG9" i="3"/>
  <c r="BQ9" i="3"/>
  <c r="CH9" i="3"/>
  <c r="AN4" i="2"/>
  <c r="AC3" i="2"/>
  <c r="AL3" i="2"/>
  <c r="AN16" i="2"/>
  <c r="U3" i="2"/>
  <c r="CE17" i="3"/>
  <c r="CD17" i="3"/>
  <c r="X3" i="2"/>
  <c r="AU3" i="2"/>
  <c r="CE10" i="3"/>
  <c r="CD10" i="3"/>
  <c r="AG3" i="2"/>
  <c r="AJ3" i="2"/>
  <c r="AN9" i="2"/>
  <c r="AA12" i="2"/>
  <c r="AA7" i="2"/>
  <c r="T3" i="2"/>
  <c r="P3" i="2"/>
  <c r="AA4" i="2"/>
  <c r="AE3" i="2"/>
  <c r="K15" i="2"/>
  <c r="AA13" i="2"/>
  <c r="R3" i="2"/>
  <c r="Z3" i="2"/>
  <c r="N3" i="2"/>
  <c r="CE23" i="3"/>
  <c r="CD23" i="3"/>
  <c r="BQ10" i="3"/>
  <c r="CH10" i="3"/>
  <c r="CG10" i="3"/>
  <c r="BC10" i="3"/>
  <c r="BT10" i="3"/>
  <c r="BD10" i="3"/>
  <c r="BS10" i="3"/>
  <c r="Q3" i="2"/>
  <c r="BD17" i="3"/>
  <c r="BC17" i="3"/>
  <c r="CH17" i="3"/>
  <c r="BS17" i="3"/>
  <c r="CG17" i="3"/>
  <c r="BT17" i="3"/>
  <c r="BQ17" i="3"/>
  <c r="CD7" i="3"/>
  <c r="AD3" i="2"/>
  <c r="AH3" i="2"/>
  <c r="CE15" i="3"/>
  <c r="CD15" i="3"/>
  <c r="K14" i="2"/>
  <c r="BT15" i="3"/>
  <c r="BS15" i="3"/>
  <c r="BQ15" i="3"/>
  <c r="CH15" i="3"/>
  <c r="CG15" i="3"/>
  <c r="BD15" i="3"/>
  <c r="BC15" i="3"/>
  <c r="K12" i="2"/>
  <c r="K8" i="2"/>
  <c r="AF3" i="2"/>
  <c r="M11" i="7"/>
  <c r="M5" i="7"/>
  <c r="M9" i="7"/>
  <c r="M10" i="7"/>
  <c r="M4" i="7"/>
  <c r="M8" i="7"/>
  <c r="M7" i="7"/>
  <c r="M3" i="7"/>
  <c r="M6" i="7"/>
  <c r="M12" i="7"/>
  <c r="AA10" i="2"/>
  <c r="BC3" i="3"/>
  <c r="BT3" i="3"/>
  <c r="BD3" i="3"/>
  <c r="BS3" i="3"/>
  <c r="BQ3" i="3"/>
  <c r="BD23" i="3"/>
  <c r="BT23" i="3"/>
  <c r="BC23" i="3"/>
  <c r="BQ23" i="3"/>
  <c r="CH23" i="3"/>
  <c r="CG23" i="3"/>
  <c r="BS23" i="3"/>
  <c r="AA8" i="2"/>
  <c r="Y3" i="2"/>
  <c r="AA14" i="2"/>
  <c r="AN8" i="2"/>
  <c r="AA6" i="2"/>
  <c r="S3" i="2"/>
  <c r="W3" i="2"/>
  <c r="AA15" i="2"/>
  <c r="BT20" i="3"/>
  <c r="BD20" i="3"/>
  <c r="BC20" i="3"/>
  <c r="CH20" i="3"/>
  <c r="CG20" i="3"/>
  <c r="BS20" i="3"/>
  <c r="BQ20" i="3"/>
  <c r="K13" i="2"/>
  <c r="AN11" i="2"/>
  <c r="AN14" i="2"/>
  <c r="AN13" i="2"/>
  <c r="K7" i="2"/>
  <c r="CE3" i="3" l="1"/>
  <c r="A3" i="3" s="1"/>
  <c r="CF3" i="3" s="1"/>
  <c r="CE7" i="3"/>
  <c r="A7" i="3" s="1"/>
  <c r="CF7" i="3" s="1"/>
  <c r="CH5" i="3"/>
  <c r="CG5" i="3"/>
  <c r="CE6" i="3"/>
  <c r="A6" i="3" s="1"/>
  <c r="CF6" i="3" s="1"/>
  <c r="CG6" i="3" s="1"/>
  <c r="CG4" i="3"/>
  <c r="CH4" i="3"/>
  <c r="K3" i="2"/>
  <c r="AN3" i="2"/>
  <c r="AA3" i="2"/>
  <c r="CG3" i="3" l="1"/>
  <c r="CH3" i="3"/>
  <c r="CH7" i="3"/>
  <c r="CG7" i="3"/>
  <c r="AV16" i="2"/>
  <c r="AV3" i="2" s="1"/>
  <c r="CH6" i="3"/>
  <c r="AW16" i="2"/>
  <c r="AX16" i="2"/>
  <c r="G1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000-000001000000}">
      <text>
        <r>
          <rPr>
            <sz val="11"/>
            <rFont val="Calibri"/>
            <family val="2"/>
            <charset val="238"/>
          </rPr>
          <t>{$form.identifier}</t>
        </r>
      </text>
    </comment>
    <comment ref="B4" authorId="0" shapeId="0" xr:uid="{00000000-0006-0000-0000-000002000000}">
      <text>
        <r>
          <rPr>
            <sz val="11"/>
            <rFont val="Calibri"/>
            <family val="2"/>
            <charset val="238"/>
          </rPr>
          <t>{$form.name}</t>
        </r>
      </text>
    </comment>
    <comment ref="B5" authorId="0" shapeId="0" xr:uid="{00000000-0006-0000-0000-000003000000}">
      <text>
        <r>
          <rPr>
            <sz val="11"/>
            <rFont val="Calibri"/>
            <family val="2"/>
            <charset val="238"/>
          </rPr>
          <t>{$form.frequency}</t>
        </r>
      </text>
    </comment>
    <comment ref="B6" authorId="0" shapeId="0" xr:uid="{00000000-0006-0000-0000-000004000000}">
      <text>
        <r>
          <rPr>
            <sz val="11"/>
            <rFont val="Calibri"/>
            <family val="2"/>
            <charset val="238"/>
          </rPr>
          <t>{$session.period}</t>
        </r>
      </text>
    </comment>
    <comment ref="B7" authorId="0" shapeId="0" xr:uid="{00000000-0006-0000-0000-000005000000}">
      <text>
        <r>
          <rPr>
            <sz val="11"/>
            <rFont val="Calibri"/>
            <family val="2"/>
            <charset val="238"/>
          </rPr>
          <t>StartYear</t>
        </r>
      </text>
    </comment>
    <comment ref="B8" authorId="0" shapeId="0" xr:uid="{00000000-0006-0000-0000-000006000000}">
      <text>
        <r>
          <rPr>
            <sz val="11"/>
            <rFont val="Calibri"/>
            <family val="2"/>
            <charset val="238"/>
          </rPr>
          <t>EndYear</t>
        </r>
      </text>
    </comment>
    <comment ref="B9" authorId="0" shapeId="0" xr:uid="{00000000-0006-0000-0000-000007000000}">
      <text>
        <r>
          <rPr>
            <sz val="11"/>
            <rFont val="Calibri"/>
            <family val="2"/>
            <charset val="238"/>
          </rPr>
          <t>{$dataentry.duedate}</t>
        </r>
      </text>
    </comment>
    <comment ref="B13" authorId="0" shapeId="0" xr:uid="{00000000-0006-0000-0000-000008000000}">
      <text>
        <r>
          <rPr>
            <sz val="11"/>
            <rFont val="Calibri"/>
            <family val="2"/>
            <charset val="238"/>
          </rPr>
          <t>{$environment.orgname}</t>
        </r>
      </text>
    </comment>
    <comment ref="B14" authorId="0" shapeId="0" xr:uid="{00000000-0006-0000-0000-000009000000}">
      <text>
        <r>
          <rPr>
            <sz val="11"/>
            <rFont val="Calibri"/>
            <family val="2"/>
            <charset val="238"/>
          </rPr>
          <t>{$environment.orgaddress}</t>
        </r>
      </text>
    </comment>
    <comment ref="B15" authorId="0" shapeId="0" xr:uid="{00000000-0006-0000-0000-00000A000000}">
      <text>
        <r>
          <rPr>
            <sz val="11"/>
            <rFont val="Calibri"/>
            <family val="2"/>
            <charset val="238"/>
          </rPr>
          <t>{$environment.orgcode}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H3" authorId="0" shapeId="0" xr:uid="{00000000-0006-0000-0100-000001000000}">
      <text>
        <r>
          <rPr>
            <sz val="11"/>
            <rFont val="Calibri"/>
            <family val="2"/>
            <charset val="238"/>
          </rPr>
          <t>SzumForrastobbletUtem1</t>
        </r>
      </text>
    </comment>
    <comment ref="I3" authorId="0" shapeId="0" xr:uid="{00000000-0006-0000-0100-000002000000}">
      <text>
        <r>
          <rPr>
            <sz val="11"/>
            <rFont val="Calibri"/>
            <family val="2"/>
            <charset val="238"/>
          </rPr>
          <t>SzumForrastobbletUtem2</t>
        </r>
      </text>
    </comment>
    <comment ref="A4" authorId="0" shapeId="0" xr:uid="{00000000-0006-0000-0100-00000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4" authorId="0" shapeId="0" xr:uid="{00000000-0006-0000-0100-00000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4" authorId="0" shapeId="0" xr:uid="{00000000-0006-0000-0100-00000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4" authorId="0" shapeId="0" xr:uid="{00000000-0006-0000-0100-00000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4" authorId="0" shapeId="0" xr:uid="{00000000-0006-0000-0100-00000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4" authorId="0" shapeId="0" xr:uid="{00000000-0006-0000-0100-00000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4" authorId="0" shapeId="0" xr:uid="{00000000-0006-0000-0100-00000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4" authorId="0" shapeId="0" xr:uid="{00000000-0006-0000-0100-00000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5" authorId="0" shapeId="0" xr:uid="{00000000-0006-0000-0100-00000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5" authorId="0" shapeId="0" xr:uid="{00000000-0006-0000-0100-00000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5" authorId="0" shapeId="0" xr:uid="{00000000-0006-0000-0100-00000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5" authorId="0" shapeId="0" xr:uid="{00000000-0006-0000-0100-00000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5" authorId="0" shapeId="0" xr:uid="{00000000-0006-0000-0100-00000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5" authorId="0" shapeId="0" xr:uid="{00000000-0006-0000-0100-00001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5" authorId="0" shapeId="0" xr:uid="{00000000-0006-0000-0100-00001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5" authorId="0" shapeId="0" xr:uid="{00000000-0006-0000-0100-00001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6" authorId="0" shapeId="0" xr:uid="{00000000-0006-0000-0100-00001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6" authorId="0" shapeId="0" xr:uid="{00000000-0006-0000-0100-00001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6" authorId="0" shapeId="0" xr:uid="{00000000-0006-0000-0100-00001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6" authorId="0" shapeId="0" xr:uid="{00000000-0006-0000-0100-00001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6" authorId="0" shapeId="0" xr:uid="{00000000-0006-0000-0100-00001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6" authorId="0" shapeId="0" xr:uid="{00000000-0006-0000-0100-00001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6" authorId="0" shapeId="0" xr:uid="{00000000-0006-0000-0100-00001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6" authorId="0" shapeId="0" xr:uid="{00000000-0006-0000-0100-00001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7" authorId="0" shapeId="0" xr:uid="{00000000-0006-0000-0100-00001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7" authorId="0" shapeId="0" xr:uid="{00000000-0006-0000-0100-00001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7" authorId="0" shapeId="0" xr:uid="{00000000-0006-0000-0100-00001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7" authorId="0" shapeId="0" xr:uid="{00000000-0006-0000-0100-00001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7" authorId="0" shapeId="0" xr:uid="{00000000-0006-0000-0100-00001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7" authorId="0" shapeId="0" xr:uid="{00000000-0006-0000-0100-00002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7" authorId="0" shapeId="0" xr:uid="{00000000-0006-0000-0100-00002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7" authorId="0" shapeId="0" xr:uid="{00000000-0006-0000-0100-00002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8" authorId="0" shapeId="0" xr:uid="{00000000-0006-0000-0100-00002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8" authorId="0" shapeId="0" xr:uid="{00000000-0006-0000-0100-00002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8" authorId="0" shapeId="0" xr:uid="{00000000-0006-0000-0100-00002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8" authorId="0" shapeId="0" xr:uid="{00000000-0006-0000-0100-00002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8" authorId="0" shapeId="0" xr:uid="{00000000-0006-0000-0100-00002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8" authorId="0" shapeId="0" xr:uid="{00000000-0006-0000-0100-00002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8" authorId="0" shapeId="0" xr:uid="{00000000-0006-0000-0100-00002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8" authorId="0" shapeId="0" xr:uid="{00000000-0006-0000-0100-00002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9" authorId="0" shapeId="0" xr:uid="{00000000-0006-0000-0100-00002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9" authorId="0" shapeId="0" xr:uid="{00000000-0006-0000-0100-00002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9" authorId="0" shapeId="0" xr:uid="{00000000-0006-0000-0100-00002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9" authorId="0" shapeId="0" xr:uid="{00000000-0006-0000-0100-00002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9" authorId="0" shapeId="0" xr:uid="{00000000-0006-0000-0100-00002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9" authorId="0" shapeId="0" xr:uid="{00000000-0006-0000-0100-00003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9" authorId="0" shapeId="0" xr:uid="{00000000-0006-0000-0100-00003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9" authorId="0" shapeId="0" xr:uid="{00000000-0006-0000-0100-00003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0" authorId="0" shapeId="0" xr:uid="{00000000-0006-0000-0100-00003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0" authorId="0" shapeId="0" xr:uid="{00000000-0006-0000-0100-00003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0" authorId="0" shapeId="0" xr:uid="{00000000-0006-0000-0100-00003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0" authorId="0" shapeId="0" xr:uid="{00000000-0006-0000-0100-00003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0" authorId="0" shapeId="0" xr:uid="{00000000-0006-0000-0100-00003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0" authorId="0" shapeId="0" xr:uid="{00000000-0006-0000-0100-00003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0" authorId="0" shapeId="0" xr:uid="{00000000-0006-0000-0100-00003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0" authorId="0" shapeId="0" xr:uid="{00000000-0006-0000-0100-00003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1" authorId="0" shapeId="0" xr:uid="{00000000-0006-0000-0100-00003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1" authorId="0" shapeId="0" xr:uid="{00000000-0006-0000-0100-00003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1" authorId="0" shapeId="0" xr:uid="{00000000-0006-0000-0100-00003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1" authorId="0" shapeId="0" xr:uid="{00000000-0006-0000-0100-00003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1" authorId="0" shapeId="0" xr:uid="{00000000-0006-0000-0100-00003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1" authorId="0" shapeId="0" xr:uid="{00000000-0006-0000-0100-00004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1" authorId="0" shapeId="0" xr:uid="{00000000-0006-0000-0100-00004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1" authorId="0" shapeId="0" xr:uid="{00000000-0006-0000-0100-00004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2" authorId="0" shapeId="0" xr:uid="{00000000-0006-0000-0100-00004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2" authorId="0" shapeId="0" xr:uid="{00000000-0006-0000-0100-00004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2" authorId="0" shapeId="0" xr:uid="{00000000-0006-0000-0100-00004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2" authorId="0" shapeId="0" xr:uid="{00000000-0006-0000-0100-00004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2" authorId="0" shapeId="0" xr:uid="{00000000-0006-0000-0100-00004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2" authorId="0" shapeId="0" xr:uid="{00000000-0006-0000-0100-00004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2" authorId="0" shapeId="0" xr:uid="{00000000-0006-0000-0100-00004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2" authorId="0" shapeId="0" xr:uid="{00000000-0006-0000-0100-00004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3" authorId="0" shapeId="0" xr:uid="{00000000-0006-0000-0100-00004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3" authorId="0" shapeId="0" xr:uid="{00000000-0006-0000-0100-00004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3" authorId="0" shapeId="0" xr:uid="{00000000-0006-0000-0100-00004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3" authorId="0" shapeId="0" xr:uid="{00000000-0006-0000-0100-00004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3" authorId="0" shapeId="0" xr:uid="{00000000-0006-0000-0100-00004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3" authorId="0" shapeId="0" xr:uid="{00000000-0006-0000-0100-00005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3" authorId="0" shapeId="0" xr:uid="{00000000-0006-0000-0100-00005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3" authorId="0" shapeId="0" xr:uid="{00000000-0006-0000-0100-00005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4" authorId="0" shapeId="0" xr:uid="{00000000-0006-0000-0100-00005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4" authorId="0" shapeId="0" xr:uid="{00000000-0006-0000-0100-00005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4" authorId="0" shapeId="0" xr:uid="{00000000-0006-0000-0100-00005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4" authorId="0" shapeId="0" xr:uid="{00000000-0006-0000-0100-00005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4" authorId="0" shapeId="0" xr:uid="{00000000-0006-0000-0100-00005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4" authorId="0" shapeId="0" xr:uid="{00000000-0006-0000-0100-00005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4" authorId="0" shapeId="0" xr:uid="{00000000-0006-0000-0100-00005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4" authorId="0" shapeId="0" xr:uid="{00000000-0006-0000-0100-00005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5" authorId="0" shapeId="0" xr:uid="{00000000-0006-0000-0100-00005B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5" authorId="0" shapeId="0" xr:uid="{00000000-0006-0000-0100-00005C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5" authorId="0" shapeId="0" xr:uid="{00000000-0006-0000-0100-00005D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5" authorId="0" shapeId="0" xr:uid="{00000000-0006-0000-0100-00005E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5" authorId="0" shapeId="0" xr:uid="{00000000-0006-0000-0100-00005F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5" authorId="0" shapeId="0" xr:uid="{00000000-0006-0000-0100-000060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5" authorId="0" shapeId="0" xr:uid="{00000000-0006-0000-0100-000061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5" authorId="0" shapeId="0" xr:uid="{00000000-0006-0000-0100-000062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  <comment ref="A16" authorId="0" shapeId="0" xr:uid="{00000000-0006-0000-0100-000063000000}">
      <text>
        <r>
          <rPr>
            <sz val="11"/>
            <rFont val="Calibri"/>
            <family val="2"/>
            <charset val="238"/>
          </rPr>
          <t>Osszesito:Osszesito_VKR_Sorszam</t>
        </r>
      </text>
    </comment>
    <comment ref="B16" authorId="0" shapeId="0" xr:uid="{00000000-0006-0000-0100-000064000000}">
      <text>
        <r>
          <rPr>
            <sz val="11"/>
            <rFont val="Calibri"/>
            <family val="2"/>
            <charset val="238"/>
          </rPr>
          <t>Osszesito:Osszesito_VKR_Nev</t>
        </r>
      </text>
    </comment>
    <comment ref="C16" authorId="0" shapeId="0" xr:uid="{00000000-0006-0000-0100-000065000000}">
      <text>
        <r>
          <rPr>
            <sz val="11"/>
            <rFont val="Calibri"/>
            <family val="2"/>
            <charset val="238"/>
          </rPr>
          <t>Osszesito:Osszesito_VKR_Kod</t>
        </r>
      </text>
    </comment>
    <comment ref="D16" authorId="0" shapeId="0" xr:uid="{00000000-0006-0000-0100-000066000000}">
      <text>
        <r>
          <rPr>
            <sz val="11"/>
            <rFont val="Calibri"/>
            <family val="2"/>
            <charset val="238"/>
          </rPr>
          <t>Osszesito:Osszesito_ISA</t>
        </r>
      </text>
    </comment>
    <comment ref="E16" authorId="0" shapeId="0" xr:uid="{00000000-0006-0000-0100-000067000000}">
      <text>
        <r>
          <rPr>
            <sz val="11"/>
            <rFont val="Calibri"/>
            <family val="2"/>
            <charset val="238"/>
          </rPr>
          <t>Osszesito:Osszesito_EllatasertFelelos</t>
        </r>
      </text>
    </comment>
    <comment ref="F16" authorId="0" shapeId="0" xr:uid="{00000000-0006-0000-0100-000068000000}">
      <text>
        <r>
          <rPr>
            <sz val="11"/>
            <rFont val="Calibri"/>
            <family val="2"/>
            <charset val="238"/>
          </rPr>
          <t>Osszesito:Osszesito_EllatasiTerulet</t>
        </r>
      </text>
    </comment>
    <comment ref="H16" authorId="0" shapeId="0" xr:uid="{00000000-0006-0000-0100-000069000000}">
      <text>
        <r>
          <rPr>
            <sz val="11"/>
            <rFont val="Calibri"/>
            <family val="2"/>
            <charset val="238"/>
          </rPr>
          <t>Osszesito:ForrastobbletUtem1</t>
        </r>
      </text>
    </comment>
    <comment ref="I16" authorId="0" shapeId="0" xr:uid="{00000000-0006-0000-0100-00006A000000}">
      <text>
        <r>
          <rPr>
            <sz val="11"/>
            <rFont val="Calibri"/>
            <family val="2"/>
            <charset val="238"/>
          </rPr>
          <t>Osszesito:ForrastobbletUtem2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B3" authorId="0" shapeId="0" xr:uid="{00000000-0006-0000-0200-000001000000}">
      <text>
        <r>
          <rPr>
            <sz val="11"/>
            <rFont val="Calibri"/>
          </rPr>
          <t>SZV_B:FontossagiSorrent</t>
        </r>
      </text>
    </comment>
    <comment ref="C3" authorId="0" shapeId="0" xr:uid="{00000000-0006-0000-0200-000002000000}">
      <text>
        <r>
          <rPr>
            <sz val="11"/>
            <rFont val="Calibri"/>
          </rPr>
          <t>SZV_B:FeladatKategoria</t>
        </r>
      </text>
    </comment>
    <comment ref="D3" authorId="0" shapeId="0" xr:uid="{00000000-0006-0000-0200-000003000000}">
      <text>
        <r>
          <rPr>
            <sz val="11"/>
            <rFont val="Calibri"/>
          </rPr>
          <t>SZV_B:FeladatMegnevezes</t>
        </r>
      </text>
    </comment>
    <comment ref="E3" authorId="0" shapeId="0" xr:uid="{00000000-0006-0000-0200-000004000000}">
      <text>
        <r>
          <rPr>
            <sz val="11"/>
            <rFont val="Calibri"/>
          </rPr>
          <t>SZV_B:ElviEngedelySzam</t>
        </r>
      </text>
    </comment>
    <comment ref="F3" authorId="0" shapeId="0" xr:uid="{00000000-0006-0000-0200-000005000000}">
      <text>
        <r>
          <rPr>
            <sz val="11"/>
            <rFont val="Calibri"/>
          </rPr>
          <t>SZV_B:VKR_Kod</t>
        </r>
      </text>
    </comment>
    <comment ref="G3" authorId="0" shapeId="0" xr:uid="{00000000-0006-0000-0200-000006000000}">
      <text>
        <r>
          <rPr>
            <sz val="11"/>
            <rFont val="Calibri"/>
          </rPr>
          <t>SZV_B:VKR_Nev</t>
        </r>
      </text>
    </comment>
    <comment ref="H3" authorId="0" shapeId="0" xr:uid="{00000000-0006-0000-0200-000007000000}">
      <text>
        <r>
          <rPr>
            <sz val="11"/>
            <rFont val="Calibri"/>
          </rPr>
          <t>SZV_B:FeladatAzonosito</t>
        </r>
      </text>
    </comment>
    <comment ref="I3" authorId="0" shapeId="0" xr:uid="{00000000-0006-0000-0200-000008000000}">
      <text>
        <r>
          <rPr>
            <sz val="11"/>
            <rFont val="Calibri"/>
          </rPr>
          <t>SZV_B:EllatasiTerulet</t>
        </r>
      </text>
    </comment>
    <comment ref="J3" authorId="0" shapeId="0" xr:uid="{00000000-0006-0000-0200-000009000000}">
      <text>
        <r>
          <rPr>
            <sz val="11"/>
            <rFont val="Calibri"/>
          </rPr>
          <t>SZV_B:EllatasertFelelos</t>
        </r>
      </text>
    </comment>
    <comment ref="K3" authorId="0" shapeId="0" xr:uid="{00000000-0006-0000-0200-00000A000000}">
      <text>
        <r>
          <rPr>
            <sz val="11"/>
            <rFont val="Calibri"/>
          </rPr>
          <t>SZV_B:TervezettNettoKoltseg</t>
        </r>
      </text>
    </comment>
    <comment ref="L3" authorId="0" shapeId="0" xr:uid="{00000000-0006-0000-0200-00000B000000}">
      <text>
        <r>
          <rPr>
            <sz val="11"/>
            <rFont val="Calibri"/>
          </rPr>
          <t>SZV_B:IdotartamKezdes</t>
        </r>
      </text>
    </comment>
    <comment ref="M3" authorId="0" shapeId="0" xr:uid="{00000000-0006-0000-0200-00000C000000}">
      <text>
        <r>
          <rPr>
            <sz val="11"/>
            <rFont val="Calibri"/>
          </rPr>
          <t>SZV_B:IdotartamBefejezes</t>
        </r>
      </text>
    </comment>
    <comment ref="N3" authorId="0" shapeId="0" xr:uid="{00000000-0006-0000-0200-00000D000000}">
      <text>
        <r>
          <rPr>
            <sz val="11"/>
            <rFont val="Calibri"/>
          </rPr>
          <t>SZV_B:NettoKoltsegUtem1</t>
        </r>
      </text>
    </comment>
    <comment ref="O3" authorId="0" shapeId="0" xr:uid="{00000000-0006-0000-0200-00000E000000}">
      <text>
        <r>
          <rPr>
            <sz val="11"/>
            <rFont val="Calibri"/>
          </rPr>
          <t>SZV_B:NettoKoltsegUtem2</t>
        </r>
      </text>
    </comment>
    <comment ref="P3" authorId="0" shapeId="0" xr:uid="{00000000-0006-0000-0200-00000F000000}">
      <text>
        <r>
          <rPr>
            <sz val="11"/>
            <rFont val="Calibri"/>
          </rPr>
          <t>SZV_B:EM_Melleklet2_KTG</t>
        </r>
      </text>
    </comment>
    <comment ref="R3" authorId="0" shapeId="0" xr:uid="{00000000-0006-0000-0200-000010000000}">
      <text>
        <r>
          <rPr>
            <sz val="11"/>
            <rFont val="Calibri"/>
          </rPr>
          <t>SZV_B:HDUtem1</t>
        </r>
      </text>
    </comment>
    <comment ref="S3" authorId="0" shapeId="0" xr:uid="{00000000-0006-0000-0200-000011000000}">
      <text>
        <r>
          <rPr>
            <sz val="11"/>
            <rFont val="Calibri"/>
          </rPr>
          <t>SZV_B:HDUtem1</t>
        </r>
      </text>
    </comment>
    <comment ref="T3" authorId="0" shapeId="0" xr:uid="{00000000-0006-0000-0200-000012000000}">
      <text>
        <r>
          <rPr>
            <sz val="11"/>
            <rFont val="Calibri"/>
          </rPr>
          <t>SZV_B:HDUtem1</t>
        </r>
      </text>
    </comment>
    <comment ref="U3" authorId="0" shapeId="0" xr:uid="{00000000-0006-0000-0200-000013000000}">
      <text>
        <r>
          <rPr>
            <sz val="11"/>
            <rFont val="Calibri"/>
          </rPr>
          <t>SZV_B:HDUtem1</t>
        </r>
      </text>
    </comment>
    <comment ref="V3" authorId="0" shapeId="0" xr:uid="{00000000-0006-0000-0200-000014000000}">
      <text>
        <r>
          <rPr>
            <sz val="11"/>
            <rFont val="Calibri"/>
          </rPr>
          <t>SZV_B:HDUtem1</t>
        </r>
      </text>
    </comment>
    <comment ref="W3" authorId="0" shapeId="0" xr:uid="{00000000-0006-0000-0200-000015000000}">
      <text>
        <r>
          <rPr>
            <sz val="11"/>
            <rFont val="Calibri"/>
          </rPr>
          <t>SZV_B:HDUtem1</t>
        </r>
      </text>
    </comment>
    <comment ref="X3" authorId="0" shapeId="0" xr:uid="{00000000-0006-0000-0200-000016000000}">
      <text>
        <r>
          <rPr>
            <sz val="11"/>
            <rFont val="Calibri"/>
          </rPr>
          <t>SZV_B:HDUtem1</t>
        </r>
      </text>
    </comment>
    <comment ref="Y3" authorId="0" shapeId="0" xr:uid="{00000000-0006-0000-0200-000017000000}">
      <text>
        <r>
          <rPr>
            <sz val="11"/>
            <rFont val="Calibri"/>
          </rPr>
          <t>SZV_B:HDUtem1</t>
        </r>
      </text>
    </comment>
    <comment ref="Z3" authorId="0" shapeId="0" xr:uid="{00000000-0006-0000-0200-000018000000}">
      <text>
        <r>
          <rPr>
            <sz val="11"/>
            <rFont val="Calibri"/>
          </rPr>
          <t>SZV_B:HDUtem1</t>
        </r>
      </text>
    </comment>
    <comment ref="AA3" authorId="0" shapeId="0" xr:uid="{00000000-0006-0000-0200-000019000000}">
      <text>
        <r>
          <rPr>
            <sz val="11"/>
            <rFont val="Calibri"/>
          </rPr>
          <t>SZV_B:HDUtem1</t>
        </r>
      </text>
    </comment>
    <comment ref="AB3" authorId="0" shapeId="0" xr:uid="{00000000-0006-0000-0200-00001A000000}">
      <text>
        <r>
          <rPr>
            <sz val="11"/>
            <rFont val="Calibri"/>
          </rPr>
          <t>SZV_B:HDUtem1</t>
        </r>
      </text>
    </comment>
    <comment ref="AC3" authorId="0" shapeId="0" xr:uid="{00000000-0006-0000-0200-00001B000000}">
      <text>
        <r>
          <rPr>
            <sz val="11"/>
            <rFont val="Calibri"/>
          </rPr>
          <t>SZV_B:OsszesenUtem1</t>
        </r>
      </text>
    </comment>
    <comment ref="AF3" authorId="0" shapeId="0" xr:uid="{00000000-0006-0000-0200-00001C000000}">
      <text>
        <r>
          <rPr>
            <sz val="11"/>
            <rFont val="Calibri"/>
          </rPr>
          <t>SZV_B:HDUtem1</t>
        </r>
      </text>
    </comment>
    <comment ref="AG3" authorId="0" shapeId="0" xr:uid="{00000000-0006-0000-0200-00001D000000}">
      <text>
        <r>
          <rPr>
            <sz val="11"/>
            <rFont val="Calibri"/>
          </rPr>
          <t>SZV_B:HDUtem1</t>
        </r>
      </text>
    </comment>
    <comment ref="AH3" authorId="0" shapeId="0" xr:uid="{00000000-0006-0000-0200-00001E000000}">
      <text>
        <r>
          <rPr>
            <sz val="11"/>
            <rFont val="Calibri"/>
          </rPr>
          <t>SZV_B:HDUtem1</t>
        </r>
      </text>
    </comment>
    <comment ref="AI3" authorId="0" shapeId="0" xr:uid="{00000000-0006-0000-0200-00001F000000}">
      <text>
        <r>
          <rPr>
            <sz val="11"/>
            <rFont val="Calibri"/>
          </rPr>
          <t>SZV_B:HDUtem1</t>
        </r>
      </text>
    </comment>
    <comment ref="AJ3" authorId="0" shapeId="0" xr:uid="{00000000-0006-0000-0200-000020000000}">
      <text>
        <r>
          <rPr>
            <sz val="11"/>
            <rFont val="Calibri"/>
          </rPr>
          <t>SZV_B:HDUtem1</t>
        </r>
      </text>
    </comment>
    <comment ref="AK3" authorId="0" shapeId="0" xr:uid="{00000000-0006-0000-0200-000021000000}">
      <text>
        <r>
          <rPr>
            <sz val="11"/>
            <rFont val="Calibri"/>
          </rPr>
          <t>SZV_B:HDUtem1</t>
        </r>
      </text>
    </comment>
    <comment ref="AL3" authorId="0" shapeId="0" xr:uid="{00000000-0006-0000-0200-000022000000}">
      <text>
        <r>
          <rPr>
            <sz val="11"/>
            <rFont val="Calibri"/>
          </rPr>
          <t>SZV_B:HDUtem1</t>
        </r>
      </text>
    </comment>
    <comment ref="AM3" authorId="0" shapeId="0" xr:uid="{00000000-0006-0000-0200-000023000000}">
      <text>
        <r>
          <rPr>
            <sz val="11"/>
            <rFont val="Calibri"/>
          </rPr>
          <t>SZV_B:HDUtem1</t>
        </r>
      </text>
    </comment>
    <comment ref="AN3" authorId="0" shapeId="0" xr:uid="{00000000-0006-0000-0200-000024000000}">
      <text>
        <r>
          <rPr>
            <sz val="11"/>
            <rFont val="Calibri"/>
          </rPr>
          <t>SZV_B:HDUtem1</t>
        </r>
      </text>
    </comment>
    <comment ref="AO3" authorId="0" shapeId="0" xr:uid="{00000000-0006-0000-0200-000025000000}">
      <text>
        <r>
          <rPr>
            <sz val="11"/>
            <rFont val="Calibri"/>
          </rPr>
          <t>SZV_B:HDUtem1</t>
        </r>
      </text>
    </comment>
    <comment ref="AP3" authorId="0" shapeId="0" xr:uid="{00000000-0006-0000-0200-000026000000}">
      <text>
        <r>
          <rPr>
            <sz val="11"/>
            <rFont val="Calibri"/>
          </rPr>
          <t>SZV_B:HDUtem1</t>
        </r>
      </text>
    </comment>
    <comment ref="AQ3" authorId="0" shapeId="0" xr:uid="{00000000-0006-0000-0200-000027000000}">
      <text>
        <r>
          <rPr>
            <sz val="11"/>
            <rFont val="Calibri"/>
          </rPr>
          <t>SZV_B:OsszesenUtem2</t>
        </r>
      </text>
    </comment>
    <comment ref="AR3" authorId="0" shapeId="0" xr:uid="{00000000-0006-0000-0200-000028000000}">
      <text>
        <r>
          <rPr>
            <sz val="11"/>
            <rFont val="Calibri"/>
          </rPr>
          <t>SZV_B:ForrashianyUtem2</t>
        </r>
      </text>
    </comment>
    <comment ref="AU3" authorId="0" shapeId="0" xr:uid="{00000000-0006-0000-0200-000029000000}">
      <text>
        <r>
          <rPr>
            <sz val="11"/>
            <rFont val="Calibri"/>
          </rPr>
          <t>SZV_B:Indokolas</t>
        </r>
      </text>
    </comment>
    <comment ref="AV3" authorId="0" shapeId="0" xr:uid="{00000000-0006-0000-0200-00002A000000}">
      <text>
        <r>
          <rPr>
            <sz val="11"/>
            <rFont val="Calibri"/>
          </rPr>
          <t>SZV_B:Megjegyzes</t>
        </r>
      </text>
    </comment>
    <comment ref="AW3" authorId="0" shapeId="0" xr:uid="{00000000-0006-0000-0200-00002B000000}">
      <text>
        <r>
          <rPr>
            <sz val="11"/>
            <rFont val="Calibri"/>
          </rPr>
          <t>SZV_B:FeladatSorszam</t>
        </r>
      </text>
    </comment>
    <comment ref="AY3" authorId="0" shapeId="0" xr:uid="{00000000-0006-0000-0200-00002C000000}">
      <text>
        <r>
          <rPr>
            <sz val="11"/>
            <rFont val="Calibri"/>
          </rPr>
          <t>SZV_B:ISA</t>
        </r>
      </text>
    </comment>
    <comment ref="B4" authorId="0" shapeId="0" xr:uid="{00000000-0006-0000-0200-00002D000000}">
      <text>
        <r>
          <rPr>
            <sz val="11"/>
            <rFont val="Calibri"/>
          </rPr>
          <t>SZV_B:FontossagiSorrent</t>
        </r>
      </text>
    </comment>
    <comment ref="C4" authorId="0" shapeId="0" xr:uid="{00000000-0006-0000-0200-00002E000000}">
      <text>
        <r>
          <rPr>
            <sz val="11"/>
            <rFont val="Calibri"/>
          </rPr>
          <t>SZV_B:FeladatKategoria</t>
        </r>
      </text>
    </comment>
    <comment ref="D4" authorId="0" shapeId="0" xr:uid="{00000000-0006-0000-0200-00002F000000}">
      <text>
        <r>
          <rPr>
            <sz val="11"/>
            <rFont val="Calibri"/>
          </rPr>
          <t>SZV_B:FeladatMegnevezes</t>
        </r>
      </text>
    </comment>
    <comment ref="E4" authorId="0" shapeId="0" xr:uid="{00000000-0006-0000-0200-000030000000}">
      <text>
        <r>
          <rPr>
            <sz val="11"/>
            <rFont val="Calibri"/>
          </rPr>
          <t>SZV_B:ElviEngedelySzam</t>
        </r>
      </text>
    </comment>
    <comment ref="F4" authorId="0" shapeId="0" xr:uid="{00000000-0006-0000-0200-000031000000}">
      <text>
        <r>
          <rPr>
            <sz val="11"/>
            <rFont val="Calibri"/>
          </rPr>
          <t>SZV_B:VKR_Kod</t>
        </r>
      </text>
    </comment>
    <comment ref="G4" authorId="0" shapeId="0" xr:uid="{00000000-0006-0000-0200-000032000000}">
      <text>
        <r>
          <rPr>
            <sz val="11"/>
            <rFont val="Calibri"/>
          </rPr>
          <t>SZV_B:VKR_Nev</t>
        </r>
      </text>
    </comment>
    <comment ref="H4" authorId="0" shapeId="0" xr:uid="{00000000-0006-0000-0200-000033000000}">
      <text>
        <r>
          <rPr>
            <sz val="11"/>
            <rFont val="Calibri"/>
          </rPr>
          <t>SZV_B:FeladatAzonosito</t>
        </r>
      </text>
    </comment>
    <comment ref="I4" authorId="0" shapeId="0" xr:uid="{00000000-0006-0000-0200-000034000000}">
      <text>
        <r>
          <rPr>
            <sz val="11"/>
            <rFont val="Calibri"/>
          </rPr>
          <t>SZV_B:EllatasiTerulet</t>
        </r>
      </text>
    </comment>
    <comment ref="J4" authorId="0" shapeId="0" xr:uid="{00000000-0006-0000-0200-000035000000}">
      <text>
        <r>
          <rPr>
            <sz val="11"/>
            <rFont val="Calibri"/>
          </rPr>
          <t>SZV_B:EllatasertFelelos</t>
        </r>
      </text>
    </comment>
    <comment ref="K4" authorId="0" shapeId="0" xr:uid="{00000000-0006-0000-0200-000036000000}">
      <text>
        <r>
          <rPr>
            <sz val="11"/>
            <rFont val="Calibri"/>
          </rPr>
          <t>SZV_B:TervezettNettoKoltseg</t>
        </r>
      </text>
    </comment>
    <comment ref="L4" authorId="0" shapeId="0" xr:uid="{00000000-0006-0000-0200-000037000000}">
      <text>
        <r>
          <rPr>
            <sz val="11"/>
            <rFont val="Calibri"/>
          </rPr>
          <t>SZV_B:IdotartamKezdes</t>
        </r>
      </text>
    </comment>
    <comment ref="M4" authorId="0" shapeId="0" xr:uid="{00000000-0006-0000-0200-000038000000}">
      <text>
        <r>
          <rPr>
            <sz val="11"/>
            <rFont val="Calibri"/>
          </rPr>
          <t>SZV_B:IdotartamBefejezes</t>
        </r>
      </text>
    </comment>
    <comment ref="N4" authorId="0" shapeId="0" xr:uid="{00000000-0006-0000-0200-000039000000}">
      <text>
        <r>
          <rPr>
            <sz val="11"/>
            <rFont val="Calibri"/>
          </rPr>
          <t>SZV_B:NettoKoltsegUtem1</t>
        </r>
      </text>
    </comment>
    <comment ref="O4" authorId="0" shapeId="0" xr:uid="{00000000-0006-0000-0200-00003A000000}">
      <text>
        <r>
          <rPr>
            <sz val="11"/>
            <rFont val="Calibri"/>
          </rPr>
          <t>SZV_B:NettoKoltsegUtem2</t>
        </r>
      </text>
    </comment>
    <comment ref="P4" authorId="0" shapeId="0" xr:uid="{00000000-0006-0000-0200-00003B000000}">
      <text>
        <r>
          <rPr>
            <sz val="11"/>
            <rFont val="Calibri"/>
          </rPr>
          <t>SZV_B:EM_Melleklet2_KTG</t>
        </r>
      </text>
    </comment>
    <comment ref="R4" authorId="0" shapeId="0" xr:uid="{00000000-0006-0000-0200-00003C000000}">
      <text>
        <r>
          <rPr>
            <sz val="11"/>
            <rFont val="Calibri"/>
          </rPr>
          <t>SZV_B:HDUtem1</t>
        </r>
      </text>
    </comment>
    <comment ref="S4" authorId="0" shapeId="0" xr:uid="{00000000-0006-0000-0200-00003D000000}">
      <text>
        <r>
          <rPr>
            <sz val="11"/>
            <rFont val="Calibri"/>
          </rPr>
          <t>SZV_B:HDUtem1</t>
        </r>
      </text>
    </comment>
    <comment ref="T4" authorId="0" shapeId="0" xr:uid="{00000000-0006-0000-0200-00003E000000}">
      <text>
        <r>
          <rPr>
            <sz val="11"/>
            <rFont val="Calibri"/>
          </rPr>
          <t>SZV_B:HDUtem1</t>
        </r>
      </text>
    </comment>
    <comment ref="U4" authorId="0" shapeId="0" xr:uid="{00000000-0006-0000-0200-00003F000000}">
      <text>
        <r>
          <rPr>
            <sz val="11"/>
            <rFont val="Calibri"/>
          </rPr>
          <t>SZV_B:HDUtem1</t>
        </r>
      </text>
    </comment>
    <comment ref="V4" authorId="0" shapeId="0" xr:uid="{00000000-0006-0000-0200-000040000000}">
      <text>
        <r>
          <rPr>
            <sz val="11"/>
            <rFont val="Calibri"/>
          </rPr>
          <t>SZV_B:HDUtem1</t>
        </r>
      </text>
    </comment>
    <comment ref="W4" authorId="0" shapeId="0" xr:uid="{00000000-0006-0000-0200-000041000000}">
      <text>
        <r>
          <rPr>
            <sz val="11"/>
            <rFont val="Calibri"/>
          </rPr>
          <t>SZV_B:HDUtem1</t>
        </r>
      </text>
    </comment>
    <comment ref="X4" authorId="0" shapeId="0" xr:uid="{00000000-0006-0000-0200-000042000000}">
      <text>
        <r>
          <rPr>
            <sz val="11"/>
            <rFont val="Calibri"/>
          </rPr>
          <t>SZV_B:HDUtem1</t>
        </r>
      </text>
    </comment>
    <comment ref="Y4" authorId="0" shapeId="0" xr:uid="{00000000-0006-0000-0200-000043000000}">
      <text>
        <r>
          <rPr>
            <sz val="11"/>
            <rFont val="Calibri"/>
          </rPr>
          <t>SZV_B:HDUtem1</t>
        </r>
      </text>
    </comment>
    <comment ref="Z4" authorId="0" shapeId="0" xr:uid="{00000000-0006-0000-0200-000044000000}">
      <text>
        <r>
          <rPr>
            <sz val="11"/>
            <rFont val="Calibri"/>
          </rPr>
          <t>SZV_B:HDUtem1</t>
        </r>
      </text>
    </comment>
    <comment ref="AA4" authorId="0" shapeId="0" xr:uid="{00000000-0006-0000-0200-000045000000}">
      <text>
        <r>
          <rPr>
            <sz val="11"/>
            <rFont val="Calibri"/>
          </rPr>
          <t>SZV_B:HDUtem1</t>
        </r>
      </text>
    </comment>
    <comment ref="AB4" authorId="0" shapeId="0" xr:uid="{00000000-0006-0000-0200-000046000000}">
      <text>
        <r>
          <rPr>
            <sz val="11"/>
            <rFont val="Calibri"/>
          </rPr>
          <t>SZV_B:HDUtem1</t>
        </r>
      </text>
    </comment>
    <comment ref="AC4" authorId="0" shapeId="0" xr:uid="{00000000-0006-0000-0200-000047000000}">
      <text>
        <r>
          <rPr>
            <sz val="11"/>
            <rFont val="Calibri"/>
          </rPr>
          <t>SZV_B:OsszesenUtem1</t>
        </r>
      </text>
    </comment>
    <comment ref="AF4" authorId="0" shapeId="0" xr:uid="{00000000-0006-0000-0200-000048000000}">
      <text>
        <r>
          <rPr>
            <sz val="11"/>
            <rFont val="Calibri"/>
          </rPr>
          <t>SZV_B:HDUtem1</t>
        </r>
      </text>
    </comment>
    <comment ref="AG4" authorId="0" shapeId="0" xr:uid="{00000000-0006-0000-0200-000049000000}">
      <text>
        <r>
          <rPr>
            <sz val="11"/>
            <rFont val="Calibri"/>
          </rPr>
          <t>SZV_B:HDUtem1</t>
        </r>
      </text>
    </comment>
    <comment ref="AH4" authorId="0" shapeId="0" xr:uid="{00000000-0006-0000-0200-00004A000000}">
      <text>
        <r>
          <rPr>
            <sz val="11"/>
            <rFont val="Calibri"/>
          </rPr>
          <t>SZV_B:HDUtem1</t>
        </r>
      </text>
    </comment>
    <comment ref="AI4" authorId="0" shapeId="0" xr:uid="{00000000-0006-0000-0200-00004B000000}">
      <text>
        <r>
          <rPr>
            <sz val="11"/>
            <rFont val="Calibri"/>
          </rPr>
          <t>SZV_B:HDUtem1</t>
        </r>
      </text>
    </comment>
    <comment ref="AJ4" authorId="0" shapeId="0" xr:uid="{00000000-0006-0000-0200-00004C000000}">
      <text>
        <r>
          <rPr>
            <sz val="11"/>
            <rFont val="Calibri"/>
          </rPr>
          <t>SZV_B:HDUtem1</t>
        </r>
      </text>
    </comment>
    <comment ref="AK4" authorId="0" shapeId="0" xr:uid="{00000000-0006-0000-0200-00004D000000}">
      <text>
        <r>
          <rPr>
            <sz val="11"/>
            <rFont val="Calibri"/>
          </rPr>
          <t>SZV_B:HDUtem1</t>
        </r>
      </text>
    </comment>
    <comment ref="AL4" authorId="0" shapeId="0" xr:uid="{00000000-0006-0000-0200-00004E000000}">
      <text>
        <r>
          <rPr>
            <sz val="11"/>
            <rFont val="Calibri"/>
          </rPr>
          <t>SZV_B:HDUtem1</t>
        </r>
      </text>
    </comment>
    <comment ref="AM4" authorId="0" shapeId="0" xr:uid="{00000000-0006-0000-0200-00004F000000}">
      <text>
        <r>
          <rPr>
            <sz val="11"/>
            <rFont val="Calibri"/>
          </rPr>
          <t>SZV_B:HDUtem1</t>
        </r>
      </text>
    </comment>
    <comment ref="AN4" authorId="0" shapeId="0" xr:uid="{00000000-0006-0000-0200-000050000000}">
      <text>
        <r>
          <rPr>
            <sz val="11"/>
            <rFont val="Calibri"/>
          </rPr>
          <t>SZV_B:HDUtem1</t>
        </r>
      </text>
    </comment>
    <comment ref="AO4" authorId="0" shapeId="0" xr:uid="{00000000-0006-0000-0200-000051000000}">
      <text>
        <r>
          <rPr>
            <sz val="11"/>
            <rFont val="Calibri"/>
          </rPr>
          <t>SZV_B:HDUtem1</t>
        </r>
      </text>
    </comment>
    <comment ref="AP4" authorId="0" shapeId="0" xr:uid="{00000000-0006-0000-0200-000052000000}">
      <text>
        <r>
          <rPr>
            <sz val="11"/>
            <rFont val="Calibri"/>
          </rPr>
          <t>SZV_B:HDUtem1</t>
        </r>
      </text>
    </comment>
    <comment ref="AQ4" authorId="0" shapeId="0" xr:uid="{00000000-0006-0000-0200-000053000000}">
      <text>
        <r>
          <rPr>
            <sz val="11"/>
            <rFont val="Calibri"/>
          </rPr>
          <t>SZV_B:OsszesenUtem2</t>
        </r>
      </text>
    </comment>
    <comment ref="AR4" authorId="0" shapeId="0" xr:uid="{00000000-0006-0000-0200-000054000000}">
      <text>
        <r>
          <rPr>
            <sz val="11"/>
            <rFont val="Calibri"/>
          </rPr>
          <t>SZV_B:ForrashianyUtem2</t>
        </r>
      </text>
    </comment>
    <comment ref="AU4" authorId="0" shapeId="0" xr:uid="{00000000-0006-0000-0200-000055000000}">
      <text>
        <r>
          <rPr>
            <sz val="11"/>
            <rFont val="Calibri"/>
          </rPr>
          <t>SZV_B:Indokolas</t>
        </r>
      </text>
    </comment>
    <comment ref="AV4" authorId="0" shapeId="0" xr:uid="{00000000-0006-0000-0200-000056000000}">
      <text>
        <r>
          <rPr>
            <sz val="11"/>
            <rFont val="Calibri"/>
          </rPr>
          <t>SZV_B:Megjegyzes</t>
        </r>
      </text>
    </comment>
    <comment ref="AW4" authorId="0" shapeId="0" xr:uid="{00000000-0006-0000-0200-000057000000}">
      <text>
        <r>
          <rPr>
            <sz val="11"/>
            <rFont val="Calibri"/>
          </rPr>
          <t>SZV_B:FeladatSorszam</t>
        </r>
      </text>
    </comment>
    <comment ref="AY4" authorId="0" shapeId="0" xr:uid="{00000000-0006-0000-0200-000058000000}">
      <text>
        <r>
          <rPr>
            <sz val="11"/>
            <rFont val="Calibri"/>
          </rPr>
          <t>SZV_B:ISA</t>
        </r>
      </text>
    </comment>
    <comment ref="B5" authorId="0" shapeId="0" xr:uid="{00000000-0006-0000-0200-000059000000}">
      <text>
        <r>
          <rPr>
            <sz val="11"/>
            <rFont val="Calibri"/>
          </rPr>
          <t>SZV_B:FontossagiSorrent</t>
        </r>
      </text>
    </comment>
    <comment ref="C5" authorId="0" shapeId="0" xr:uid="{00000000-0006-0000-0200-00005A000000}">
      <text>
        <r>
          <rPr>
            <sz val="11"/>
            <rFont val="Calibri"/>
          </rPr>
          <t>SZV_B:FeladatKategoria</t>
        </r>
      </text>
    </comment>
    <comment ref="D5" authorId="0" shapeId="0" xr:uid="{00000000-0006-0000-0200-00005B000000}">
      <text>
        <r>
          <rPr>
            <sz val="11"/>
            <rFont val="Calibri"/>
          </rPr>
          <t>SZV_B:FeladatMegnevezes</t>
        </r>
      </text>
    </comment>
    <comment ref="E5" authorId="0" shapeId="0" xr:uid="{00000000-0006-0000-0200-00005C000000}">
      <text>
        <r>
          <rPr>
            <sz val="11"/>
            <rFont val="Calibri"/>
          </rPr>
          <t>SZV_B:ElviEngedelySzam</t>
        </r>
      </text>
    </comment>
    <comment ref="F5" authorId="0" shapeId="0" xr:uid="{00000000-0006-0000-0200-00005D000000}">
      <text>
        <r>
          <rPr>
            <sz val="11"/>
            <rFont val="Calibri"/>
          </rPr>
          <t>SZV_B:VKR_Kod</t>
        </r>
      </text>
    </comment>
    <comment ref="G5" authorId="0" shapeId="0" xr:uid="{00000000-0006-0000-0200-00005E000000}">
      <text>
        <r>
          <rPr>
            <sz val="11"/>
            <rFont val="Calibri"/>
          </rPr>
          <t>SZV_B:VKR_Nev</t>
        </r>
      </text>
    </comment>
    <comment ref="H5" authorId="0" shapeId="0" xr:uid="{00000000-0006-0000-0200-00005F000000}">
      <text>
        <r>
          <rPr>
            <sz val="11"/>
            <rFont val="Calibri"/>
          </rPr>
          <t>SZV_B:FeladatAzonosito</t>
        </r>
      </text>
    </comment>
    <comment ref="I5" authorId="0" shapeId="0" xr:uid="{00000000-0006-0000-0200-000060000000}">
      <text>
        <r>
          <rPr>
            <sz val="11"/>
            <rFont val="Calibri"/>
          </rPr>
          <t>SZV_B:EllatasiTerulet</t>
        </r>
      </text>
    </comment>
    <comment ref="J5" authorId="0" shapeId="0" xr:uid="{00000000-0006-0000-0200-000061000000}">
      <text>
        <r>
          <rPr>
            <sz val="11"/>
            <rFont val="Calibri"/>
          </rPr>
          <t>SZV_B:EllatasertFelelos</t>
        </r>
      </text>
    </comment>
    <comment ref="K5" authorId="0" shapeId="0" xr:uid="{00000000-0006-0000-0200-000062000000}">
      <text>
        <r>
          <rPr>
            <sz val="11"/>
            <rFont val="Calibri"/>
          </rPr>
          <t>SZV_B:TervezettNettoKoltseg</t>
        </r>
      </text>
    </comment>
    <comment ref="L5" authorId="0" shapeId="0" xr:uid="{00000000-0006-0000-0200-000063000000}">
      <text>
        <r>
          <rPr>
            <sz val="11"/>
            <rFont val="Calibri"/>
          </rPr>
          <t>SZV_B:IdotartamKezdes</t>
        </r>
      </text>
    </comment>
    <comment ref="M5" authorId="0" shapeId="0" xr:uid="{00000000-0006-0000-0200-000064000000}">
      <text>
        <r>
          <rPr>
            <sz val="11"/>
            <rFont val="Calibri"/>
          </rPr>
          <t>SZV_B:IdotartamBefejezes</t>
        </r>
      </text>
    </comment>
    <comment ref="N5" authorId="0" shapeId="0" xr:uid="{00000000-0006-0000-0200-000065000000}">
      <text>
        <r>
          <rPr>
            <sz val="11"/>
            <rFont val="Calibri"/>
          </rPr>
          <t>SZV_B:NettoKoltsegUtem1</t>
        </r>
      </text>
    </comment>
    <comment ref="O5" authorId="0" shapeId="0" xr:uid="{00000000-0006-0000-0200-000066000000}">
      <text>
        <r>
          <rPr>
            <sz val="11"/>
            <rFont val="Calibri"/>
          </rPr>
          <t>SZV_B:NettoKoltsegUtem2</t>
        </r>
      </text>
    </comment>
    <comment ref="P5" authorId="0" shapeId="0" xr:uid="{00000000-0006-0000-0200-000067000000}">
      <text>
        <r>
          <rPr>
            <sz val="11"/>
            <rFont val="Calibri"/>
          </rPr>
          <t>SZV_B:EM_Melleklet2_KTG</t>
        </r>
      </text>
    </comment>
    <comment ref="R5" authorId="0" shapeId="0" xr:uid="{00000000-0006-0000-0200-000068000000}">
      <text>
        <r>
          <rPr>
            <sz val="11"/>
            <rFont val="Calibri"/>
          </rPr>
          <t>SZV_B:HDUtem1</t>
        </r>
      </text>
    </comment>
    <comment ref="S5" authorId="0" shapeId="0" xr:uid="{00000000-0006-0000-0200-000069000000}">
      <text>
        <r>
          <rPr>
            <sz val="11"/>
            <rFont val="Calibri"/>
          </rPr>
          <t>SZV_B:HDUtem1</t>
        </r>
      </text>
    </comment>
    <comment ref="T5" authorId="0" shapeId="0" xr:uid="{00000000-0006-0000-0200-00006A000000}">
      <text>
        <r>
          <rPr>
            <sz val="11"/>
            <rFont val="Calibri"/>
          </rPr>
          <t>SZV_B:HDUtem1</t>
        </r>
      </text>
    </comment>
    <comment ref="U5" authorId="0" shapeId="0" xr:uid="{00000000-0006-0000-0200-00006B000000}">
      <text>
        <r>
          <rPr>
            <sz val="11"/>
            <rFont val="Calibri"/>
          </rPr>
          <t>SZV_B:HDUtem1</t>
        </r>
      </text>
    </comment>
    <comment ref="V5" authorId="0" shapeId="0" xr:uid="{00000000-0006-0000-0200-00006C000000}">
      <text>
        <r>
          <rPr>
            <sz val="11"/>
            <rFont val="Calibri"/>
          </rPr>
          <t>SZV_B:HDUtem1</t>
        </r>
      </text>
    </comment>
    <comment ref="W5" authorId="0" shapeId="0" xr:uid="{00000000-0006-0000-0200-00006D000000}">
      <text>
        <r>
          <rPr>
            <sz val="11"/>
            <rFont val="Calibri"/>
          </rPr>
          <t>SZV_B:HDUtem1</t>
        </r>
      </text>
    </comment>
    <comment ref="X5" authorId="0" shapeId="0" xr:uid="{00000000-0006-0000-0200-00006E000000}">
      <text>
        <r>
          <rPr>
            <sz val="11"/>
            <rFont val="Calibri"/>
          </rPr>
          <t>SZV_B:HDUtem1</t>
        </r>
      </text>
    </comment>
    <comment ref="Y5" authorId="0" shapeId="0" xr:uid="{00000000-0006-0000-0200-00006F000000}">
      <text>
        <r>
          <rPr>
            <sz val="11"/>
            <rFont val="Calibri"/>
          </rPr>
          <t>SZV_B:HDUtem1</t>
        </r>
      </text>
    </comment>
    <comment ref="Z5" authorId="0" shapeId="0" xr:uid="{00000000-0006-0000-0200-000070000000}">
      <text>
        <r>
          <rPr>
            <sz val="11"/>
            <rFont val="Calibri"/>
          </rPr>
          <t>SZV_B:HDUtem1</t>
        </r>
      </text>
    </comment>
    <comment ref="AA5" authorId="0" shapeId="0" xr:uid="{00000000-0006-0000-0200-000071000000}">
      <text>
        <r>
          <rPr>
            <sz val="11"/>
            <rFont val="Calibri"/>
          </rPr>
          <t>SZV_B:HDUtem1</t>
        </r>
      </text>
    </comment>
    <comment ref="AB5" authorId="0" shapeId="0" xr:uid="{00000000-0006-0000-0200-000072000000}">
      <text>
        <r>
          <rPr>
            <sz val="11"/>
            <rFont val="Calibri"/>
          </rPr>
          <t>SZV_B:HDUtem1</t>
        </r>
      </text>
    </comment>
    <comment ref="AC5" authorId="0" shapeId="0" xr:uid="{00000000-0006-0000-0200-000073000000}">
      <text>
        <r>
          <rPr>
            <sz val="11"/>
            <rFont val="Calibri"/>
          </rPr>
          <t>SZV_B:OsszesenUtem1</t>
        </r>
      </text>
    </comment>
    <comment ref="AF5" authorId="0" shapeId="0" xr:uid="{00000000-0006-0000-0200-000074000000}">
      <text>
        <r>
          <rPr>
            <sz val="11"/>
            <rFont val="Calibri"/>
          </rPr>
          <t>SZV_B:HDUtem1</t>
        </r>
      </text>
    </comment>
    <comment ref="AG5" authorId="0" shapeId="0" xr:uid="{00000000-0006-0000-0200-000075000000}">
      <text>
        <r>
          <rPr>
            <sz val="11"/>
            <rFont val="Calibri"/>
          </rPr>
          <t>SZV_B:HDUtem1</t>
        </r>
      </text>
    </comment>
    <comment ref="AH5" authorId="0" shapeId="0" xr:uid="{00000000-0006-0000-0200-000076000000}">
      <text>
        <r>
          <rPr>
            <sz val="11"/>
            <rFont val="Calibri"/>
          </rPr>
          <t>SZV_B:HDUtem1</t>
        </r>
      </text>
    </comment>
    <comment ref="AI5" authorId="0" shapeId="0" xr:uid="{00000000-0006-0000-0200-000077000000}">
      <text>
        <r>
          <rPr>
            <sz val="11"/>
            <rFont val="Calibri"/>
          </rPr>
          <t>SZV_B:HDUtem1</t>
        </r>
      </text>
    </comment>
    <comment ref="AJ5" authorId="0" shapeId="0" xr:uid="{00000000-0006-0000-0200-000078000000}">
      <text>
        <r>
          <rPr>
            <sz val="11"/>
            <rFont val="Calibri"/>
          </rPr>
          <t>SZV_B:HDUtem1</t>
        </r>
      </text>
    </comment>
    <comment ref="AK5" authorId="0" shapeId="0" xr:uid="{00000000-0006-0000-0200-000079000000}">
      <text>
        <r>
          <rPr>
            <sz val="11"/>
            <rFont val="Calibri"/>
          </rPr>
          <t>SZV_B:HDUtem1</t>
        </r>
      </text>
    </comment>
    <comment ref="AL5" authorId="0" shapeId="0" xr:uid="{00000000-0006-0000-0200-00007A000000}">
      <text>
        <r>
          <rPr>
            <sz val="11"/>
            <rFont val="Calibri"/>
          </rPr>
          <t>SZV_B:HDUtem1</t>
        </r>
      </text>
    </comment>
    <comment ref="AM5" authorId="0" shapeId="0" xr:uid="{00000000-0006-0000-0200-00007B000000}">
      <text>
        <r>
          <rPr>
            <sz val="11"/>
            <rFont val="Calibri"/>
          </rPr>
          <t>SZV_B:HDUtem1</t>
        </r>
      </text>
    </comment>
    <comment ref="AN5" authorId="0" shapeId="0" xr:uid="{00000000-0006-0000-0200-00007C000000}">
      <text>
        <r>
          <rPr>
            <sz val="11"/>
            <rFont val="Calibri"/>
          </rPr>
          <t>SZV_B:HDUtem1</t>
        </r>
      </text>
    </comment>
    <comment ref="AO5" authorId="0" shapeId="0" xr:uid="{00000000-0006-0000-0200-00007D000000}">
      <text>
        <r>
          <rPr>
            <sz val="11"/>
            <rFont val="Calibri"/>
          </rPr>
          <t>SZV_B:HDUtem1</t>
        </r>
      </text>
    </comment>
    <comment ref="AP5" authorId="0" shapeId="0" xr:uid="{00000000-0006-0000-0200-00007E000000}">
      <text>
        <r>
          <rPr>
            <sz val="11"/>
            <rFont val="Calibri"/>
          </rPr>
          <t>SZV_B:HDUtem1</t>
        </r>
      </text>
    </comment>
    <comment ref="AQ5" authorId="0" shapeId="0" xr:uid="{00000000-0006-0000-0200-00007F000000}">
      <text>
        <r>
          <rPr>
            <sz val="11"/>
            <rFont val="Calibri"/>
          </rPr>
          <t>SZV_B:OsszesenUtem2</t>
        </r>
      </text>
    </comment>
    <comment ref="AR5" authorId="0" shapeId="0" xr:uid="{00000000-0006-0000-0200-000080000000}">
      <text>
        <r>
          <rPr>
            <sz val="11"/>
            <rFont val="Calibri"/>
          </rPr>
          <t>SZV_B:ForrashianyUtem2</t>
        </r>
      </text>
    </comment>
    <comment ref="AU5" authorId="0" shapeId="0" xr:uid="{00000000-0006-0000-0200-000081000000}">
      <text>
        <r>
          <rPr>
            <sz val="11"/>
            <rFont val="Calibri"/>
          </rPr>
          <t>SZV_B:Indokolas</t>
        </r>
      </text>
    </comment>
    <comment ref="AV5" authorId="0" shapeId="0" xr:uid="{00000000-0006-0000-0200-000082000000}">
      <text>
        <r>
          <rPr>
            <sz val="11"/>
            <rFont val="Calibri"/>
          </rPr>
          <t>SZV_B:Megjegyzes</t>
        </r>
      </text>
    </comment>
    <comment ref="AW5" authorId="0" shapeId="0" xr:uid="{00000000-0006-0000-0200-000083000000}">
      <text>
        <r>
          <rPr>
            <sz val="11"/>
            <rFont val="Calibri"/>
          </rPr>
          <t>SZV_B:FeladatSorszam</t>
        </r>
      </text>
    </comment>
    <comment ref="AY5" authorId="0" shapeId="0" xr:uid="{00000000-0006-0000-0200-000084000000}">
      <text>
        <r>
          <rPr>
            <sz val="11"/>
            <rFont val="Calibri"/>
          </rPr>
          <t>SZV_B:ISA</t>
        </r>
      </text>
    </comment>
    <comment ref="B6" authorId="0" shapeId="0" xr:uid="{00000000-0006-0000-0200-000085000000}">
      <text>
        <r>
          <rPr>
            <sz val="11"/>
            <rFont val="Calibri"/>
          </rPr>
          <t>SZV_B:FontossagiSorrent</t>
        </r>
      </text>
    </comment>
    <comment ref="C6" authorId="0" shapeId="0" xr:uid="{00000000-0006-0000-0200-000086000000}">
      <text>
        <r>
          <rPr>
            <sz val="11"/>
            <rFont val="Calibri"/>
          </rPr>
          <t>SZV_B:FeladatKategoria</t>
        </r>
      </text>
    </comment>
    <comment ref="D6" authorId="0" shapeId="0" xr:uid="{00000000-0006-0000-0200-000087000000}">
      <text>
        <r>
          <rPr>
            <sz val="11"/>
            <rFont val="Calibri"/>
          </rPr>
          <t>SZV_B:FeladatMegnevezes</t>
        </r>
      </text>
    </comment>
    <comment ref="E6" authorId="0" shapeId="0" xr:uid="{00000000-0006-0000-0200-000088000000}">
      <text>
        <r>
          <rPr>
            <sz val="11"/>
            <rFont val="Calibri"/>
          </rPr>
          <t>SZV_B:ElviEngedelySzam</t>
        </r>
      </text>
    </comment>
    <comment ref="F6" authorId="0" shapeId="0" xr:uid="{00000000-0006-0000-0200-000089000000}">
      <text>
        <r>
          <rPr>
            <sz val="11"/>
            <rFont val="Calibri"/>
          </rPr>
          <t>SZV_B:VKR_Kod</t>
        </r>
      </text>
    </comment>
    <comment ref="G6" authorId="0" shapeId="0" xr:uid="{00000000-0006-0000-0200-00008A000000}">
      <text>
        <r>
          <rPr>
            <sz val="11"/>
            <rFont val="Calibri"/>
          </rPr>
          <t>SZV_B:VKR_Nev</t>
        </r>
      </text>
    </comment>
    <comment ref="H6" authorId="0" shapeId="0" xr:uid="{00000000-0006-0000-0200-00008B000000}">
      <text>
        <r>
          <rPr>
            <sz val="11"/>
            <rFont val="Calibri"/>
          </rPr>
          <t>SZV_B:FeladatAzonosito</t>
        </r>
      </text>
    </comment>
    <comment ref="I6" authorId="0" shapeId="0" xr:uid="{00000000-0006-0000-0200-00008C000000}">
      <text>
        <r>
          <rPr>
            <sz val="11"/>
            <rFont val="Calibri"/>
          </rPr>
          <t>SZV_B:EllatasiTerulet</t>
        </r>
      </text>
    </comment>
    <comment ref="J6" authorId="0" shapeId="0" xr:uid="{00000000-0006-0000-0200-00008D000000}">
      <text>
        <r>
          <rPr>
            <sz val="11"/>
            <rFont val="Calibri"/>
          </rPr>
          <t>SZV_B:EllatasertFelelos</t>
        </r>
      </text>
    </comment>
    <comment ref="K6" authorId="0" shapeId="0" xr:uid="{00000000-0006-0000-0200-00008E000000}">
      <text>
        <r>
          <rPr>
            <sz val="11"/>
            <rFont val="Calibri"/>
          </rPr>
          <t>SZV_B:TervezettNettoKoltseg</t>
        </r>
      </text>
    </comment>
    <comment ref="L6" authorId="0" shapeId="0" xr:uid="{00000000-0006-0000-0200-00008F000000}">
      <text>
        <r>
          <rPr>
            <sz val="11"/>
            <rFont val="Calibri"/>
          </rPr>
          <t>SZV_B:IdotartamKezdes</t>
        </r>
      </text>
    </comment>
    <comment ref="M6" authorId="0" shapeId="0" xr:uid="{00000000-0006-0000-0200-000090000000}">
      <text>
        <r>
          <rPr>
            <sz val="11"/>
            <rFont val="Calibri"/>
          </rPr>
          <t>SZV_B:IdotartamBefejezes</t>
        </r>
      </text>
    </comment>
    <comment ref="N6" authorId="0" shapeId="0" xr:uid="{00000000-0006-0000-0200-000091000000}">
      <text>
        <r>
          <rPr>
            <sz val="11"/>
            <rFont val="Calibri"/>
          </rPr>
          <t>SZV_B:NettoKoltsegUtem1</t>
        </r>
      </text>
    </comment>
    <comment ref="O6" authorId="0" shapeId="0" xr:uid="{00000000-0006-0000-0200-000092000000}">
      <text>
        <r>
          <rPr>
            <sz val="11"/>
            <rFont val="Calibri"/>
          </rPr>
          <t>SZV_B:NettoKoltsegUtem2</t>
        </r>
      </text>
    </comment>
    <comment ref="P6" authorId="0" shapeId="0" xr:uid="{00000000-0006-0000-0200-000093000000}">
      <text>
        <r>
          <rPr>
            <sz val="11"/>
            <rFont val="Calibri"/>
          </rPr>
          <t>SZV_B:EM_Melleklet2_KTG</t>
        </r>
      </text>
    </comment>
    <comment ref="R6" authorId="0" shapeId="0" xr:uid="{00000000-0006-0000-0200-000094000000}">
      <text>
        <r>
          <rPr>
            <sz val="11"/>
            <rFont val="Calibri"/>
          </rPr>
          <t>SZV_B:HDUtem1</t>
        </r>
      </text>
    </comment>
    <comment ref="S6" authorId="0" shapeId="0" xr:uid="{00000000-0006-0000-0200-000095000000}">
      <text>
        <r>
          <rPr>
            <sz val="11"/>
            <rFont val="Calibri"/>
          </rPr>
          <t>SZV_B:ECSUtem1</t>
        </r>
      </text>
    </comment>
    <comment ref="T6" authorId="0" shapeId="0" xr:uid="{00000000-0006-0000-0200-000096000000}">
      <text>
        <r>
          <rPr>
            <sz val="11"/>
            <rFont val="Calibri"/>
          </rPr>
          <t>SZV_B:KFHUtem1</t>
        </r>
      </text>
    </comment>
    <comment ref="U6" authorId="0" shapeId="0" xr:uid="{00000000-0006-0000-0200-000097000000}">
      <text>
        <r>
          <rPr>
            <sz val="11"/>
            <rFont val="Calibri"/>
          </rPr>
          <t>SZV_B:Egyeb_SajatUtem1</t>
        </r>
      </text>
    </comment>
    <comment ref="V6" authorId="0" shapeId="0" xr:uid="{00000000-0006-0000-0200-000098000000}">
      <text>
        <r>
          <rPr>
            <sz val="11"/>
            <rFont val="Calibri"/>
          </rPr>
          <t>SZV_B:DijUtem1</t>
        </r>
      </text>
    </comment>
    <comment ref="W6" authorId="0" shapeId="0" xr:uid="{00000000-0006-0000-0200-000099000000}">
      <text>
        <r>
          <rPr>
            <sz val="11"/>
            <rFont val="Calibri"/>
          </rPr>
          <t>SZV_B:EM_Melleklet1_Utem1</t>
        </r>
      </text>
    </comment>
    <comment ref="X6" authorId="0" shapeId="0" xr:uid="{00000000-0006-0000-0200-00009A000000}">
      <text>
        <r>
          <rPr>
            <sz val="11"/>
            <rFont val="Calibri"/>
          </rPr>
          <t>SZV_B:EgyebAllamiUtem1</t>
        </r>
      </text>
    </comment>
    <comment ref="Y6" authorId="0" shapeId="0" xr:uid="{00000000-0006-0000-0200-00009B000000}">
      <text>
        <r>
          <rPr>
            <sz val="11"/>
            <rFont val="Calibri"/>
          </rPr>
          <t>SZV_B:OnkormanyzatiUtem1</t>
        </r>
      </text>
    </comment>
    <comment ref="Z6" authorId="0" shapeId="0" xr:uid="{00000000-0006-0000-0200-00009C000000}">
      <text>
        <r>
          <rPr>
            <sz val="11"/>
            <rFont val="Calibri"/>
          </rPr>
          <t>SZV_B:EUUtem1</t>
        </r>
      </text>
    </comment>
    <comment ref="AA6" authorId="0" shapeId="0" xr:uid="{00000000-0006-0000-0200-00009D000000}">
      <text>
        <r>
          <rPr>
            <sz val="11"/>
            <rFont val="Calibri"/>
          </rPr>
          <t>SZV_B:EgyebUtem1</t>
        </r>
      </text>
    </comment>
    <comment ref="AB6" authorId="0" shapeId="0" xr:uid="{00000000-0006-0000-0200-00009E000000}">
      <text>
        <r>
          <rPr>
            <sz val="11"/>
            <rFont val="Calibri"/>
          </rPr>
          <t>SZV_B:HitelKotvenyUtem1</t>
        </r>
      </text>
    </comment>
    <comment ref="AC6" authorId="0" shapeId="0" xr:uid="{00000000-0006-0000-0200-00009F000000}">
      <text>
        <r>
          <rPr>
            <sz val="11"/>
            <rFont val="Calibri"/>
          </rPr>
          <t>SZV_B:OsszesenUtem1</t>
        </r>
      </text>
    </comment>
    <comment ref="AF6" authorId="0" shapeId="0" xr:uid="{00000000-0006-0000-0200-0000A0000000}">
      <text>
        <r>
          <rPr>
            <sz val="11"/>
            <rFont val="Calibri"/>
          </rPr>
          <t>SZV_B:HDUtem2</t>
        </r>
      </text>
    </comment>
    <comment ref="AG6" authorId="0" shapeId="0" xr:uid="{00000000-0006-0000-0200-0000A1000000}">
      <text>
        <r>
          <rPr>
            <sz val="11"/>
            <rFont val="Calibri"/>
          </rPr>
          <t>SZV_B:ECSUtem2</t>
        </r>
      </text>
    </comment>
    <comment ref="AH6" authorId="0" shapeId="0" xr:uid="{00000000-0006-0000-0200-0000A2000000}">
      <text>
        <r>
          <rPr>
            <sz val="11"/>
            <rFont val="Calibri"/>
          </rPr>
          <t>SZV_B:KFHUtem2</t>
        </r>
      </text>
    </comment>
    <comment ref="AI6" authorId="0" shapeId="0" xr:uid="{00000000-0006-0000-0200-0000A3000000}">
      <text>
        <r>
          <rPr>
            <sz val="11"/>
            <rFont val="Calibri"/>
          </rPr>
          <t>SZV_B:Egyeb_SajatUtem2</t>
        </r>
      </text>
    </comment>
    <comment ref="AJ6" authorId="0" shapeId="0" xr:uid="{00000000-0006-0000-0200-0000A4000000}">
      <text>
        <r>
          <rPr>
            <sz val="11"/>
            <rFont val="Calibri"/>
          </rPr>
          <t>SZV_B:DijUtem2</t>
        </r>
      </text>
    </comment>
    <comment ref="AK6" authorId="0" shapeId="0" xr:uid="{00000000-0006-0000-0200-0000A5000000}">
      <text>
        <r>
          <rPr>
            <sz val="11"/>
            <rFont val="Calibri"/>
          </rPr>
          <t>SZV_B:EM_Melleklet1_Utem2</t>
        </r>
      </text>
    </comment>
    <comment ref="AL6" authorId="0" shapeId="0" xr:uid="{00000000-0006-0000-0200-0000A6000000}">
      <text>
        <r>
          <rPr>
            <sz val="11"/>
            <rFont val="Calibri"/>
          </rPr>
          <t>SZV_B:EgyebAllamiUtem2</t>
        </r>
      </text>
    </comment>
    <comment ref="AM6" authorId="0" shapeId="0" xr:uid="{00000000-0006-0000-0200-0000A7000000}">
      <text>
        <r>
          <rPr>
            <sz val="11"/>
            <rFont val="Calibri"/>
          </rPr>
          <t>SZV_B:OnkormanyzatiUtem2</t>
        </r>
      </text>
    </comment>
    <comment ref="AN6" authorId="0" shapeId="0" xr:uid="{00000000-0006-0000-0200-0000A8000000}">
      <text>
        <r>
          <rPr>
            <sz val="11"/>
            <rFont val="Calibri"/>
          </rPr>
          <t>SZV_B:EUUtem2</t>
        </r>
      </text>
    </comment>
    <comment ref="AO6" authorId="0" shapeId="0" xr:uid="{00000000-0006-0000-0200-0000A9000000}">
      <text>
        <r>
          <rPr>
            <sz val="11"/>
            <rFont val="Calibri"/>
          </rPr>
          <t>SZV_B:EgyebUtem2</t>
        </r>
      </text>
    </comment>
    <comment ref="AP6" authorId="0" shapeId="0" xr:uid="{00000000-0006-0000-0200-0000AA000000}">
      <text>
        <r>
          <rPr>
            <sz val="11"/>
            <rFont val="Calibri"/>
          </rPr>
          <t>SZV_B:HitelKotvenyUtem2</t>
        </r>
      </text>
    </comment>
    <comment ref="AQ6" authorId="0" shapeId="0" xr:uid="{00000000-0006-0000-0200-0000AB000000}">
      <text>
        <r>
          <rPr>
            <sz val="11"/>
            <rFont val="Calibri"/>
          </rPr>
          <t>SZV_B:OsszesenUtem2</t>
        </r>
      </text>
    </comment>
    <comment ref="AR6" authorId="0" shapeId="0" xr:uid="{00000000-0006-0000-0200-0000AC000000}">
      <text>
        <r>
          <rPr>
            <sz val="11"/>
            <rFont val="Calibri"/>
          </rPr>
          <t>SZV_B:ForrashianyUtem2</t>
        </r>
      </text>
    </comment>
    <comment ref="AU6" authorId="0" shapeId="0" xr:uid="{00000000-0006-0000-0200-0000AD000000}">
      <text>
        <r>
          <rPr>
            <sz val="11"/>
            <rFont val="Calibri"/>
          </rPr>
          <t>SZV_B:Indokolas</t>
        </r>
      </text>
    </comment>
    <comment ref="AV6" authorId="0" shapeId="0" xr:uid="{00000000-0006-0000-0200-0000AE000000}">
      <text>
        <r>
          <rPr>
            <sz val="11"/>
            <rFont val="Calibri"/>
          </rPr>
          <t>SZV_B:Megjegyzes</t>
        </r>
      </text>
    </comment>
    <comment ref="AW6" authorId="0" shapeId="0" xr:uid="{00000000-0006-0000-0200-0000AF000000}">
      <text>
        <r>
          <rPr>
            <sz val="11"/>
            <rFont val="Calibri"/>
          </rPr>
          <t>SZV_B:FeladatSorszam</t>
        </r>
      </text>
    </comment>
    <comment ref="AY6" authorId="0" shapeId="0" xr:uid="{00000000-0006-0000-0200-0000B0000000}">
      <text>
        <r>
          <rPr>
            <sz val="11"/>
            <rFont val="Calibri"/>
          </rPr>
          <t>SZV_B:ISA</t>
        </r>
      </text>
    </comment>
    <comment ref="B7" authorId="0" shapeId="0" xr:uid="{00000000-0006-0000-0200-0000B1000000}">
      <text>
        <r>
          <rPr>
            <sz val="11"/>
            <rFont val="Calibri"/>
          </rPr>
          <t>SZV_B:FontossagiSorrent</t>
        </r>
      </text>
    </comment>
    <comment ref="C7" authorId="0" shapeId="0" xr:uid="{00000000-0006-0000-0200-0000B2000000}">
      <text>
        <r>
          <rPr>
            <sz val="11"/>
            <rFont val="Calibri"/>
          </rPr>
          <t>SZV_B:FeladatKategoria</t>
        </r>
      </text>
    </comment>
    <comment ref="D7" authorId="0" shapeId="0" xr:uid="{00000000-0006-0000-0200-0000B3000000}">
      <text>
        <r>
          <rPr>
            <sz val="11"/>
            <rFont val="Calibri"/>
          </rPr>
          <t>SZV_B:FeladatMegnevezes</t>
        </r>
      </text>
    </comment>
    <comment ref="E7" authorId="0" shapeId="0" xr:uid="{00000000-0006-0000-0200-0000B4000000}">
      <text>
        <r>
          <rPr>
            <sz val="11"/>
            <rFont val="Calibri"/>
          </rPr>
          <t>SZV_B:ElviEngedelySzam</t>
        </r>
      </text>
    </comment>
    <comment ref="F7" authorId="0" shapeId="0" xr:uid="{00000000-0006-0000-0200-0000B5000000}">
      <text>
        <r>
          <rPr>
            <sz val="11"/>
            <rFont val="Calibri"/>
          </rPr>
          <t>SZV_B:VKR_Kod</t>
        </r>
      </text>
    </comment>
    <comment ref="G7" authorId="0" shapeId="0" xr:uid="{00000000-0006-0000-0200-0000B6000000}">
      <text>
        <r>
          <rPr>
            <sz val="11"/>
            <rFont val="Calibri"/>
          </rPr>
          <t>SZV_B:VKR_Nev</t>
        </r>
      </text>
    </comment>
    <comment ref="H7" authorId="0" shapeId="0" xr:uid="{00000000-0006-0000-0200-0000B7000000}">
      <text>
        <r>
          <rPr>
            <sz val="11"/>
            <rFont val="Calibri"/>
          </rPr>
          <t>SZV_B:FeladatAzonosito</t>
        </r>
      </text>
    </comment>
    <comment ref="I7" authorId="0" shapeId="0" xr:uid="{00000000-0006-0000-0200-0000B8000000}">
      <text>
        <r>
          <rPr>
            <sz val="11"/>
            <rFont val="Calibri"/>
          </rPr>
          <t>SZV_B:EllatasiTerulet</t>
        </r>
      </text>
    </comment>
    <comment ref="J7" authorId="0" shapeId="0" xr:uid="{00000000-0006-0000-0200-0000B9000000}">
      <text>
        <r>
          <rPr>
            <sz val="11"/>
            <rFont val="Calibri"/>
          </rPr>
          <t>SZV_B:EllatasertFelelos</t>
        </r>
      </text>
    </comment>
    <comment ref="K7" authorId="0" shapeId="0" xr:uid="{00000000-0006-0000-0200-0000BA000000}">
      <text>
        <r>
          <rPr>
            <sz val="11"/>
            <rFont val="Calibri"/>
          </rPr>
          <t>SZV_B:TervezettNettoKoltseg</t>
        </r>
      </text>
    </comment>
    <comment ref="L7" authorId="0" shapeId="0" xr:uid="{00000000-0006-0000-0200-0000BB000000}">
      <text>
        <r>
          <rPr>
            <sz val="11"/>
            <rFont val="Calibri"/>
          </rPr>
          <t>SZV_B:IdotartamKezdes</t>
        </r>
      </text>
    </comment>
    <comment ref="M7" authorId="0" shapeId="0" xr:uid="{00000000-0006-0000-0200-0000BC000000}">
      <text>
        <r>
          <rPr>
            <sz val="11"/>
            <rFont val="Calibri"/>
          </rPr>
          <t>SZV_B:IdotartamBefejezes</t>
        </r>
      </text>
    </comment>
    <comment ref="N7" authorId="0" shapeId="0" xr:uid="{00000000-0006-0000-0200-0000BD000000}">
      <text>
        <r>
          <rPr>
            <sz val="11"/>
            <rFont val="Calibri"/>
          </rPr>
          <t>SZV_B:NettoKoltsegUtem1</t>
        </r>
      </text>
    </comment>
    <comment ref="O7" authorId="0" shapeId="0" xr:uid="{00000000-0006-0000-0200-0000BE000000}">
      <text>
        <r>
          <rPr>
            <sz val="11"/>
            <rFont val="Calibri"/>
          </rPr>
          <t>SZV_B:NettoKoltsegUtem2</t>
        </r>
      </text>
    </comment>
    <comment ref="P7" authorId="0" shapeId="0" xr:uid="{00000000-0006-0000-0200-0000BF000000}">
      <text>
        <r>
          <rPr>
            <sz val="11"/>
            <rFont val="Calibri"/>
          </rPr>
          <t>SZV_B:EM_Melleklet2_KTG</t>
        </r>
      </text>
    </comment>
    <comment ref="R7" authorId="0" shapeId="0" xr:uid="{00000000-0006-0000-0200-0000C0000000}">
      <text>
        <r>
          <rPr>
            <sz val="11"/>
            <rFont val="Calibri"/>
          </rPr>
          <t>SZV_B:HDUtem1</t>
        </r>
      </text>
    </comment>
    <comment ref="S7" authorId="0" shapeId="0" xr:uid="{00000000-0006-0000-0200-0000C1000000}">
      <text>
        <r>
          <rPr>
            <sz val="11"/>
            <rFont val="Calibri"/>
          </rPr>
          <t>SZV_B:ECSUtem1</t>
        </r>
      </text>
    </comment>
    <comment ref="T7" authorId="0" shapeId="0" xr:uid="{00000000-0006-0000-0200-0000C2000000}">
      <text>
        <r>
          <rPr>
            <sz val="11"/>
            <rFont val="Calibri"/>
          </rPr>
          <t>SZV_B:KFHUtem1</t>
        </r>
      </text>
    </comment>
    <comment ref="U7" authorId="0" shapeId="0" xr:uid="{00000000-0006-0000-0200-0000C3000000}">
      <text>
        <r>
          <rPr>
            <sz val="11"/>
            <rFont val="Calibri"/>
          </rPr>
          <t>SZV_B:Egyeb_SajatUtem1</t>
        </r>
      </text>
    </comment>
    <comment ref="V7" authorId="0" shapeId="0" xr:uid="{00000000-0006-0000-0200-0000C4000000}">
      <text>
        <r>
          <rPr>
            <sz val="11"/>
            <rFont val="Calibri"/>
          </rPr>
          <t>SZV_B:DijUtem1</t>
        </r>
      </text>
    </comment>
    <comment ref="W7" authorId="0" shapeId="0" xr:uid="{00000000-0006-0000-0200-0000C5000000}">
      <text>
        <r>
          <rPr>
            <sz val="11"/>
            <rFont val="Calibri"/>
          </rPr>
          <t>SZV_B:EM_Melleklet1_Utem1</t>
        </r>
      </text>
    </comment>
    <comment ref="X7" authorId="0" shapeId="0" xr:uid="{00000000-0006-0000-0200-0000C6000000}">
      <text>
        <r>
          <rPr>
            <sz val="11"/>
            <rFont val="Calibri"/>
          </rPr>
          <t>SZV_B:EgyebAllamiUtem1</t>
        </r>
      </text>
    </comment>
    <comment ref="Y7" authorId="0" shapeId="0" xr:uid="{00000000-0006-0000-0200-0000C7000000}">
      <text>
        <r>
          <rPr>
            <sz val="11"/>
            <rFont val="Calibri"/>
          </rPr>
          <t>SZV_B:OnkormanyzatiUtem1</t>
        </r>
      </text>
    </comment>
    <comment ref="Z7" authorId="0" shapeId="0" xr:uid="{00000000-0006-0000-0200-0000C8000000}">
      <text>
        <r>
          <rPr>
            <sz val="11"/>
            <rFont val="Calibri"/>
          </rPr>
          <t>SZV_B:EUUtem1</t>
        </r>
      </text>
    </comment>
    <comment ref="AA7" authorId="0" shapeId="0" xr:uid="{00000000-0006-0000-0200-0000C9000000}">
      <text>
        <r>
          <rPr>
            <sz val="11"/>
            <rFont val="Calibri"/>
          </rPr>
          <t>SZV_B:EgyebUtem1</t>
        </r>
      </text>
    </comment>
    <comment ref="AB7" authorId="0" shapeId="0" xr:uid="{00000000-0006-0000-0200-0000CA000000}">
      <text>
        <r>
          <rPr>
            <sz val="11"/>
            <rFont val="Calibri"/>
          </rPr>
          <t>SZV_B:HitelKotvenyUtem1</t>
        </r>
      </text>
    </comment>
    <comment ref="AC7" authorId="0" shapeId="0" xr:uid="{00000000-0006-0000-0200-0000CB000000}">
      <text>
        <r>
          <rPr>
            <sz val="11"/>
            <rFont val="Calibri"/>
          </rPr>
          <t>SZV_B:OsszesenUtem1</t>
        </r>
      </text>
    </comment>
    <comment ref="AF7" authorId="0" shapeId="0" xr:uid="{00000000-0006-0000-0200-0000CC000000}">
      <text>
        <r>
          <rPr>
            <sz val="11"/>
            <rFont val="Calibri"/>
          </rPr>
          <t>SZV_B:HDUtem2</t>
        </r>
      </text>
    </comment>
    <comment ref="AG7" authorId="0" shapeId="0" xr:uid="{00000000-0006-0000-0200-0000CD000000}">
      <text>
        <r>
          <rPr>
            <sz val="11"/>
            <rFont val="Calibri"/>
          </rPr>
          <t>SZV_B:ECSUtem2</t>
        </r>
      </text>
    </comment>
    <comment ref="AH7" authorId="0" shapeId="0" xr:uid="{00000000-0006-0000-0200-0000CE000000}">
      <text>
        <r>
          <rPr>
            <sz val="11"/>
            <rFont val="Calibri"/>
          </rPr>
          <t>SZV_B:KFHUtem2</t>
        </r>
      </text>
    </comment>
    <comment ref="AI7" authorId="0" shapeId="0" xr:uid="{00000000-0006-0000-0200-0000CF000000}">
      <text>
        <r>
          <rPr>
            <sz val="11"/>
            <rFont val="Calibri"/>
          </rPr>
          <t>SZV_B:Egyeb_SajatUtem2</t>
        </r>
      </text>
    </comment>
    <comment ref="AJ7" authorId="0" shapeId="0" xr:uid="{00000000-0006-0000-0200-0000D0000000}">
      <text>
        <r>
          <rPr>
            <sz val="11"/>
            <rFont val="Calibri"/>
          </rPr>
          <t>SZV_B:DijUtem2</t>
        </r>
      </text>
    </comment>
    <comment ref="AK7" authorId="0" shapeId="0" xr:uid="{00000000-0006-0000-0200-0000D1000000}">
      <text>
        <r>
          <rPr>
            <sz val="11"/>
            <rFont val="Calibri"/>
          </rPr>
          <t>SZV_B:EM_Melleklet1_Utem2</t>
        </r>
      </text>
    </comment>
    <comment ref="AL7" authorId="0" shapeId="0" xr:uid="{00000000-0006-0000-0200-0000D2000000}">
      <text>
        <r>
          <rPr>
            <sz val="11"/>
            <rFont val="Calibri"/>
          </rPr>
          <t>SZV_B:EgyebAllamiUtem2</t>
        </r>
      </text>
    </comment>
    <comment ref="AM7" authorId="0" shapeId="0" xr:uid="{00000000-0006-0000-0200-0000D3000000}">
      <text>
        <r>
          <rPr>
            <sz val="11"/>
            <rFont val="Calibri"/>
          </rPr>
          <t>SZV_B:OnkormanyzatiUtem2</t>
        </r>
      </text>
    </comment>
    <comment ref="AN7" authorId="0" shapeId="0" xr:uid="{00000000-0006-0000-0200-0000D4000000}">
      <text>
        <r>
          <rPr>
            <sz val="11"/>
            <rFont val="Calibri"/>
          </rPr>
          <t>SZV_B:EUUtem2</t>
        </r>
      </text>
    </comment>
    <comment ref="AO7" authorId="0" shapeId="0" xr:uid="{00000000-0006-0000-0200-0000D5000000}">
      <text>
        <r>
          <rPr>
            <sz val="11"/>
            <rFont val="Calibri"/>
          </rPr>
          <t>SZV_B:EgyebUtem2</t>
        </r>
      </text>
    </comment>
    <comment ref="AP7" authorId="0" shapeId="0" xr:uid="{00000000-0006-0000-0200-0000D6000000}">
      <text>
        <r>
          <rPr>
            <sz val="11"/>
            <rFont val="Calibri"/>
          </rPr>
          <t>SZV_B:HitelKotvenyUtem2</t>
        </r>
      </text>
    </comment>
    <comment ref="AQ7" authorId="0" shapeId="0" xr:uid="{00000000-0006-0000-0200-0000D7000000}">
      <text>
        <r>
          <rPr>
            <sz val="11"/>
            <rFont val="Calibri"/>
          </rPr>
          <t>SZV_B:OsszesenUtem2</t>
        </r>
      </text>
    </comment>
    <comment ref="AR7" authorId="0" shapeId="0" xr:uid="{00000000-0006-0000-0200-0000D8000000}">
      <text>
        <r>
          <rPr>
            <sz val="11"/>
            <rFont val="Calibri"/>
          </rPr>
          <t>SZV_B:ForrashianyUtem2</t>
        </r>
      </text>
    </comment>
    <comment ref="AU7" authorId="0" shapeId="0" xr:uid="{00000000-0006-0000-0200-0000D9000000}">
      <text>
        <r>
          <rPr>
            <sz val="11"/>
            <rFont val="Calibri"/>
          </rPr>
          <t>SZV_B:Indokolas</t>
        </r>
      </text>
    </comment>
    <comment ref="AV7" authorId="0" shapeId="0" xr:uid="{00000000-0006-0000-0200-0000DA000000}">
      <text>
        <r>
          <rPr>
            <sz val="11"/>
            <rFont val="Calibri"/>
          </rPr>
          <t>SZV_B:Megjegyzes</t>
        </r>
      </text>
    </comment>
    <comment ref="AW7" authorId="0" shapeId="0" xr:uid="{00000000-0006-0000-0200-0000DB000000}">
      <text>
        <r>
          <rPr>
            <sz val="11"/>
            <rFont val="Calibri"/>
          </rPr>
          <t>SZV_B:FeladatSorszam</t>
        </r>
      </text>
    </comment>
    <comment ref="AY7" authorId="0" shapeId="0" xr:uid="{00000000-0006-0000-0200-0000DC000000}">
      <text>
        <r>
          <rPr>
            <sz val="11"/>
            <rFont val="Calibri"/>
          </rPr>
          <t>SZV_B:ISA</t>
        </r>
      </text>
    </comment>
    <comment ref="B8" authorId="0" shapeId="0" xr:uid="{00000000-0006-0000-0200-0000DD000000}">
      <text>
        <r>
          <rPr>
            <sz val="11"/>
            <rFont val="Calibri"/>
          </rPr>
          <t>SZV_B:FontossagiSorrent</t>
        </r>
      </text>
    </comment>
    <comment ref="C8" authorId="0" shapeId="0" xr:uid="{00000000-0006-0000-0200-0000DE000000}">
      <text>
        <r>
          <rPr>
            <sz val="11"/>
            <rFont val="Calibri"/>
          </rPr>
          <t>SZV_B:FeladatKategoria</t>
        </r>
      </text>
    </comment>
    <comment ref="D8" authorId="0" shapeId="0" xr:uid="{00000000-0006-0000-0200-0000DF000000}">
      <text>
        <r>
          <rPr>
            <sz val="11"/>
            <rFont val="Calibri"/>
          </rPr>
          <t>SZV_B:FeladatMegnevezes</t>
        </r>
      </text>
    </comment>
    <comment ref="E8" authorId="0" shapeId="0" xr:uid="{00000000-0006-0000-0200-0000E0000000}">
      <text>
        <r>
          <rPr>
            <sz val="11"/>
            <rFont val="Calibri"/>
          </rPr>
          <t>SZV_B:ElviEngedelySzam</t>
        </r>
      </text>
    </comment>
    <comment ref="F8" authorId="0" shapeId="0" xr:uid="{00000000-0006-0000-0200-0000E1000000}">
      <text>
        <r>
          <rPr>
            <sz val="11"/>
            <rFont val="Calibri"/>
          </rPr>
          <t>SZV_B:VKR_Kod</t>
        </r>
      </text>
    </comment>
    <comment ref="G8" authorId="0" shapeId="0" xr:uid="{00000000-0006-0000-0200-0000E2000000}">
      <text>
        <r>
          <rPr>
            <sz val="11"/>
            <rFont val="Calibri"/>
          </rPr>
          <t>SZV_B:VKR_Nev</t>
        </r>
      </text>
    </comment>
    <comment ref="H8" authorId="0" shapeId="0" xr:uid="{00000000-0006-0000-0200-0000E3000000}">
      <text>
        <r>
          <rPr>
            <sz val="11"/>
            <rFont val="Calibri"/>
          </rPr>
          <t>SZV_B:FeladatAzonosito</t>
        </r>
      </text>
    </comment>
    <comment ref="I8" authorId="0" shapeId="0" xr:uid="{00000000-0006-0000-0200-0000E4000000}">
      <text>
        <r>
          <rPr>
            <sz val="11"/>
            <rFont val="Calibri"/>
          </rPr>
          <t>SZV_B:EllatasiTerulet</t>
        </r>
      </text>
    </comment>
    <comment ref="J8" authorId="0" shapeId="0" xr:uid="{00000000-0006-0000-0200-0000E5000000}">
      <text>
        <r>
          <rPr>
            <sz val="11"/>
            <rFont val="Calibri"/>
          </rPr>
          <t>SZV_B:EllatasertFelelos</t>
        </r>
      </text>
    </comment>
    <comment ref="K8" authorId="0" shapeId="0" xr:uid="{00000000-0006-0000-0200-0000E6000000}">
      <text>
        <r>
          <rPr>
            <sz val="11"/>
            <rFont val="Calibri"/>
          </rPr>
          <t>SZV_B:TervezettNettoKoltseg</t>
        </r>
      </text>
    </comment>
    <comment ref="L8" authorId="0" shapeId="0" xr:uid="{00000000-0006-0000-0200-0000E7000000}">
      <text>
        <r>
          <rPr>
            <sz val="11"/>
            <rFont val="Calibri"/>
          </rPr>
          <t>SZV_B:IdotartamKezdes</t>
        </r>
      </text>
    </comment>
    <comment ref="M8" authorId="0" shapeId="0" xr:uid="{00000000-0006-0000-0200-0000E8000000}">
      <text>
        <r>
          <rPr>
            <sz val="11"/>
            <rFont val="Calibri"/>
          </rPr>
          <t>SZV_B:IdotartamBefejezes</t>
        </r>
      </text>
    </comment>
    <comment ref="N8" authorId="0" shapeId="0" xr:uid="{00000000-0006-0000-0200-0000E9000000}">
      <text>
        <r>
          <rPr>
            <sz val="11"/>
            <rFont val="Calibri"/>
          </rPr>
          <t>SZV_B:NettoKoltsegUtem1</t>
        </r>
      </text>
    </comment>
    <comment ref="O8" authorId="0" shapeId="0" xr:uid="{00000000-0006-0000-0200-0000EA000000}">
      <text>
        <r>
          <rPr>
            <sz val="11"/>
            <rFont val="Calibri"/>
          </rPr>
          <t>SZV_B:NettoKoltsegUtem2</t>
        </r>
      </text>
    </comment>
    <comment ref="P8" authorId="0" shapeId="0" xr:uid="{00000000-0006-0000-0200-0000EB000000}">
      <text>
        <r>
          <rPr>
            <sz val="11"/>
            <rFont val="Calibri"/>
          </rPr>
          <t>SZV_B:EM_Melleklet2_KTG</t>
        </r>
      </text>
    </comment>
    <comment ref="R8" authorId="0" shapeId="0" xr:uid="{00000000-0006-0000-0200-0000EC000000}">
      <text>
        <r>
          <rPr>
            <sz val="11"/>
            <rFont val="Calibri"/>
          </rPr>
          <t>SZV_B:HDUtem1</t>
        </r>
      </text>
    </comment>
    <comment ref="S8" authorId="0" shapeId="0" xr:uid="{00000000-0006-0000-0200-0000ED000000}">
      <text>
        <r>
          <rPr>
            <sz val="11"/>
            <rFont val="Calibri"/>
          </rPr>
          <t>SZV_B:ECSUtem1</t>
        </r>
      </text>
    </comment>
    <comment ref="T8" authorId="0" shapeId="0" xr:uid="{00000000-0006-0000-0200-0000EE000000}">
      <text>
        <r>
          <rPr>
            <sz val="11"/>
            <rFont val="Calibri"/>
          </rPr>
          <t>SZV_B:KFHUtem1</t>
        </r>
      </text>
    </comment>
    <comment ref="U8" authorId="0" shapeId="0" xr:uid="{00000000-0006-0000-0200-0000EF000000}">
      <text>
        <r>
          <rPr>
            <sz val="11"/>
            <rFont val="Calibri"/>
          </rPr>
          <t>SZV_B:Egyeb_SajatUtem1</t>
        </r>
      </text>
    </comment>
    <comment ref="V8" authorId="0" shapeId="0" xr:uid="{00000000-0006-0000-0200-0000F0000000}">
      <text>
        <r>
          <rPr>
            <sz val="11"/>
            <rFont val="Calibri"/>
          </rPr>
          <t>SZV_B:DijUtem1</t>
        </r>
      </text>
    </comment>
    <comment ref="W8" authorId="0" shapeId="0" xr:uid="{00000000-0006-0000-0200-0000F1000000}">
      <text>
        <r>
          <rPr>
            <sz val="11"/>
            <rFont val="Calibri"/>
          </rPr>
          <t>SZV_B:EM_Melleklet1_Utem1</t>
        </r>
      </text>
    </comment>
    <comment ref="X8" authorId="0" shapeId="0" xr:uid="{00000000-0006-0000-0200-0000F2000000}">
      <text>
        <r>
          <rPr>
            <sz val="11"/>
            <rFont val="Calibri"/>
          </rPr>
          <t>SZV_B:EgyebAllamiUtem1</t>
        </r>
      </text>
    </comment>
    <comment ref="Y8" authorId="0" shapeId="0" xr:uid="{00000000-0006-0000-0200-0000F3000000}">
      <text>
        <r>
          <rPr>
            <sz val="11"/>
            <rFont val="Calibri"/>
          </rPr>
          <t>SZV_B:OnkormanyzatiUtem1</t>
        </r>
      </text>
    </comment>
    <comment ref="Z8" authorId="0" shapeId="0" xr:uid="{00000000-0006-0000-0200-0000F4000000}">
      <text>
        <r>
          <rPr>
            <sz val="11"/>
            <rFont val="Calibri"/>
          </rPr>
          <t>SZV_B:EUUtem1</t>
        </r>
      </text>
    </comment>
    <comment ref="AA8" authorId="0" shapeId="0" xr:uid="{00000000-0006-0000-0200-0000F5000000}">
      <text>
        <r>
          <rPr>
            <sz val="11"/>
            <rFont val="Calibri"/>
          </rPr>
          <t>SZV_B:EgyebUtem1</t>
        </r>
      </text>
    </comment>
    <comment ref="AB8" authorId="0" shapeId="0" xr:uid="{00000000-0006-0000-0200-0000F6000000}">
      <text>
        <r>
          <rPr>
            <sz val="11"/>
            <rFont val="Calibri"/>
          </rPr>
          <t>SZV_B:HitelKotvenyUtem1</t>
        </r>
      </text>
    </comment>
    <comment ref="AC8" authorId="0" shapeId="0" xr:uid="{00000000-0006-0000-0200-0000F7000000}">
      <text>
        <r>
          <rPr>
            <sz val="11"/>
            <rFont val="Calibri"/>
          </rPr>
          <t>SZV_B:OsszesenUtem1</t>
        </r>
      </text>
    </comment>
    <comment ref="AF8" authorId="0" shapeId="0" xr:uid="{00000000-0006-0000-0200-0000F8000000}">
      <text>
        <r>
          <rPr>
            <sz val="11"/>
            <rFont val="Calibri"/>
          </rPr>
          <t>SZV_B:HDUtem2</t>
        </r>
      </text>
    </comment>
    <comment ref="AG8" authorId="0" shapeId="0" xr:uid="{00000000-0006-0000-0200-0000F9000000}">
      <text>
        <r>
          <rPr>
            <sz val="11"/>
            <rFont val="Calibri"/>
          </rPr>
          <t>SZV_B:ECSUtem2</t>
        </r>
      </text>
    </comment>
    <comment ref="AH8" authorId="0" shapeId="0" xr:uid="{00000000-0006-0000-0200-0000FA000000}">
      <text>
        <r>
          <rPr>
            <sz val="11"/>
            <rFont val="Calibri"/>
          </rPr>
          <t>SZV_B:KFHUtem2</t>
        </r>
      </text>
    </comment>
    <comment ref="AI8" authorId="0" shapeId="0" xr:uid="{00000000-0006-0000-0200-0000FB000000}">
      <text>
        <r>
          <rPr>
            <sz val="11"/>
            <rFont val="Calibri"/>
          </rPr>
          <t>SZV_B:Egyeb_SajatUtem2</t>
        </r>
      </text>
    </comment>
    <comment ref="AJ8" authorId="0" shapeId="0" xr:uid="{00000000-0006-0000-0200-0000FC000000}">
      <text>
        <r>
          <rPr>
            <sz val="11"/>
            <rFont val="Calibri"/>
          </rPr>
          <t>SZV_B:DijUtem2</t>
        </r>
      </text>
    </comment>
    <comment ref="AK8" authorId="0" shapeId="0" xr:uid="{00000000-0006-0000-0200-0000FD000000}">
      <text>
        <r>
          <rPr>
            <sz val="11"/>
            <rFont val="Calibri"/>
          </rPr>
          <t>SZV_B:EM_Melleklet1_Utem2</t>
        </r>
      </text>
    </comment>
    <comment ref="AL8" authorId="0" shapeId="0" xr:uid="{00000000-0006-0000-0200-0000FE000000}">
      <text>
        <r>
          <rPr>
            <sz val="11"/>
            <rFont val="Calibri"/>
          </rPr>
          <t>SZV_B:EgyebAllamiUtem2</t>
        </r>
      </text>
    </comment>
    <comment ref="AM8" authorId="0" shapeId="0" xr:uid="{00000000-0006-0000-0200-0000FF000000}">
      <text>
        <r>
          <rPr>
            <sz val="11"/>
            <rFont val="Calibri"/>
          </rPr>
          <t>SZV_B:OnkormanyzatiUtem2</t>
        </r>
      </text>
    </comment>
    <comment ref="AN8" authorId="0" shapeId="0" xr:uid="{00000000-0006-0000-0200-000000010000}">
      <text>
        <r>
          <rPr>
            <sz val="11"/>
            <rFont val="Calibri"/>
          </rPr>
          <t>SZV_B:EUUtem2</t>
        </r>
      </text>
    </comment>
    <comment ref="AO8" authorId="0" shapeId="0" xr:uid="{00000000-0006-0000-0200-000001010000}">
      <text>
        <r>
          <rPr>
            <sz val="11"/>
            <rFont val="Calibri"/>
          </rPr>
          <t>SZV_B:EgyebUtem2</t>
        </r>
      </text>
    </comment>
    <comment ref="AP8" authorId="0" shapeId="0" xr:uid="{00000000-0006-0000-0200-000002010000}">
      <text>
        <r>
          <rPr>
            <sz val="11"/>
            <rFont val="Calibri"/>
          </rPr>
          <t>SZV_B:HitelKotvenyUtem2</t>
        </r>
      </text>
    </comment>
    <comment ref="AQ8" authorId="0" shapeId="0" xr:uid="{00000000-0006-0000-0200-000003010000}">
      <text>
        <r>
          <rPr>
            <sz val="11"/>
            <rFont val="Calibri"/>
          </rPr>
          <t>SZV_B:OsszesenUtem2</t>
        </r>
      </text>
    </comment>
    <comment ref="AR8" authorId="0" shapeId="0" xr:uid="{00000000-0006-0000-0200-000004010000}">
      <text>
        <r>
          <rPr>
            <sz val="11"/>
            <rFont val="Calibri"/>
          </rPr>
          <t>SZV_B:ForrashianyUtem2</t>
        </r>
      </text>
    </comment>
    <comment ref="AU8" authorId="0" shapeId="0" xr:uid="{00000000-0006-0000-0200-000005010000}">
      <text>
        <r>
          <rPr>
            <sz val="11"/>
            <rFont val="Calibri"/>
          </rPr>
          <t>SZV_B:Indokolas</t>
        </r>
      </text>
    </comment>
    <comment ref="AV8" authorId="0" shapeId="0" xr:uid="{00000000-0006-0000-0200-000006010000}">
      <text>
        <r>
          <rPr>
            <sz val="11"/>
            <rFont val="Calibri"/>
          </rPr>
          <t>SZV_B:Megjegyzes</t>
        </r>
      </text>
    </comment>
    <comment ref="AW8" authorId="0" shapeId="0" xr:uid="{00000000-0006-0000-0200-000007010000}">
      <text>
        <r>
          <rPr>
            <sz val="11"/>
            <rFont val="Calibri"/>
          </rPr>
          <t>SZV_B:FeladatSorszam</t>
        </r>
      </text>
    </comment>
    <comment ref="AY8" authorId="0" shapeId="0" xr:uid="{00000000-0006-0000-0200-000008010000}">
      <text>
        <r>
          <rPr>
            <sz val="11"/>
            <rFont val="Calibri"/>
          </rPr>
          <t>SZV_B:ISA</t>
        </r>
      </text>
    </comment>
    <comment ref="B9" authorId="0" shapeId="0" xr:uid="{00000000-0006-0000-0200-000009010000}">
      <text>
        <r>
          <rPr>
            <sz val="11"/>
            <rFont val="Calibri"/>
          </rPr>
          <t>SZV_B:FontossagiSorrent</t>
        </r>
      </text>
    </comment>
    <comment ref="C9" authorId="0" shapeId="0" xr:uid="{00000000-0006-0000-0200-00000A010000}">
      <text>
        <r>
          <rPr>
            <sz val="11"/>
            <rFont val="Calibri"/>
          </rPr>
          <t>SZV_B:FeladatKategoria</t>
        </r>
      </text>
    </comment>
    <comment ref="D9" authorId="0" shapeId="0" xr:uid="{00000000-0006-0000-0200-00000B010000}">
      <text>
        <r>
          <rPr>
            <sz val="11"/>
            <rFont val="Calibri"/>
          </rPr>
          <t>SZV_B:FeladatMegnevezes</t>
        </r>
      </text>
    </comment>
    <comment ref="E9" authorId="0" shapeId="0" xr:uid="{00000000-0006-0000-0200-00000C010000}">
      <text>
        <r>
          <rPr>
            <sz val="11"/>
            <rFont val="Calibri"/>
          </rPr>
          <t>SZV_B:ElviEngedelySzam</t>
        </r>
      </text>
    </comment>
    <comment ref="F9" authorId="0" shapeId="0" xr:uid="{00000000-0006-0000-0200-00000D010000}">
      <text>
        <r>
          <rPr>
            <sz val="11"/>
            <rFont val="Calibri"/>
          </rPr>
          <t>SZV_B:VKR_Kod</t>
        </r>
      </text>
    </comment>
    <comment ref="G9" authorId="0" shapeId="0" xr:uid="{00000000-0006-0000-0200-00000E010000}">
      <text>
        <r>
          <rPr>
            <sz val="11"/>
            <rFont val="Calibri"/>
          </rPr>
          <t>SZV_B:VKR_Nev</t>
        </r>
      </text>
    </comment>
    <comment ref="H9" authorId="0" shapeId="0" xr:uid="{00000000-0006-0000-0200-00000F010000}">
      <text>
        <r>
          <rPr>
            <sz val="11"/>
            <rFont val="Calibri"/>
          </rPr>
          <t>SZV_B:FeladatAzonosito</t>
        </r>
      </text>
    </comment>
    <comment ref="I9" authorId="0" shapeId="0" xr:uid="{00000000-0006-0000-0200-000010010000}">
      <text>
        <r>
          <rPr>
            <sz val="11"/>
            <rFont val="Calibri"/>
          </rPr>
          <t>SZV_B:EllatasiTerulet</t>
        </r>
      </text>
    </comment>
    <comment ref="J9" authorId="0" shapeId="0" xr:uid="{00000000-0006-0000-0200-000011010000}">
      <text>
        <r>
          <rPr>
            <sz val="11"/>
            <rFont val="Calibri"/>
          </rPr>
          <t>SZV_B:EllatasertFelelos</t>
        </r>
      </text>
    </comment>
    <comment ref="K9" authorId="0" shapeId="0" xr:uid="{00000000-0006-0000-0200-000012010000}">
      <text>
        <r>
          <rPr>
            <sz val="11"/>
            <rFont val="Calibri"/>
          </rPr>
          <t>SZV_B:TervezettNettoKoltseg</t>
        </r>
      </text>
    </comment>
    <comment ref="L9" authorId="0" shapeId="0" xr:uid="{00000000-0006-0000-0200-000013010000}">
      <text>
        <r>
          <rPr>
            <sz val="11"/>
            <rFont val="Calibri"/>
          </rPr>
          <t>SZV_B:IdotartamKezdes</t>
        </r>
      </text>
    </comment>
    <comment ref="M9" authorId="0" shapeId="0" xr:uid="{00000000-0006-0000-0200-000014010000}">
      <text>
        <r>
          <rPr>
            <sz val="11"/>
            <rFont val="Calibri"/>
          </rPr>
          <t>SZV_B:IdotartamBefejezes</t>
        </r>
      </text>
    </comment>
    <comment ref="N9" authorId="0" shapeId="0" xr:uid="{00000000-0006-0000-0200-000015010000}">
      <text>
        <r>
          <rPr>
            <sz val="11"/>
            <rFont val="Calibri"/>
          </rPr>
          <t>SZV_B:NettoKoltsegUtem1</t>
        </r>
      </text>
    </comment>
    <comment ref="O9" authorId="0" shapeId="0" xr:uid="{00000000-0006-0000-0200-000016010000}">
      <text>
        <r>
          <rPr>
            <sz val="11"/>
            <rFont val="Calibri"/>
          </rPr>
          <t>SZV_B:NettoKoltsegUtem2</t>
        </r>
      </text>
    </comment>
    <comment ref="P9" authorId="0" shapeId="0" xr:uid="{00000000-0006-0000-0200-000017010000}">
      <text>
        <r>
          <rPr>
            <sz val="11"/>
            <rFont val="Calibri"/>
          </rPr>
          <t>SZV_B:EM_Melleklet2_KTG</t>
        </r>
      </text>
    </comment>
    <comment ref="R9" authorId="0" shapeId="0" xr:uid="{00000000-0006-0000-0200-000018010000}">
      <text>
        <r>
          <rPr>
            <sz val="11"/>
            <rFont val="Calibri"/>
          </rPr>
          <t>SZV_B:HDUtem1</t>
        </r>
      </text>
    </comment>
    <comment ref="S9" authorId="0" shapeId="0" xr:uid="{00000000-0006-0000-0200-000019010000}">
      <text>
        <r>
          <rPr>
            <sz val="11"/>
            <rFont val="Calibri"/>
          </rPr>
          <t>SZV_B:ECSUtem1</t>
        </r>
      </text>
    </comment>
    <comment ref="T9" authorId="0" shapeId="0" xr:uid="{00000000-0006-0000-0200-00001A010000}">
      <text>
        <r>
          <rPr>
            <sz val="11"/>
            <rFont val="Calibri"/>
          </rPr>
          <t>SZV_B:KFHUtem1</t>
        </r>
      </text>
    </comment>
    <comment ref="U9" authorId="0" shapeId="0" xr:uid="{00000000-0006-0000-0200-00001B010000}">
      <text>
        <r>
          <rPr>
            <sz val="11"/>
            <rFont val="Calibri"/>
          </rPr>
          <t>SZV_B:Egyeb_SajatUtem1</t>
        </r>
      </text>
    </comment>
    <comment ref="V9" authorId="0" shapeId="0" xr:uid="{00000000-0006-0000-0200-00001C010000}">
      <text>
        <r>
          <rPr>
            <sz val="11"/>
            <rFont val="Calibri"/>
          </rPr>
          <t>SZV_B:DijUtem1</t>
        </r>
      </text>
    </comment>
    <comment ref="W9" authorId="0" shapeId="0" xr:uid="{00000000-0006-0000-0200-00001D010000}">
      <text>
        <r>
          <rPr>
            <sz val="11"/>
            <rFont val="Calibri"/>
          </rPr>
          <t>SZV_B:EM_Melleklet1_Utem1</t>
        </r>
      </text>
    </comment>
    <comment ref="X9" authorId="0" shapeId="0" xr:uid="{00000000-0006-0000-0200-00001E010000}">
      <text>
        <r>
          <rPr>
            <sz val="11"/>
            <rFont val="Calibri"/>
          </rPr>
          <t>SZV_B:EgyebAllamiUtem1</t>
        </r>
      </text>
    </comment>
    <comment ref="Y9" authorId="0" shapeId="0" xr:uid="{00000000-0006-0000-0200-00001F010000}">
      <text>
        <r>
          <rPr>
            <sz val="11"/>
            <rFont val="Calibri"/>
          </rPr>
          <t>SZV_B:OnkormanyzatiUtem1</t>
        </r>
      </text>
    </comment>
    <comment ref="Z9" authorId="0" shapeId="0" xr:uid="{00000000-0006-0000-0200-000020010000}">
      <text>
        <r>
          <rPr>
            <sz val="11"/>
            <rFont val="Calibri"/>
          </rPr>
          <t>SZV_B:EUUtem1</t>
        </r>
      </text>
    </comment>
    <comment ref="AA9" authorId="0" shapeId="0" xr:uid="{00000000-0006-0000-0200-000021010000}">
      <text>
        <r>
          <rPr>
            <sz val="11"/>
            <rFont val="Calibri"/>
          </rPr>
          <t>SZV_B:EgyebUtem1</t>
        </r>
      </text>
    </comment>
    <comment ref="AB9" authorId="0" shapeId="0" xr:uid="{00000000-0006-0000-0200-000022010000}">
      <text>
        <r>
          <rPr>
            <sz val="11"/>
            <rFont val="Calibri"/>
          </rPr>
          <t>SZV_B:HitelKotvenyUtem1</t>
        </r>
      </text>
    </comment>
    <comment ref="AC9" authorId="0" shapeId="0" xr:uid="{00000000-0006-0000-0200-000023010000}">
      <text>
        <r>
          <rPr>
            <sz val="11"/>
            <rFont val="Calibri"/>
          </rPr>
          <t>SZV_B:OsszesenUtem1</t>
        </r>
      </text>
    </comment>
    <comment ref="AF9" authorId="0" shapeId="0" xr:uid="{00000000-0006-0000-0200-000024010000}">
      <text>
        <r>
          <rPr>
            <sz val="11"/>
            <rFont val="Calibri"/>
          </rPr>
          <t>SZV_B:HDUtem2</t>
        </r>
      </text>
    </comment>
    <comment ref="AG9" authorId="0" shapeId="0" xr:uid="{00000000-0006-0000-0200-000025010000}">
      <text>
        <r>
          <rPr>
            <sz val="11"/>
            <rFont val="Calibri"/>
          </rPr>
          <t>SZV_B:ECSUtem2</t>
        </r>
      </text>
    </comment>
    <comment ref="AH9" authorId="0" shapeId="0" xr:uid="{00000000-0006-0000-0200-000026010000}">
      <text>
        <r>
          <rPr>
            <sz val="11"/>
            <rFont val="Calibri"/>
          </rPr>
          <t>SZV_B:KFHUtem2</t>
        </r>
      </text>
    </comment>
    <comment ref="AI9" authorId="0" shapeId="0" xr:uid="{00000000-0006-0000-0200-000027010000}">
      <text>
        <r>
          <rPr>
            <sz val="11"/>
            <rFont val="Calibri"/>
          </rPr>
          <t>SZV_B:Egyeb_SajatUtem2</t>
        </r>
      </text>
    </comment>
    <comment ref="AJ9" authorId="0" shapeId="0" xr:uid="{00000000-0006-0000-0200-000028010000}">
      <text>
        <r>
          <rPr>
            <sz val="11"/>
            <rFont val="Calibri"/>
          </rPr>
          <t>SZV_B:DijUtem2</t>
        </r>
      </text>
    </comment>
    <comment ref="AK9" authorId="0" shapeId="0" xr:uid="{00000000-0006-0000-0200-000029010000}">
      <text>
        <r>
          <rPr>
            <sz val="11"/>
            <rFont val="Calibri"/>
          </rPr>
          <t>SZV_B:EM_Melleklet1_Utem2</t>
        </r>
      </text>
    </comment>
    <comment ref="AL9" authorId="0" shapeId="0" xr:uid="{00000000-0006-0000-0200-00002A010000}">
      <text>
        <r>
          <rPr>
            <sz val="11"/>
            <rFont val="Calibri"/>
          </rPr>
          <t>SZV_B:EgyebAllamiUtem2</t>
        </r>
      </text>
    </comment>
    <comment ref="AM9" authorId="0" shapeId="0" xr:uid="{00000000-0006-0000-0200-00002B010000}">
      <text>
        <r>
          <rPr>
            <sz val="11"/>
            <rFont val="Calibri"/>
          </rPr>
          <t>SZV_B:OnkormanyzatiUtem2</t>
        </r>
      </text>
    </comment>
    <comment ref="AN9" authorId="0" shapeId="0" xr:uid="{00000000-0006-0000-0200-00002C010000}">
      <text>
        <r>
          <rPr>
            <sz val="11"/>
            <rFont val="Calibri"/>
          </rPr>
          <t>SZV_B:EUUtem2</t>
        </r>
      </text>
    </comment>
    <comment ref="AO9" authorId="0" shapeId="0" xr:uid="{00000000-0006-0000-0200-00002D010000}">
      <text>
        <r>
          <rPr>
            <sz val="11"/>
            <rFont val="Calibri"/>
          </rPr>
          <t>SZV_B:EgyebUtem2</t>
        </r>
      </text>
    </comment>
    <comment ref="AP9" authorId="0" shapeId="0" xr:uid="{00000000-0006-0000-0200-00002E010000}">
      <text>
        <r>
          <rPr>
            <sz val="11"/>
            <rFont val="Calibri"/>
          </rPr>
          <t>SZV_B:HitelKotvenyUtem2</t>
        </r>
      </text>
    </comment>
    <comment ref="AQ9" authorId="0" shapeId="0" xr:uid="{00000000-0006-0000-0200-00002F010000}">
      <text>
        <r>
          <rPr>
            <sz val="11"/>
            <rFont val="Calibri"/>
          </rPr>
          <t>SZV_B:OsszesenUtem2</t>
        </r>
      </text>
    </comment>
    <comment ref="AR9" authorId="0" shapeId="0" xr:uid="{00000000-0006-0000-0200-000030010000}">
      <text>
        <r>
          <rPr>
            <sz val="11"/>
            <rFont val="Calibri"/>
          </rPr>
          <t>SZV_B:ForrashianyUtem2</t>
        </r>
      </text>
    </comment>
    <comment ref="AU9" authorId="0" shapeId="0" xr:uid="{00000000-0006-0000-0200-000031010000}">
      <text>
        <r>
          <rPr>
            <sz val="11"/>
            <rFont val="Calibri"/>
          </rPr>
          <t>SZV_B:Indokolas</t>
        </r>
      </text>
    </comment>
    <comment ref="AV9" authorId="0" shapeId="0" xr:uid="{00000000-0006-0000-0200-000032010000}">
      <text>
        <r>
          <rPr>
            <sz val="11"/>
            <rFont val="Calibri"/>
          </rPr>
          <t>SZV_B:Megjegyzes</t>
        </r>
      </text>
    </comment>
    <comment ref="AW9" authorId="0" shapeId="0" xr:uid="{00000000-0006-0000-0200-000033010000}">
      <text>
        <r>
          <rPr>
            <sz val="11"/>
            <rFont val="Calibri"/>
          </rPr>
          <t>SZV_B:FeladatSorszam</t>
        </r>
      </text>
    </comment>
    <comment ref="AY9" authorId="0" shapeId="0" xr:uid="{00000000-0006-0000-0200-000034010000}">
      <text>
        <r>
          <rPr>
            <sz val="11"/>
            <rFont val="Calibri"/>
          </rPr>
          <t>SZV_B:ISA</t>
        </r>
      </text>
    </comment>
    <comment ref="B10" authorId="0" shapeId="0" xr:uid="{00000000-0006-0000-0200-000035010000}">
      <text>
        <r>
          <rPr>
            <sz val="11"/>
            <rFont val="Calibri"/>
          </rPr>
          <t>SZV_B:FontossagiSorrent</t>
        </r>
      </text>
    </comment>
    <comment ref="C10" authorId="0" shapeId="0" xr:uid="{00000000-0006-0000-0200-000036010000}">
      <text>
        <r>
          <rPr>
            <sz val="11"/>
            <rFont val="Calibri"/>
          </rPr>
          <t>SZV_B:FeladatKategoria</t>
        </r>
      </text>
    </comment>
    <comment ref="D10" authorId="0" shapeId="0" xr:uid="{00000000-0006-0000-0200-000037010000}">
      <text>
        <r>
          <rPr>
            <sz val="11"/>
            <rFont val="Calibri"/>
          </rPr>
          <t>SZV_B:FeladatMegnevezes</t>
        </r>
      </text>
    </comment>
    <comment ref="E10" authorId="0" shapeId="0" xr:uid="{00000000-0006-0000-0200-000038010000}">
      <text>
        <r>
          <rPr>
            <sz val="11"/>
            <rFont val="Calibri"/>
          </rPr>
          <t>SZV_B:ElviEngedelySzam</t>
        </r>
      </text>
    </comment>
    <comment ref="F10" authorId="0" shapeId="0" xr:uid="{00000000-0006-0000-0200-000039010000}">
      <text>
        <r>
          <rPr>
            <sz val="11"/>
            <rFont val="Calibri"/>
          </rPr>
          <t>SZV_B:VKR_Kod</t>
        </r>
      </text>
    </comment>
    <comment ref="G10" authorId="0" shapeId="0" xr:uid="{00000000-0006-0000-0200-00003A010000}">
      <text>
        <r>
          <rPr>
            <sz val="11"/>
            <rFont val="Calibri"/>
          </rPr>
          <t>SZV_B:VKR_Nev</t>
        </r>
      </text>
    </comment>
    <comment ref="H10" authorId="0" shapeId="0" xr:uid="{00000000-0006-0000-0200-00003B010000}">
      <text>
        <r>
          <rPr>
            <sz val="11"/>
            <rFont val="Calibri"/>
          </rPr>
          <t>SZV_B:FeladatAzonosito</t>
        </r>
      </text>
    </comment>
    <comment ref="I10" authorId="0" shapeId="0" xr:uid="{00000000-0006-0000-0200-00003C010000}">
      <text>
        <r>
          <rPr>
            <sz val="11"/>
            <rFont val="Calibri"/>
          </rPr>
          <t>SZV_B:EllatasiTerulet</t>
        </r>
      </text>
    </comment>
    <comment ref="J10" authorId="0" shapeId="0" xr:uid="{00000000-0006-0000-0200-00003D010000}">
      <text>
        <r>
          <rPr>
            <sz val="11"/>
            <rFont val="Calibri"/>
          </rPr>
          <t>SZV_B:EllatasertFelelos</t>
        </r>
      </text>
    </comment>
    <comment ref="K10" authorId="0" shapeId="0" xr:uid="{00000000-0006-0000-0200-00003E010000}">
      <text>
        <r>
          <rPr>
            <sz val="11"/>
            <rFont val="Calibri"/>
          </rPr>
          <t>SZV_B:TervezettNettoKoltseg</t>
        </r>
      </text>
    </comment>
    <comment ref="L10" authorId="0" shapeId="0" xr:uid="{00000000-0006-0000-0200-00003F010000}">
      <text>
        <r>
          <rPr>
            <sz val="11"/>
            <rFont val="Calibri"/>
          </rPr>
          <t>SZV_B:IdotartamKezdes</t>
        </r>
      </text>
    </comment>
    <comment ref="M10" authorId="0" shapeId="0" xr:uid="{00000000-0006-0000-0200-000040010000}">
      <text>
        <r>
          <rPr>
            <sz val="11"/>
            <rFont val="Calibri"/>
          </rPr>
          <t>SZV_B:IdotartamBefejezes</t>
        </r>
      </text>
    </comment>
    <comment ref="N10" authorId="0" shapeId="0" xr:uid="{00000000-0006-0000-0200-000041010000}">
      <text>
        <r>
          <rPr>
            <sz val="11"/>
            <rFont val="Calibri"/>
          </rPr>
          <t>SZV_B:NettoKoltsegUtem1</t>
        </r>
      </text>
    </comment>
    <comment ref="O10" authorId="0" shapeId="0" xr:uid="{00000000-0006-0000-0200-000042010000}">
      <text>
        <r>
          <rPr>
            <sz val="11"/>
            <rFont val="Calibri"/>
          </rPr>
          <t>SZV_B:NettoKoltsegUtem2</t>
        </r>
      </text>
    </comment>
    <comment ref="P10" authorId="0" shapeId="0" xr:uid="{00000000-0006-0000-0200-000043010000}">
      <text>
        <r>
          <rPr>
            <sz val="11"/>
            <rFont val="Calibri"/>
          </rPr>
          <t>SZV_B:EM_Melleklet2_KTG</t>
        </r>
      </text>
    </comment>
    <comment ref="R10" authorId="0" shapeId="0" xr:uid="{00000000-0006-0000-0200-000044010000}">
      <text>
        <r>
          <rPr>
            <sz val="11"/>
            <rFont val="Calibri"/>
          </rPr>
          <t>SZV_B:HDUtem1</t>
        </r>
      </text>
    </comment>
    <comment ref="S10" authorId="0" shapeId="0" xr:uid="{00000000-0006-0000-0200-000045010000}">
      <text>
        <r>
          <rPr>
            <sz val="11"/>
            <rFont val="Calibri"/>
          </rPr>
          <t>SZV_B:ECSUtem1</t>
        </r>
      </text>
    </comment>
    <comment ref="T10" authorId="0" shapeId="0" xr:uid="{00000000-0006-0000-0200-000046010000}">
      <text>
        <r>
          <rPr>
            <sz val="11"/>
            <rFont val="Calibri"/>
          </rPr>
          <t>SZV_B:KFHUtem1</t>
        </r>
      </text>
    </comment>
    <comment ref="U10" authorId="0" shapeId="0" xr:uid="{00000000-0006-0000-0200-000047010000}">
      <text>
        <r>
          <rPr>
            <sz val="11"/>
            <rFont val="Calibri"/>
          </rPr>
          <t>SZV_B:Egyeb_SajatUtem1</t>
        </r>
      </text>
    </comment>
    <comment ref="V10" authorId="0" shapeId="0" xr:uid="{00000000-0006-0000-0200-000048010000}">
      <text>
        <r>
          <rPr>
            <sz val="11"/>
            <rFont val="Calibri"/>
          </rPr>
          <t>SZV_B:DijUtem1</t>
        </r>
      </text>
    </comment>
    <comment ref="W10" authorId="0" shapeId="0" xr:uid="{00000000-0006-0000-0200-000049010000}">
      <text>
        <r>
          <rPr>
            <sz val="11"/>
            <rFont val="Calibri"/>
          </rPr>
          <t>SZV_B:EM_Melleklet1_Utem1</t>
        </r>
      </text>
    </comment>
    <comment ref="X10" authorId="0" shapeId="0" xr:uid="{00000000-0006-0000-0200-00004A010000}">
      <text>
        <r>
          <rPr>
            <sz val="11"/>
            <rFont val="Calibri"/>
          </rPr>
          <t>SZV_B:EgyebAllamiUtem1</t>
        </r>
      </text>
    </comment>
    <comment ref="Y10" authorId="0" shapeId="0" xr:uid="{00000000-0006-0000-0200-00004B010000}">
      <text>
        <r>
          <rPr>
            <sz val="11"/>
            <rFont val="Calibri"/>
          </rPr>
          <t>SZV_B:OnkormanyzatiUtem1</t>
        </r>
      </text>
    </comment>
    <comment ref="Z10" authorId="0" shapeId="0" xr:uid="{00000000-0006-0000-0200-00004C010000}">
      <text>
        <r>
          <rPr>
            <sz val="11"/>
            <rFont val="Calibri"/>
          </rPr>
          <t>SZV_B:EUUtem1</t>
        </r>
      </text>
    </comment>
    <comment ref="AA10" authorId="0" shapeId="0" xr:uid="{00000000-0006-0000-0200-00004D010000}">
      <text>
        <r>
          <rPr>
            <sz val="11"/>
            <rFont val="Calibri"/>
          </rPr>
          <t>SZV_B:EgyebUtem1</t>
        </r>
      </text>
    </comment>
    <comment ref="AB10" authorId="0" shapeId="0" xr:uid="{00000000-0006-0000-0200-00004E010000}">
      <text>
        <r>
          <rPr>
            <sz val="11"/>
            <rFont val="Calibri"/>
          </rPr>
          <t>SZV_B:HitelKotvenyUtem1</t>
        </r>
      </text>
    </comment>
    <comment ref="AC10" authorId="0" shapeId="0" xr:uid="{00000000-0006-0000-0200-00004F010000}">
      <text>
        <r>
          <rPr>
            <sz val="11"/>
            <rFont val="Calibri"/>
          </rPr>
          <t>SZV_B:OsszesenUtem1</t>
        </r>
      </text>
    </comment>
    <comment ref="AF10" authorId="0" shapeId="0" xr:uid="{00000000-0006-0000-0200-000050010000}">
      <text>
        <r>
          <rPr>
            <sz val="11"/>
            <rFont val="Calibri"/>
          </rPr>
          <t>SZV_B:HDUtem2</t>
        </r>
      </text>
    </comment>
    <comment ref="AG10" authorId="0" shapeId="0" xr:uid="{00000000-0006-0000-0200-000051010000}">
      <text>
        <r>
          <rPr>
            <sz val="11"/>
            <rFont val="Calibri"/>
          </rPr>
          <t>SZV_B:ECSUtem2</t>
        </r>
      </text>
    </comment>
    <comment ref="AH10" authorId="0" shapeId="0" xr:uid="{00000000-0006-0000-0200-000052010000}">
      <text>
        <r>
          <rPr>
            <sz val="11"/>
            <rFont val="Calibri"/>
          </rPr>
          <t>SZV_B:KFHUtem2</t>
        </r>
      </text>
    </comment>
    <comment ref="AI10" authorId="0" shapeId="0" xr:uid="{00000000-0006-0000-0200-000053010000}">
      <text>
        <r>
          <rPr>
            <sz val="11"/>
            <rFont val="Calibri"/>
          </rPr>
          <t>SZV_B:Egyeb_SajatUtem2</t>
        </r>
      </text>
    </comment>
    <comment ref="AJ10" authorId="0" shapeId="0" xr:uid="{00000000-0006-0000-0200-000054010000}">
      <text>
        <r>
          <rPr>
            <sz val="11"/>
            <rFont val="Calibri"/>
          </rPr>
          <t>SZV_B:DijUtem2</t>
        </r>
      </text>
    </comment>
    <comment ref="AK10" authorId="0" shapeId="0" xr:uid="{00000000-0006-0000-0200-000055010000}">
      <text>
        <r>
          <rPr>
            <sz val="11"/>
            <rFont val="Calibri"/>
          </rPr>
          <t>SZV_B:EM_Melleklet1_Utem2</t>
        </r>
      </text>
    </comment>
    <comment ref="AL10" authorId="0" shapeId="0" xr:uid="{00000000-0006-0000-0200-000056010000}">
      <text>
        <r>
          <rPr>
            <sz val="11"/>
            <rFont val="Calibri"/>
          </rPr>
          <t>SZV_B:EgyebAllamiUtem2</t>
        </r>
      </text>
    </comment>
    <comment ref="AM10" authorId="0" shapeId="0" xr:uid="{00000000-0006-0000-0200-000057010000}">
      <text>
        <r>
          <rPr>
            <sz val="11"/>
            <rFont val="Calibri"/>
          </rPr>
          <t>SZV_B:OnkormanyzatiUtem2</t>
        </r>
      </text>
    </comment>
    <comment ref="AN10" authorId="0" shapeId="0" xr:uid="{00000000-0006-0000-0200-000058010000}">
      <text>
        <r>
          <rPr>
            <sz val="11"/>
            <rFont val="Calibri"/>
          </rPr>
          <t>SZV_B:EUUtem2</t>
        </r>
      </text>
    </comment>
    <comment ref="AO10" authorId="0" shapeId="0" xr:uid="{00000000-0006-0000-0200-000059010000}">
      <text>
        <r>
          <rPr>
            <sz val="11"/>
            <rFont val="Calibri"/>
          </rPr>
          <t>SZV_B:EgyebUtem2</t>
        </r>
      </text>
    </comment>
    <comment ref="AP10" authorId="0" shapeId="0" xr:uid="{00000000-0006-0000-0200-00005A010000}">
      <text>
        <r>
          <rPr>
            <sz val="11"/>
            <rFont val="Calibri"/>
          </rPr>
          <t>SZV_B:HitelKotvenyUtem2</t>
        </r>
      </text>
    </comment>
    <comment ref="AQ10" authorId="0" shapeId="0" xr:uid="{00000000-0006-0000-0200-00005B010000}">
      <text>
        <r>
          <rPr>
            <sz val="11"/>
            <rFont val="Calibri"/>
          </rPr>
          <t>SZV_B:OsszesenUtem2</t>
        </r>
      </text>
    </comment>
    <comment ref="AR10" authorId="0" shapeId="0" xr:uid="{00000000-0006-0000-0200-00005C010000}">
      <text>
        <r>
          <rPr>
            <sz val="11"/>
            <rFont val="Calibri"/>
          </rPr>
          <t>SZV_B:ForrashianyUtem2</t>
        </r>
      </text>
    </comment>
    <comment ref="AU10" authorId="0" shapeId="0" xr:uid="{00000000-0006-0000-0200-00005D010000}">
      <text>
        <r>
          <rPr>
            <sz val="11"/>
            <rFont val="Calibri"/>
          </rPr>
          <t>SZV_B:Indokolas</t>
        </r>
      </text>
    </comment>
    <comment ref="AV10" authorId="0" shapeId="0" xr:uid="{00000000-0006-0000-0200-00005E010000}">
      <text>
        <r>
          <rPr>
            <sz val="11"/>
            <rFont val="Calibri"/>
          </rPr>
          <t>SZV_B:Megjegyzes</t>
        </r>
      </text>
    </comment>
    <comment ref="AW10" authorId="0" shapeId="0" xr:uid="{00000000-0006-0000-0200-00005F010000}">
      <text>
        <r>
          <rPr>
            <sz val="11"/>
            <rFont val="Calibri"/>
          </rPr>
          <t>SZV_B:FeladatSorszam</t>
        </r>
      </text>
    </comment>
    <comment ref="AY10" authorId="0" shapeId="0" xr:uid="{00000000-0006-0000-0200-000060010000}">
      <text>
        <r>
          <rPr>
            <sz val="11"/>
            <rFont val="Calibri"/>
          </rPr>
          <t>SZV_B:ISA</t>
        </r>
      </text>
    </comment>
    <comment ref="B11" authorId="0" shapeId="0" xr:uid="{00000000-0006-0000-0200-000061010000}">
      <text>
        <r>
          <rPr>
            <sz val="11"/>
            <rFont val="Calibri"/>
          </rPr>
          <t>SZV_B:FontossagiSorrent</t>
        </r>
      </text>
    </comment>
    <comment ref="C11" authorId="0" shapeId="0" xr:uid="{00000000-0006-0000-0200-000062010000}">
      <text>
        <r>
          <rPr>
            <sz val="11"/>
            <rFont val="Calibri"/>
          </rPr>
          <t>SZV_B:FeladatKategoria</t>
        </r>
      </text>
    </comment>
    <comment ref="D11" authorId="0" shapeId="0" xr:uid="{00000000-0006-0000-0200-000063010000}">
      <text>
        <r>
          <rPr>
            <sz val="11"/>
            <rFont val="Calibri"/>
          </rPr>
          <t>SZV_B:FeladatMegnevezes</t>
        </r>
      </text>
    </comment>
    <comment ref="E11" authorId="0" shapeId="0" xr:uid="{00000000-0006-0000-0200-000064010000}">
      <text>
        <r>
          <rPr>
            <sz val="11"/>
            <rFont val="Calibri"/>
          </rPr>
          <t>SZV_B:ElviEngedelySzam</t>
        </r>
      </text>
    </comment>
    <comment ref="F11" authorId="0" shapeId="0" xr:uid="{00000000-0006-0000-0200-000065010000}">
      <text>
        <r>
          <rPr>
            <sz val="11"/>
            <rFont val="Calibri"/>
          </rPr>
          <t>SZV_B:VKR_Kod</t>
        </r>
      </text>
    </comment>
    <comment ref="G11" authorId="0" shapeId="0" xr:uid="{00000000-0006-0000-0200-000066010000}">
      <text>
        <r>
          <rPr>
            <sz val="11"/>
            <rFont val="Calibri"/>
          </rPr>
          <t>SZV_B:VKR_Nev</t>
        </r>
      </text>
    </comment>
    <comment ref="H11" authorId="0" shapeId="0" xr:uid="{00000000-0006-0000-0200-000067010000}">
      <text>
        <r>
          <rPr>
            <sz val="11"/>
            <rFont val="Calibri"/>
          </rPr>
          <t>SZV_B:FeladatAzonosito</t>
        </r>
      </text>
    </comment>
    <comment ref="I11" authorId="0" shapeId="0" xr:uid="{00000000-0006-0000-0200-000068010000}">
      <text>
        <r>
          <rPr>
            <sz val="11"/>
            <rFont val="Calibri"/>
          </rPr>
          <t>SZV_B:EllatasiTerulet</t>
        </r>
      </text>
    </comment>
    <comment ref="J11" authorId="0" shapeId="0" xr:uid="{00000000-0006-0000-0200-000069010000}">
      <text>
        <r>
          <rPr>
            <sz val="11"/>
            <rFont val="Calibri"/>
          </rPr>
          <t>SZV_B:EllatasertFelelos</t>
        </r>
      </text>
    </comment>
    <comment ref="K11" authorId="0" shapeId="0" xr:uid="{00000000-0006-0000-0200-00006A010000}">
      <text>
        <r>
          <rPr>
            <sz val="11"/>
            <rFont val="Calibri"/>
          </rPr>
          <t>SZV_B:TervezettNettoKoltseg</t>
        </r>
      </text>
    </comment>
    <comment ref="L11" authorId="0" shapeId="0" xr:uid="{00000000-0006-0000-0200-00006B010000}">
      <text>
        <r>
          <rPr>
            <sz val="11"/>
            <rFont val="Calibri"/>
          </rPr>
          <t>SZV_B:IdotartamKezdes</t>
        </r>
      </text>
    </comment>
    <comment ref="M11" authorId="0" shapeId="0" xr:uid="{00000000-0006-0000-0200-00006C010000}">
      <text>
        <r>
          <rPr>
            <sz val="11"/>
            <rFont val="Calibri"/>
          </rPr>
          <t>SZV_B:IdotartamBefejezes</t>
        </r>
      </text>
    </comment>
    <comment ref="N11" authorId="0" shapeId="0" xr:uid="{00000000-0006-0000-0200-00006D010000}">
      <text>
        <r>
          <rPr>
            <sz val="11"/>
            <rFont val="Calibri"/>
          </rPr>
          <t>SZV_B:NettoKoltsegUtem1</t>
        </r>
      </text>
    </comment>
    <comment ref="O11" authorId="0" shapeId="0" xr:uid="{00000000-0006-0000-0200-00006E010000}">
      <text>
        <r>
          <rPr>
            <sz val="11"/>
            <rFont val="Calibri"/>
          </rPr>
          <t>SZV_B:NettoKoltsegUtem2</t>
        </r>
      </text>
    </comment>
    <comment ref="P11" authorId="0" shapeId="0" xr:uid="{00000000-0006-0000-0200-00006F010000}">
      <text>
        <r>
          <rPr>
            <sz val="11"/>
            <rFont val="Calibri"/>
          </rPr>
          <t>SZV_B:EM_Melleklet2_KTG</t>
        </r>
      </text>
    </comment>
    <comment ref="R11" authorId="0" shapeId="0" xr:uid="{00000000-0006-0000-0200-000070010000}">
      <text>
        <r>
          <rPr>
            <sz val="11"/>
            <rFont val="Calibri"/>
          </rPr>
          <t>SZV_B:HDUtem1</t>
        </r>
      </text>
    </comment>
    <comment ref="S11" authorId="0" shapeId="0" xr:uid="{00000000-0006-0000-0200-000071010000}">
      <text>
        <r>
          <rPr>
            <sz val="11"/>
            <rFont val="Calibri"/>
          </rPr>
          <t>SZV_B:ECSUtem1</t>
        </r>
      </text>
    </comment>
    <comment ref="T11" authorId="0" shapeId="0" xr:uid="{00000000-0006-0000-0200-000072010000}">
      <text>
        <r>
          <rPr>
            <sz val="11"/>
            <rFont val="Calibri"/>
          </rPr>
          <t>SZV_B:KFHUtem1</t>
        </r>
      </text>
    </comment>
    <comment ref="U11" authorId="0" shapeId="0" xr:uid="{00000000-0006-0000-0200-000073010000}">
      <text>
        <r>
          <rPr>
            <sz val="11"/>
            <rFont val="Calibri"/>
          </rPr>
          <t>SZV_B:Egyeb_SajatUtem1</t>
        </r>
      </text>
    </comment>
    <comment ref="V11" authorId="0" shapeId="0" xr:uid="{00000000-0006-0000-0200-000074010000}">
      <text>
        <r>
          <rPr>
            <sz val="11"/>
            <rFont val="Calibri"/>
          </rPr>
          <t>SZV_B:DijUtem1</t>
        </r>
      </text>
    </comment>
    <comment ref="W11" authorId="0" shapeId="0" xr:uid="{00000000-0006-0000-0200-000075010000}">
      <text>
        <r>
          <rPr>
            <sz val="11"/>
            <rFont val="Calibri"/>
          </rPr>
          <t>SZV_B:EM_Melleklet1_Utem1</t>
        </r>
      </text>
    </comment>
    <comment ref="X11" authorId="0" shapeId="0" xr:uid="{00000000-0006-0000-0200-000076010000}">
      <text>
        <r>
          <rPr>
            <sz val="11"/>
            <rFont val="Calibri"/>
          </rPr>
          <t>SZV_B:EgyebAllamiUtem1</t>
        </r>
      </text>
    </comment>
    <comment ref="Y11" authorId="0" shapeId="0" xr:uid="{00000000-0006-0000-0200-000077010000}">
      <text>
        <r>
          <rPr>
            <sz val="11"/>
            <rFont val="Calibri"/>
          </rPr>
          <t>SZV_B:OnkormanyzatiUtem1</t>
        </r>
      </text>
    </comment>
    <comment ref="Z11" authorId="0" shapeId="0" xr:uid="{00000000-0006-0000-0200-000078010000}">
      <text>
        <r>
          <rPr>
            <sz val="11"/>
            <rFont val="Calibri"/>
          </rPr>
          <t>SZV_B:EUUtem1</t>
        </r>
      </text>
    </comment>
    <comment ref="AA11" authorId="0" shapeId="0" xr:uid="{00000000-0006-0000-0200-000079010000}">
      <text>
        <r>
          <rPr>
            <sz val="11"/>
            <rFont val="Calibri"/>
          </rPr>
          <t>SZV_B:EgyebUtem1</t>
        </r>
      </text>
    </comment>
    <comment ref="AB11" authorId="0" shapeId="0" xr:uid="{00000000-0006-0000-0200-00007A010000}">
      <text>
        <r>
          <rPr>
            <sz val="11"/>
            <rFont val="Calibri"/>
          </rPr>
          <t>SZV_B:HitelKotvenyUtem1</t>
        </r>
      </text>
    </comment>
    <comment ref="AC11" authorId="0" shapeId="0" xr:uid="{00000000-0006-0000-0200-00007B010000}">
      <text>
        <r>
          <rPr>
            <sz val="11"/>
            <rFont val="Calibri"/>
          </rPr>
          <t>SZV_B:OsszesenUtem1</t>
        </r>
      </text>
    </comment>
    <comment ref="AF11" authorId="0" shapeId="0" xr:uid="{00000000-0006-0000-0200-00007C010000}">
      <text>
        <r>
          <rPr>
            <sz val="11"/>
            <rFont val="Calibri"/>
          </rPr>
          <t>SZV_B:HDUtem2</t>
        </r>
      </text>
    </comment>
    <comment ref="AG11" authorId="0" shapeId="0" xr:uid="{00000000-0006-0000-0200-00007D010000}">
      <text>
        <r>
          <rPr>
            <sz val="11"/>
            <rFont val="Calibri"/>
          </rPr>
          <t>SZV_B:ECSUtem2</t>
        </r>
      </text>
    </comment>
    <comment ref="AH11" authorId="0" shapeId="0" xr:uid="{00000000-0006-0000-0200-00007E010000}">
      <text>
        <r>
          <rPr>
            <sz val="11"/>
            <rFont val="Calibri"/>
          </rPr>
          <t>SZV_B:KFHUtem2</t>
        </r>
      </text>
    </comment>
    <comment ref="AI11" authorId="0" shapeId="0" xr:uid="{00000000-0006-0000-0200-00007F010000}">
      <text>
        <r>
          <rPr>
            <sz val="11"/>
            <rFont val="Calibri"/>
          </rPr>
          <t>SZV_B:Egyeb_SajatUtem2</t>
        </r>
      </text>
    </comment>
    <comment ref="AJ11" authorId="0" shapeId="0" xr:uid="{00000000-0006-0000-0200-000080010000}">
      <text>
        <r>
          <rPr>
            <sz val="11"/>
            <rFont val="Calibri"/>
          </rPr>
          <t>SZV_B:DijUtem2</t>
        </r>
      </text>
    </comment>
    <comment ref="AK11" authorId="0" shapeId="0" xr:uid="{00000000-0006-0000-0200-000081010000}">
      <text>
        <r>
          <rPr>
            <sz val="11"/>
            <rFont val="Calibri"/>
          </rPr>
          <t>SZV_B:EM_Melleklet1_Utem2</t>
        </r>
      </text>
    </comment>
    <comment ref="AL11" authorId="0" shapeId="0" xr:uid="{00000000-0006-0000-0200-000082010000}">
      <text>
        <r>
          <rPr>
            <sz val="11"/>
            <rFont val="Calibri"/>
          </rPr>
          <t>SZV_B:EgyebAllamiUtem2</t>
        </r>
      </text>
    </comment>
    <comment ref="AM11" authorId="0" shapeId="0" xr:uid="{00000000-0006-0000-0200-000083010000}">
      <text>
        <r>
          <rPr>
            <sz val="11"/>
            <rFont val="Calibri"/>
          </rPr>
          <t>SZV_B:OnkormanyzatiUtem2</t>
        </r>
      </text>
    </comment>
    <comment ref="AN11" authorId="0" shapeId="0" xr:uid="{00000000-0006-0000-0200-000084010000}">
      <text>
        <r>
          <rPr>
            <sz val="11"/>
            <rFont val="Calibri"/>
          </rPr>
          <t>SZV_B:EUUtem2</t>
        </r>
      </text>
    </comment>
    <comment ref="AO11" authorId="0" shapeId="0" xr:uid="{00000000-0006-0000-0200-000085010000}">
      <text>
        <r>
          <rPr>
            <sz val="11"/>
            <rFont val="Calibri"/>
          </rPr>
          <t>SZV_B:EgyebUtem2</t>
        </r>
      </text>
    </comment>
    <comment ref="AP11" authorId="0" shapeId="0" xr:uid="{00000000-0006-0000-0200-000086010000}">
      <text>
        <r>
          <rPr>
            <sz val="11"/>
            <rFont val="Calibri"/>
          </rPr>
          <t>SZV_B:HitelKotvenyUtem2</t>
        </r>
      </text>
    </comment>
    <comment ref="AQ11" authorId="0" shapeId="0" xr:uid="{00000000-0006-0000-0200-000087010000}">
      <text>
        <r>
          <rPr>
            <sz val="11"/>
            <rFont val="Calibri"/>
          </rPr>
          <t>SZV_B:OsszesenUtem2</t>
        </r>
      </text>
    </comment>
    <comment ref="AR11" authorId="0" shapeId="0" xr:uid="{00000000-0006-0000-0200-000088010000}">
      <text>
        <r>
          <rPr>
            <sz val="11"/>
            <rFont val="Calibri"/>
          </rPr>
          <t>SZV_B:ForrashianyUtem2</t>
        </r>
      </text>
    </comment>
    <comment ref="AU11" authorId="0" shapeId="0" xr:uid="{00000000-0006-0000-0200-000089010000}">
      <text>
        <r>
          <rPr>
            <sz val="11"/>
            <rFont val="Calibri"/>
          </rPr>
          <t>SZV_B:Indokolas</t>
        </r>
      </text>
    </comment>
    <comment ref="AV11" authorId="0" shapeId="0" xr:uid="{00000000-0006-0000-0200-00008A010000}">
      <text>
        <r>
          <rPr>
            <sz val="11"/>
            <rFont val="Calibri"/>
          </rPr>
          <t>SZV_B:Megjegyzes</t>
        </r>
      </text>
    </comment>
    <comment ref="AW11" authorId="0" shapeId="0" xr:uid="{00000000-0006-0000-0200-00008B010000}">
      <text>
        <r>
          <rPr>
            <sz val="11"/>
            <rFont val="Calibri"/>
          </rPr>
          <t>SZV_B:FeladatSorszam</t>
        </r>
      </text>
    </comment>
    <comment ref="AY11" authorId="0" shapeId="0" xr:uid="{00000000-0006-0000-0200-00008C010000}">
      <text>
        <r>
          <rPr>
            <sz val="11"/>
            <rFont val="Calibri"/>
          </rPr>
          <t>SZV_B:ISA</t>
        </r>
      </text>
    </comment>
    <comment ref="B12" authorId="0" shapeId="0" xr:uid="{00000000-0006-0000-0200-00008D010000}">
      <text>
        <r>
          <rPr>
            <sz val="11"/>
            <rFont val="Calibri"/>
          </rPr>
          <t>SZV_B:FontossagiSorrent</t>
        </r>
      </text>
    </comment>
    <comment ref="C12" authorId="0" shapeId="0" xr:uid="{00000000-0006-0000-0200-00008E010000}">
      <text>
        <r>
          <rPr>
            <sz val="11"/>
            <rFont val="Calibri"/>
          </rPr>
          <t>SZV_B:FeladatKategoria</t>
        </r>
      </text>
    </comment>
    <comment ref="D12" authorId="0" shapeId="0" xr:uid="{00000000-0006-0000-0200-00008F010000}">
      <text>
        <r>
          <rPr>
            <sz val="11"/>
            <rFont val="Calibri"/>
          </rPr>
          <t>SZV_B:FeladatMegnevezes</t>
        </r>
      </text>
    </comment>
    <comment ref="E12" authorId="0" shapeId="0" xr:uid="{00000000-0006-0000-0200-000090010000}">
      <text>
        <r>
          <rPr>
            <sz val="11"/>
            <rFont val="Calibri"/>
          </rPr>
          <t>SZV_B:ElviEngedelySzam</t>
        </r>
      </text>
    </comment>
    <comment ref="F12" authorId="0" shapeId="0" xr:uid="{00000000-0006-0000-0200-000091010000}">
      <text>
        <r>
          <rPr>
            <sz val="11"/>
            <rFont val="Calibri"/>
          </rPr>
          <t>SZV_B:VKR_Kod</t>
        </r>
      </text>
    </comment>
    <comment ref="G12" authorId="0" shapeId="0" xr:uid="{00000000-0006-0000-0200-000092010000}">
      <text>
        <r>
          <rPr>
            <sz val="11"/>
            <rFont val="Calibri"/>
          </rPr>
          <t>SZV_B:VKR_Nev</t>
        </r>
      </text>
    </comment>
    <comment ref="H12" authorId="0" shapeId="0" xr:uid="{00000000-0006-0000-0200-000093010000}">
      <text>
        <r>
          <rPr>
            <sz val="11"/>
            <rFont val="Calibri"/>
          </rPr>
          <t>SZV_B:FeladatAzonosito</t>
        </r>
      </text>
    </comment>
    <comment ref="I12" authorId="0" shapeId="0" xr:uid="{00000000-0006-0000-0200-000094010000}">
      <text>
        <r>
          <rPr>
            <sz val="11"/>
            <rFont val="Calibri"/>
          </rPr>
          <t>SZV_B:EllatasiTerulet</t>
        </r>
      </text>
    </comment>
    <comment ref="J12" authorId="0" shapeId="0" xr:uid="{00000000-0006-0000-0200-000095010000}">
      <text>
        <r>
          <rPr>
            <sz val="11"/>
            <rFont val="Calibri"/>
          </rPr>
          <t>SZV_B:EllatasertFelelos</t>
        </r>
      </text>
    </comment>
    <comment ref="K12" authorId="0" shapeId="0" xr:uid="{00000000-0006-0000-0200-000096010000}">
      <text>
        <r>
          <rPr>
            <sz val="11"/>
            <rFont val="Calibri"/>
          </rPr>
          <t>SZV_B:TervezettNettoKoltseg</t>
        </r>
      </text>
    </comment>
    <comment ref="L12" authorId="0" shapeId="0" xr:uid="{00000000-0006-0000-0200-000097010000}">
      <text>
        <r>
          <rPr>
            <sz val="11"/>
            <rFont val="Calibri"/>
          </rPr>
          <t>SZV_B:IdotartamKezdes</t>
        </r>
      </text>
    </comment>
    <comment ref="M12" authorId="0" shapeId="0" xr:uid="{00000000-0006-0000-0200-000098010000}">
      <text>
        <r>
          <rPr>
            <sz val="11"/>
            <rFont val="Calibri"/>
          </rPr>
          <t>SZV_B:IdotartamBefejezes</t>
        </r>
      </text>
    </comment>
    <comment ref="N12" authorId="0" shapeId="0" xr:uid="{00000000-0006-0000-0200-000099010000}">
      <text>
        <r>
          <rPr>
            <sz val="11"/>
            <rFont val="Calibri"/>
          </rPr>
          <t>SZV_B:NettoKoltsegUtem1</t>
        </r>
      </text>
    </comment>
    <comment ref="O12" authorId="0" shapeId="0" xr:uid="{00000000-0006-0000-0200-00009A010000}">
      <text>
        <r>
          <rPr>
            <sz val="11"/>
            <rFont val="Calibri"/>
          </rPr>
          <t>SZV_B:NettoKoltsegUtem2</t>
        </r>
      </text>
    </comment>
    <comment ref="P12" authorId="0" shapeId="0" xr:uid="{00000000-0006-0000-0200-00009B010000}">
      <text>
        <r>
          <rPr>
            <sz val="11"/>
            <rFont val="Calibri"/>
          </rPr>
          <t>SZV_B:EM_Melleklet2_KTG</t>
        </r>
      </text>
    </comment>
    <comment ref="R12" authorId="0" shapeId="0" xr:uid="{00000000-0006-0000-0200-00009C010000}">
      <text>
        <r>
          <rPr>
            <sz val="11"/>
            <rFont val="Calibri"/>
          </rPr>
          <t>SZV_B:HDUtem1</t>
        </r>
      </text>
    </comment>
    <comment ref="S12" authorId="0" shapeId="0" xr:uid="{00000000-0006-0000-0200-00009D010000}">
      <text>
        <r>
          <rPr>
            <sz val="11"/>
            <rFont val="Calibri"/>
          </rPr>
          <t>SZV_B:ECSUtem1</t>
        </r>
      </text>
    </comment>
    <comment ref="T12" authorId="0" shapeId="0" xr:uid="{00000000-0006-0000-0200-00009E010000}">
      <text>
        <r>
          <rPr>
            <sz val="11"/>
            <rFont val="Calibri"/>
          </rPr>
          <t>SZV_B:KFHUtem1</t>
        </r>
      </text>
    </comment>
    <comment ref="U12" authorId="0" shapeId="0" xr:uid="{00000000-0006-0000-0200-00009F010000}">
      <text>
        <r>
          <rPr>
            <sz val="11"/>
            <rFont val="Calibri"/>
          </rPr>
          <t>SZV_B:Egyeb_SajatUtem1</t>
        </r>
      </text>
    </comment>
    <comment ref="V12" authorId="0" shapeId="0" xr:uid="{00000000-0006-0000-0200-0000A0010000}">
      <text>
        <r>
          <rPr>
            <sz val="11"/>
            <rFont val="Calibri"/>
          </rPr>
          <t>SZV_B:DijUtem1</t>
        </r>
      </text>
    </comment>
    <comment ref="W12" authorId="0" shapeId="0" xr:uid="{00000000-0006-0000-0200-0000A1010000}">
      <text>
        <r>
          <rPr>
            <sz val="11"/>
            <rFont val="Calibri"/>
          </rPr>
          <t>SZV_B:EM_Melleklet1_Utem1</t>
        </r>
      </text>
    </comment>
    <comment ref="X12" authorId="0" shapeId="0" xr:uid="{00000000-0006-0000-0200-0000A2010000}">
      <text>
        <r>
          <rPr>
            <sz val="11"/>
            <rFont val="Calibri"/>
          </rPr>
          <t>SZV_B:EgyebAllamiUtem1</t>
        </r>
      </text>
    </comment>
    <comment ref="Y12" authorId="0" shapeId="0" xr:uid="{00000000-0006-0000-0200-0000A3010000}">
      <text>
        <r>
          <rPr>
            <sz val="11"/>
            <rFont val="Calibri"/>
          </rPr>
          <t>SZV_B:OnkormanyzatiUtem1</t>
        </r>
      </text>
    </comment>
    <comment ref="Z12" authorId="0" shapeId="0" xr:uid="{00000000-0006-0000-0200-0000A4010000}">
      <text>
        <r>
          <rPr>
            <sz val="11"/>
            <rFont val="Calibri"/>
          </rPr>
          <t>SZV_B:EUUtem1</t>
        </r>
      </text>
    </comment>
    <comment ref="AA12" authorId="0" shapeId="0" xr:uid="{00000000-0006-0000-0200-0000A5010000}">
      <text>
        <r>
          <rPr>
            <sz val="11"/>
            <rFont val="Calibri"/>
          </rPr>
          <t>SZV_B:EgyebUtem1</t>
        </r>
      </text>
    </comment>
    <comment ref="AB12" authorId="0" shapeId="0" xr:uid="{00000000-0006-0000-0200-0000A6010000}">
      <text>
        <r>
          <rPr>
            <sz val="11"/>
            <rFont val="Calibri"/>
          </rPr>
          <t>SZV_B:HitelKotvenyUtem1</t>
        </r>
      </text>
    </comment>
    <comment ref="AC12" authorId="0" shapeId="0" xr:uid="{00000000-0006-0000-0200-0000A7010000}">
      <text>
        <r>
          <rPr>
            <sz val="11"/>
            <rFont val="Calibri"/>
          </rPr>
          <t>SZV_B:OsszesenUtem1</t>
        </r>
      </text>
    </comment>
    <comment ref="AF12" authorId="0" shapeId="0" xr:uid="{00000000-0006-0000-0200-0000A8010000}">
      <text>
        <r>
          <rPr>
            <sz val="11"/>
            <rFont val="Calibri"/>
          </rPr>
          <t>SZV_B:HDUtem2</t>
        </r>
      </text>
    </comment>
    <comment ref="AG12" authorId="0" shapeId="0" xr:uid="{00000000-0006-0000-0200-0000A9010000}">
      <text>
        <r>
          <rPr>
            <sz val="11"/>
            <rFont val="Calibri"/>
          </rPr>
          <t>SZV_B:ECSUtem2</t>
        </r>
      </text>
    </comment>
    <comment ref="AH12" authorId="0" shapeId="0" xr:uid="{00000000-0006-0000-0200-0000AA010000}">
      <text>
        <r>
          <rPr>
            <sz val="11"/>
            <rFont val="Calibri"/>
          </rPr>
          <t>SZV_B:KFHUtem2</t>
        </r>
      </text>
    </comment>
    <comment ref="AI12" authorId="0" shapeId="0" xr:uid="{00000000-0006-0000-0200-0000AB010000}">
      <text>
        <r>
          <rPr>
            <sz val="11"/>
            <rFont val="Calibri"/>
          </rPr>
          <t>SZV_B:Egyeb_SajatUtem2</t>
        </r>
      </text>
    </comment>
    <comment ref="AJ12" authorId="0" shapeId="0" xr:uid="{00000000-0006-0000-0200-0000AC010000}">
      <text>
        <r>
          <rPr>
            <sz val="11"/>
            <rFont val="Calibri"/>
          </rPr>
          <t>SZV_B:DijUtem2</t>
        </r>
      </text>
    </comment>
    <comment ref="AK12" authorId="0" shapeId="0" xr:uid="{00000000-0006-0000-0200-0000AD010000}">
      <text>
        <r>
          <rPr>
            <sz val="11"/>
            <rFont val="Calibri"/>
          </rPr>
          <t>SZV_B:EM_Melleklet1_Utem2</t>
        </r>
      </text>
    </comment>
    <comment ref="AL12" authorId="0" shapeId="0" xr:uid="{00000000-0006-0000-0200-0000AE010000}">
      <text>
        <r>
          <rPr>
            <sz val="11"/>
            <rFont val="Calibri"/>
          </rPr>
          <t>SZV_B:EgyebAllamiUtem2</t>
        </r>
      </text>
    </comment>
    <comment ref="AM12" authorId="0" shapeId="0" xr:uid="{00000000-0006-0000-0200-0000AF010000}">
      <text>
        <r>
          <rPr>
            <sz val="11"/>
            <rFont val="Calibri"/>
          </rPr>
          <t>SZV_B:OnkormanyzatiUtem2</t>
        </r>
      </text>
    </comment>
    <comment ref="AN12" authorId="0" shapeId="0" xr:uid="{00000000-0006-0000-0200-0000B0010000}">
      <text>
        <r>
          <rPr>
            <sz val="11"/>
            <rFont val="Calibri"/>
          </rPr>
          <t>SZV_B:EUUtem2</t>
        </r>
      </text>
    </comment>
    <comment ref="AO12" authorId="0" shapeId="0" xr:uid="{00000000-0006-0000-0200-0000B1010000}">
      <text>
        <r>
          <rPr>
            <sz val="11"/>
            <rFont val="Calibri"/>
          </rPr>
          <t>SZV_B:EgyebUtem2</t>
        </r>
      </text>
    </comment>
    <comment ref="AP12" authorId="0" shapeId="0" xr:uid="{00000000-0006-0000-0200-0000B2010000}">
      <text>
        <r>
          <rPr>
            <sz val="11"/>
            <rFont val="Calibri"/>
          </rPr>
          <t>SZV_B:HitelKotvenyUtem2</t>
        </r>
      </text>
    </comment>
    <comment ref="AQ12" authorId="0" shapeId="0" xr:uid="{00000000-0006-0000-0200-0000B3010000}">
      <text>
        <r>
          <rPr>
            <sz val="11"/>
            <rFont val="Calibri"/>
          </rPr>
          <t>SZV_B:OsszesenUtem2</t>
        </r>
      </text>
    </comment>
    <comment ref="AR12" authorId="0" shapeId="0" xr:uid="{00000000-0006-0000-0200-0000B4010000}">
      <text>
        <r>
          <rPr>
            <sz val="11"/>
            <rFont val="Calibri"/>
          </rPr>
          <t>SZV_B:ForrashianyUtem2</t>
        </r>
      </text>
    </comment>
    <comment ref="AU12" authorId="0" shapeId="0" xr:uid="{00000000-0006-0000-0200-0000B5010000}">
      <text>
        <r>
          <rPr>
            <sz val="11"/>
            <rFont val="Calibri"/>
          </rPr>
          <t>SZV_B:Indokolas</t>
        </r>
      </text>
    </comment>
    <comment ref="AV12" authorId="0" shapeId="0" xr:uid="{00000000-0006-0000-0200-0000B6010000}">
      <text>
        <r>
          <rPr>
            <sz val="11"/>
            <rFont val="Calibri"/>
          </rPr>
          <t>SZV_B:Megjegyzes</t>
        </r>
      </text>
    </comment>
    <comment ref="AW12" authorId="0" shapeId="0" xr:uid="{00000000-0006-0000-0200-0000B7010000}">
      <text>
        <r>
          <rPr>
            <sz val="11"/>
            <rFont val="Calibri"/>
          </rPr>
          <t>SZV_B:FeladatSorszam</t>
        </r>
      </text>
    </comment>
    <comment ref="AY12" authorId="0" shapeId="0" xr:uid="{00000000-0006-0000-0200-0000B8010000}">
      <text>
        <r>
          <rPr>
            <sz val="11"/>
            <rFont val="Calibri"/>
          </rPr>
          <t>SZV_B:ISA</t>
        </r>
      </text>
    </comment>
    <comment ref="B13" authorId="0" shapeId="0" xr:uid="{00000000-0006-0000-0200-0000B9010000}">
      <text>
        <r>
          <rPr>
            <sz val="11"/>
            <rFont val="Calibri"/>
          </rPr>
          <t>SZV_B:FontossagiSorrent</t>
        </r>
      </text>
    </comment>
    <comment ref="C13" authorId="0" shapeId="0" xr:uid="{00000000-0006-0000-0200-0000BA010000}">
      <text>
        <r>
          <rPr>
            <sz val="11"/>
            <rFont val="Calibri"/>
          </rPr>
          <t>SZV_B:FeladatKategoria</t>
        </r>
      </text>
    </comment>
    <comment ref="D13" authorId="0" shapeId="0" xr:uid="{00000000-0006-0000-0200-0000BB010000}">
      <text>
        <r>
          <rPr>
            <sz val="11"/>
            <rFont val="Calibri"/>
          </rPr>
          <t>SZV_B:FeladatMegnevezes</t>
        </r>
      </text>
    </comment>
    <comment ref="E13" authorId="0" shapeId="0" xr:uid="{00000000-0006-0000-0200-0000BC010000}">
      <text>
        <r>
          <rPr>
            <sz val="11"/>
            <rFont val="Calibri"/>
          </rPr>
          <t>SZV_B:ElviEngedelySzam</t>
        </r>
      </text>
    </comment>
    <comment ref="F13" authorId="0" shapeId="0" xr:uid="{00000000-0006-0000-0200-0000BD010000}">
      <text>
        <r>
          <rPr>
            <sz val="11"/>
            <rFont val="Calibri"/>
          </rPr>
          <t>SZV_B:VKR_Kod</t>
        </r>
      </text>
    </comment>
    <comment ref="G13" authorId="0" shapeId="0" xr:uid="{00000000-0006-0000-0200-0000BE010000}">
      <text>
        <r>
          <rPr>
            <sz val="11"/>
            <rFont val="Calibri"/>
          </rPr>
          <t>SZV_B:VKR_Nev</t>
        </r>
      </text>
    </comment>
    <comment ref="H13" authorId="0" shapeId="0" xr:uid="{00000000-0006-0000-0200-0000BF010000}">
      <text>
        <r>
          <rPr>
            <sz val="11"/>
            <rFont val="Calibri"/>
          </rPr>
          <t>SZV_B:FeladatAzonosito</t>
        </r>
      </text>
    </comment>
    <comment ref="I13" authorId="0" shapeId="0" xr:uid="{00000000-0006-0000-0200-0000C0010000}">
      <text>
        <r>
          <rPr>
            <sz val="11"/>
            <rFont val="Calibri"/>
          </rPr>
          <t>SZV_B:EllatasiTerulet</t>
        </r>
      </text>
    </comment>
    <comment ref="J13" authorId="0" shapeId="0" xr:uid="{00000000-0006-0000-0200-0000C1010000}">
      <text>
        <r>
          <rPr>
            <sz val="11"/>
            <rFont val="Calibri"/>
          </rPr>
          <t>SZV_B:EllatasertFelelos</t>
        </r>
      </text>
    </comment>
    <comment ref="K13" authorId="0" shapeId="0" xr:uid="{00000000-0006-0000-0200-0000C2010000}">
      <text>
        <r>
          <rPr>
            <sz val="11"/>
            <rFont val="Calibri"/>
          </rPr>
          <t>SZV_B:TervezettNettoKoltseg</t>
        </r>
      </text>
    </comment>
    <comment ref="L13" authorId="0" shapeId="0" xr:uid="{00000000-0006-0000-0200-0000C3010000}">
      <text>
        <r>
          <rPr>
            <sz val="11"/>
            <rFont val="Calibri"/>
          </rPr>
          <t>SZV_B:IdotartamKezdes</t>
        </r>
      </text>
    </comment>
    <comment ref="M13" authorId="0" shapeId="0" xr:uid="{00000000-0006-0000-0200-0000C4010000}">
      <text>
        <r>
          <rPr>
            <sz val="11"/>
            <rFont val="Calibri"/>
          </rPr>
          <t>SZV_B:IdotartamBefejezes</t>
        </r>
      </text>
    </comment>
    <comment ref="N13" authorId="0" shapeId="0" xr:uid="{00000000-0006-0000-0200-0000C5010000}">
      <text>
        <r>
          <rPr>
            <sz val="11"/>
            <rFont val="Calibri"/>
          </rPr>
          <t>SZV_B:NettoKoltsegUtem1</t>
        </r>
      </text>
    </comment>
    <comment ref="O13" authorId="0" shapeId="0" xr:uid="{00000000-0006-0000-0200-0000C6010000}">
      <text>
        <r>
          <rPr>
            <sz val="11"/>
            <rFont val="Calibri"/>
          </rPr>
          <t>SZV_B:NettoKoltsegUtem2</t>
        </r>
      </text>
    </comment>
    <comment ref="P13" authorId="0" shapeId="0" xr:uid="{00000000-0006-0000-0200-0000C7010000}">
      <text>
        <r>
          <rPr>
            <sz val="11"/>
            <rFont val="Calibri"/>
          </rPr>
          <t>SZV_B:EM_Melleklet2_KTG</t>
        </r>
      </text>
    </comment>
    <comment ref="R13" authorId="0" shapeId="0" xr:uid="{00000000-0006-0000-0200-0000C8010000}">
      <text>
        <r>
          <rPr>
            <sz val="11"/>
            <rFont val="Calibri"/>
          </rPr>
          <t>SZV_B:HDUtem1</t>
        </r>
      </text>
    </comment>
    <comment ref="S13" authorId="0" shapeId="0" xr:uid="{00000000-0006-0000-0200-0000C9010000}">
      <text>
        <r>
          <rPr>
            <sz val="11"/>
            <rFont val="Calibri"/>
          </rPr>
          <t>SZV_B:ECSUtem1</t>
        </r>
      </text>
    </comment>
    <comment ref="T13" authorId="0" shapeId="0" xr:uid="{00000000-0006-0000-0200-0000CA010000}">
      <text>
        <r>
          <rPr>
            <sz val="11"/>
            <rFont val="Calibri"/>
          </rPr>
          <t>SZV_B:KFHUtem1</t>
        </r>
      </text>
    </comment>
    <comment ref="U13" authorId="0" shapeId="0" xr:uid="{00000000-0006-0000-0200-0000CB010000}">
      <text>
        <r>
          <rPr>
            <sz val="11"/>
            <rFont val="Calibri"/>
          </rPr>
          <t>SZV_B:Egyeb_SajatUtem1</t>
        </r>
      </text>
    </comment>
    <comment ref="V13" authorId="0" shapeId="0" xr:uid="{00000000-0006-0000-0200-0000CC010000}">
      <text>
        <r>
          <rPr>
            <sz val="11"/>
            <rFont val="Calibri"/>
          </rPr>
          <t>SZV_B:DijUtem1</t>
        </r>
      </text>
    </comment>
    <comment ref="W13" authorId="0" shapeId="0" xr:uid="{00000000-0006-0000-0200-0000CD010000}">
      <text>
        <r>
          <rPr>
            <sz val="11"/>
            <rFont val="Calibri"/>
          </rPr>
          <t>SZV_B:EM_Melleklet1_Utem1</t>
        </r>
      </text>
    </comment>
    <comment ref="X13" authorId="0" shapeId="0" xr:uid="{00000000-0006-0000-0200-0000CE010000}">
      <text>
        <r>
          <rPr>
            <sz val="11"/>
            <rFont val="Calibri"/>
          </rPr>
          <t>SZV_B:EgyebAllamiUtem1</t>
        </r>
      </text>
    </comment>
    <comment ref="Y13" authorId="0" shapeId="0" xr:uid="{00000000-0006-0000-0200-0000CF010000}">
      <text>
        <r>
          <rPr>
            <sz val="11"/>
            <rFont val="Calibri"/>
          </rPr>
          <t>SZV_B:OnkormanyzatiUtem1</t>
        </r>
      </text>
    </comment>
    <comment ref="Z13" authorId="0" shapeId="0" xr:uid="{00000000-0006-0000-0200-0000D0010000}">
      <text>
        <r>
          <rPr>
            <sz val="11"/>
            <rFont val="Calibri"/>
          </rPr>
          <t>SZV_B:EUUtem1</t>
        </r>
      </text>
    </comment>
    <comment ref="AA13" authorId="0" shapeId="0" xr:uid="{00000000-0006-0000-0200-0000D1010000}">
      <text>
        <r>
          <rPr>
            <sz val="11"/>
            <rFont val="Calibri"/>
          </rPr>
          <t>SZV_B:EgyebUtem1</t>
        </r>
      </text>
    </comment>
    <comment ref="AB13" authorId="0" shapeId="0" xr:uid="{00000000-0006-0000-0200-0000D2010000}">
      <text>
        <r>
          <rPr>
            <sz val="11"/>
            <rFont val="Calibri"/>
          </rPr>
          <t>SZV_B:HitelKotvenyUtem1</t>
        </r>
      </text>
    </comment>
    <comment ref="AC13" authorId="0" shapeId="0" xr:uid="{00000000-0006-0000-0200-0000D3010000}">
      <text>
        <r>
          <rPr>
            <sz val="11"/>
            <rFont val="Calibri"/>
          </rPr>
          <t>SZV_B:OsszesenUtem1</t>
        </r>
      </text>
    </comment>
    <comment ref="AF13" authorId="0" shapeId="0" xr:uid="{00000000-0006-0000-0200-0000D4010000}">
      <text>
        <r>
          <rPr>
            <sz val="11"/>
            <rFont val="Calibri"/>
          </rPr>
          <t>SZV_B:HDUtem2</t>
        </r>
      </text>
    </comment>
    <comment ref="AG13" authorId="0" shapeId="0" xr:uid="{00000000-0006-0000-0200-0000D5010000}">
      <text>
        <r>
          <rPr>
            <sz val="11"/>
            <rFont val="Calibri"/>
          </rPr>
          <t>SZV_B:ECSUtem2</t>
        </r>
      </text>
    </comment>
    <comment ref="AH13" authorId="0" shapeId="0" xr:uid="{00000000-0006-0000-0200-0000D6010000}">
      <text>
        <r>
          <rPr>
            <sz val="11"/>
            <rFont val="Calibri"/>
          </rPr>
          <t>SZV_B:KFHUtem2</t>
        </r>
      </text>
    </comment>
    <comment ref="AI13" authorId="0" shapeId="0" xr:uid="{00000000-0006-0000-0200-0000D7010000}">
      <text>
        <r>
          <rPr>
            <sz val="11"/>
            <rFont val="Calibri"/>
          </rPr>
          <t>SZV_B:Egyeb_SajatUtem2</t>
        </r>
      </text>
    </comment>
    <comment ref="AJ13" authorId="0" shapeId="0" xr:uid="{00000000-0006-0000-0200-0000D8010000}">
      <text>
        <r>
          <rPr>
            <sz val="11"/>
            <rFont val="Calibri"/>
          </rPr>
          <t>SZV_B:DijUtem2</t>
        </r>
      </text>
    </comment>
    <comment ref="AK13" authorId="0" shapeId="0" xr:uid="{00000000-0006-0000-0200-0000D9010000}">
      <text>
        <r>
          <rPr>
            <sz val="11"/>
            <rFont val="Calibri"/>
          </rPr>
          <t>SZV_B:EM_Melleklet1_Utem2</t>
        </r>
      </text>
    </comment>
    <comment ref="AL13" authorId="0" shapeId="0" xr:uid="{00000000-0006-0000-0200-0000DA010000}">
      <text>
        <r>
          <rPr>
            <sz val="11"/>
            <rFont val="Calibri"/>
          </rPr>
          <t>SZV_B:EgyebAllamiUtem2</t>
        </r>
      </text>
    </comment>
    <comment ref="AM13" authorId="0" shapeId="0" xr:uid="{00000000-0006-0000-0200-0000DB010000}">
      <text>
        <r>
          <rPr>
            <sz val="11"/>
            <rFont val="Calibri"/>
          </rPr>
          <t>SZV_B:OnkormanyzatiUtem2</t>
        </r>
      </text>
    </comment>
    <comment ref="AN13" authorId="0" shapeId="0" xr:uid="{00000000-0006-0000-0200-0000DC010000}">
      <text>
        <r>
          <rPr>
            <sz val="11"/>
            <rFont val="Calibri"/>
          </rPr>
          <t>SZV_B:EUUtem2</t>
        </r>
      </text>
    </comment>
    <comment ref="AO13" authorId="0" shapeId="0" xr:uid="{00000000-0006-0000-0200-0000DD010000}">
      <text>
        <r>
          <rPr>
            <sz val="11"/>
            <rFont val="Calibri"/>
          </rPr>
          <t>SZV_B:EgyebUtem2</t>
        </r>
      </text>
    </comment>
    <comment ref="AP13" authorId="0" shapeId="0" xr:uid="{00000000-0006-0000-0200-0000DE010000}">
      <text>
        <r>
          <rPr>
            <sz val="11"/>
            <rFont val="Calibri"/>
          </rPr>
          <t>SZV_B:HitelKotvenyUtem2</t>
        </r>
      </text>
    </comment>
    <comment ref="AQ13" authorId="0" shapeId="0" xr:uid="{00000000-0006-0000-0200-0000DF010000}">
      <text>
        <r>
          <rPr>
            <sz val="11"/>
            <rFont val="Calibri"/>
          </rPr>
          <t>SZV_B:OsszesenUtem2</t>
        </r>
      </text>
    </comment>
    <comment ref="AR13" authorId="0" shapeId="0" xr:uid="{00000000-0006-0000-0200-0000E0010000}">
      <text>
        <r>
          <rPr>
            <sz val="11"/>
            <rFont val="Calibri"/>
          </rPr>
          <t>SZV_B:ForrashianyUtem2</t>
        </r>
      </text>
    </comment>
    <comment ref="AU13" authorId="0" shapeId="0" xr:uid="{00000000-0006-0000-0200-0000E1010000}">
      <text>
        <r>
          <rPr>
            <sz val="11"/>
            <rFont val="Calibri"/>
          </rPr>
          <t>SZV_B:Indokolas</t>
        </r>
      </text>
    </comment>
    <comment ref="AV13" authorId="0" shapeId="0" xr:uid="{00000000-0006-0000-0200-0000E2010000}">
      <text>
        <r>
          <rPr>
            <sz val="11"/>
            <rFont val="Calibri"/>
          </rPr>
          <t>SZV_B:Megjegyzes</t>
        </r>
      </text>
    </comment>
    <comment ref="AW13" authorId="0" shapeId="0" xr:uid="{00000000-0006-0000-0200-0000E3010000}">
      <text>
        <r>
          <rPr>
            <sz val="11"/>
            <rFont val="Calibri"/>
          </rPr>
          <t>SZV_B:FeladatSorszam</t>
        </r>
      </text>
    </comment>
    <comment ref="AY13" authorId="0" shapeId="0" xr:uid="{00000000-0006-0000-0200-0000E4010000}">
      <text>
        <r>
          <rPr>
            <sz val="11"/>
            <rFont val="Calibri"/>
          </rPr>
          <t>SZV_B:ISA</t>
        </r>
      </text>
    </comment>
    <comment ref="B14" authorId="0" shapeId="0" xr:uid="{00000000-0006-0000-0200-0000E5010000}">
      <text>
        <r>
          <rPr>
            <sz val="11"/>
            <rFont val="Calibri"/>
          </rPr>
          <t>SZV_B:FontossagiSorrent</t>
        </r>
      </text>
    </comment>
    <comment ref="C14" authorId="0" shapeId="0" xr:uid="{00000000-0006-0000-0200-0000E6010000}">
      <text>
        <r>
          <rPr>
            <sz val="11"/>
            <rFont val="Calibri"/>
          </rPr>
          <t>SZV_B:FeladatKategoria</t>
        </r>
      </text>
    </comment>
    <comment ref="D14" authorId="0" shapeId="0" xr:uid="{00000000-0006-0000-0200-0000E7010000}">
      <text>
        <r>
          <rPr>
            <sz val="11"/>
            <rFont val="Calibri"/>
          </rPr>
          <t>SZV_B:FeladatMegnevezes</t>
        </r>
      </text>
    </comment>
    <comment ref="E14" authorId="0" shapeId="0" xr:uid="{00000000-0006-0000-0200-0000E8010000}">
      <text>
        <r>
          <rPr>
            <sz val="11"/>
            <rFont val="Calibri"/>
          </rPr>
          <t>SZV_B:ElviEngedelySzam</t>
        </r>
      </text>
    </comment>
    <comment ref="F14" authorId="0" shapeId="0" xr:uid="{00000000-0006-0000-0200-0000E9010000}">
      <text>
        <r>
          <rPr>
            <sz val="11"/>
            <rFont val="Calibri"/>
          </rPr>
          <t>SZV_B:VKR_Kod</t>
        </r>
      </text>
    </comment>
    <comment ref="G14" authorId="0" shapeId="0" xr:uid="{00000000-0006-0000-0200-0000EA010000}">
      <text>
        <r>
          <rPr>
            <sz val="11"/>
            <rFont val="Calibri"/>
          </rPr>
          <t>SZV_B:VKR_Nev</t>
        </r>
      </text>
    </comment>
    <comment ref="H14" authorId="0" shapeId="0" xr:uid="{00000000-0006-0000-0200-0000EB010000}">
      <text>
        <r>
          <rPr>
            <sz val="11"/>
            <rFont val="Calibri"/>
          </rPr>
          <t>SZV_B:FeladatAzonosito</t>
        </r>
      </text>
    </comment>
    <comment ref="I14" authorId="0" shapeId="0" xr:uid="{00000000-0006-0000-0200-0000EC010000}">
      <text>
        <r>
          <rPr>
            <sz val="11"/>
            <rFont val="Calibri"/>
          </rPr>
          <t>SZV_B:EllatasiTerulet</t>
        </r>
      </text>
    </comment>
    <comment ref="J14" authorId="0" shapeId="0" xr:uid="{00000000-0006-0000-0200-0000ED010000}">
      <text>
        <r>
          <rPr>
            <sz val="11"/>
            <rFont val="Calibri"/>
          </rPr>
          <t>SZV_B:EllatasertFelelos</t>
        </r>
      </text>
    </comment>
    <comment ref="K14" authorId="0" shapeId="0" xr:uid="{00000000-0006-0000-0200-0000EE010000}">
      <text>
        <r>
          <rPr>
            <sz val="11"/>
            <rFont val="Calibri"/>
          </rPr>
          <t>SZV_B:TervezettNettoKoltseg</t>
        </r>
      </text>
    </comment>
    <comment ref="L14" authorId="0" shapeId="0" xr:uid="{00000000-0006-0000-0200-0000EF010000}">
      <text>
        <r>
          <rPr>
            <sz val="11"/>
            <rFont val="Calibri"/>
          </rPr>
          <t>SZV_B:IdotartamKezdes</t>
        </r>
      </text>
    </comment>
    <comment ref="M14" authorId="0" shapeId="0" xr:uid="{00000000-0006-0000-0200-0000F0010000}">
      <text>
        <r>
          <rPr>
            <sz val="11"/>
            <rFont val="Calibri"/>
          </rPr>
          <t>SZV_B:IdotartamBefejezes</t>
        </r>
      </text>
    </comment>
    <comment ref="N14" authorId="0" shapeId="0" xr:uid="{00000000-0006-0000-0200-0000F1010000}">
      <text>
        <r>
          <rPr>
            <sz val="11"/>
            <rFont val="Calibri"/>
          </rPr>
          <t>SZV_B:NettoKoltsegUtem1</t>
        </r>
      </text>
    </comment>
    <comment ref="O14" authorId="0" shapeId="0" xr:uid="{00000000-0006-0000-0200-0000F2010000}">
      <text>
        <r>
          <rPr>
            <sz val="11"/>
            <rFont val="Calibri"/>
          </rPr>
          <t>SZV_B:NettoKoltsegUtem2</t>
        </r>
      </text>
    </comment>
    <comment ref="P14" authorId="0" shapeId="0" xr:uid="{00000000-0006-0000-0200-0000F3010000}">
      <text>
        <r>
          <rPr>
            <sz val="11"/>
            <rFont val="Calibri"/>
          </rPr>
          <t>SZV_B:EM_Melleklet2_KTG</t>
        </r>
      </text>
    </comment>
    <comment ref="R14" authorId="0" shapeId="0" xr:uid="{00000000-0006-0000-0200-0000F4010000}">
      <text>
        <r>
          <rPr>
            <sz val="11"/>
            <rFont val="Calibri"/>
          </rPr>
          <t>SZV_B:HDUtem1</t>
        </r>
      </text>
    </comment>
    <comment ref="S14" authorId="0" shapeId="0" xr:uid="{00000000-0006-0000-0200-0000F5010000}">
      <text>
        <r>
          <rPr>
            <sz val="11"/>
            <rFont val="Calibri"/>
          </rPr>
          <t>SZV_B:ECSUtem1</t>
        </r>
      </text>
    </comment>
    <comment ref="T14" authorId="0" shapeId="0" xr:uid="{00000000-0006-0000-0200-0000F6010000}">
      <text>
        <r>
          <rPr>
            <sz val="11"/>
            <rFont val="Calibri"/>
          </rPr>
          <t>SZV_B:KFHUtem1</t>
        </r>
      </text>
    </comment>
    <comment ref="U14" authorId="0" shapeId="0" xr:uid="{00000000-0006-0000-0200-0000F7010000}">
      <text>
        <r>
          <rPr>
            <sz val="11"/>
            <rFont val="Calibri"/>
          </rPr>
          <t>SZV_B:Egyeb_SajatUtem1</t>
        </r>
      </text>
    </comment>
    <comment ref="V14" authorId="0" shapeId="0" xr:uid="{00000000-0006-0000-0200-0000F8010000}">
      <text>
        <r>
          <rPr>
            <sz val="11"/>
            <rFont val="Calibri"/>
          </rPr>
          <t>SZV_B:DijUtem1</t>
        </r>
      </text>
    </comment>
    <comment ref="W14" authorId="0" shapeId="0" xr:uid="{00000000-0006-0000-0200-0000F9010000}">
      <text>
        <r>
          <rPr>
            <sz val="11"/>
            <rFont val="Calibri"/>
          </rPr>
          <t>SZV_B:EM_Melleklet1_Utem1</t>
        </r>
      </text>
    </comment>
    <comment ref="X14" authorId="0" shapeId="0" xr:uid="{00000000-0006-0000-0200-0000FA010000}">
      <text>
        <r>
          <rPr>
            <sz val="11"/>
            <rFont val="Calibri"/>
          </rPr>
          <t>SZV_B:EgyebAllamiUtem1</t>
        </r>
      </text>
    </comment>
    <comment ref="Y14" authorId="0" shapeId="0" xr:uid="{00000000-0006-0000-0200-0000FB010000}">
      <text>
        <r>
          <rPr>
            <sz val="11"/>
            <rFont val="Calibri"/>
          </rPr>
          <t>SZV_B:OnkormanyzatiUtem1</t>
        </r>
      </text>
    </comment>
    <comment ref="Z14" authorId="0" shapeId="0" xr:uid="{00000000-0006-0000-0200-0000FC010000}">
      <text>
        <r>
          <rPr>
            <sz val="11"/>
            <rFont val="Calibri"/>
          </rPr>
          <t>SZV_B:EUUtem1</t>
        </r>
      </text>
    </comment>
    <comment ref="AA14" authorId="0" shapeId="0" xr:uid="{00000000-0006-0000-0200-0000FD010000}">
      <text>
        <r>
          <rPr>
            <sz val="11"/>
            <rFont val="Calibri"/>
          </rPr>
          <t>SZV_B:EgyebUtem1</t>
        </r>
      </text>
    </comment>
    <comment ref="AB14" authorId="0" shapeId="0" xr:uid="{00000000-0006-0000-0200-0000FE010000}">
      <text>
        <r>
          <rPr>
            <sz val="11"/>
            <rFont val="Calibri"/>
          </rPr>
          <t>SZV_B:HitelKotvenyUtem1</t>
        </r>
      </text>
    </comment>
    <comment ref="AC14" authorId="0" shapeId="0" xr:uid="{00000000-0006-0000-0200-0000FF010000}">
      <text>
        <r>
          <rPr>
            <sz val="11"/>
            <rFont val="Calibri"/>
          </rPr>
          <t>SZV_B:OsszesenUtem1</t>
        </r>
      </text>
    </comment>
    <comment ref="AF14" authorId="0" shapeId="0" xr:uid="{00000000-0006-0000-0200-000000020000}">
      <text>
        <r>
          <rPr>
            <sz val="11"/>
            <rFont val="Calibri"/>
          </rPr>
          <t>SZV_B:HDUtem2</t>
        </r>
      </text>
    </comment>
    <comment ref="AG14" authorId="0" shapeId="0" xr:uid="{00000000-0006-0000-0200-000001020000}">
      <text>
        <r>
          <rPr>
            <sz val="11"/>
            <rFont val="Calibri"/>
          </rPr>
          <t>SZV_B:ECSUtem2</t>
        </r>
      </text>
    </comment>
    <comment ref="AH14" authorId="0" shapeId="0" xr:uid="{00000000-0006-0000-0200-000002020000}">
      <text>
        <r>
          <rPr>
            <sz val="11"/>
            <rFont val="Calibri"/>
          </rPr>
          <t>SZV_B:KFHUtem2</t>
        </r>
      </text>
    </comment>
    <comment ref="AI14" authorId="0" shapeId="0" xr:uid="{00000000-0006-0000-0200-000003020000}">
      <text>
        <r>
          <rPr>
            <sz val="11"/>
            <rFont val="Calibri"/>
          </rPr>
          <t>SZV_B:Egyeb_SajatUtem2</t>
        </r>
      </text>
    </comment>
    <comment ref="AJ14" authorId="0" shapeId="0" xr:uid="{00000000-0006-0000-0200-000004020000}">
      <text>
        <r>
          <rPr>
            <sz val="11"/>
            <rFont val="Calibri"/>
          </rPr>
          <t>SZV_B:DijUtem2</t>
        </r>
      </text>
    </comment>
    <comment ref="AK14" authorId="0" shapeId="0" xr:uid="{00000000-0006-0000-0200-000005020000}">
      <text>
        <r>
          <rPr>
            <sz val="11"/>
            <rFont val="Calibri"/>
          </rPr>
          <t>SZV_B:EM_Melleklet1_Utem2</t>
        </r>
      </text>
    </comment>
    <comment ref="AL14" authorId="0" shapeId="0" xr:uid="{00000000-0006-0000-0200-000006020000}">
      <text>
        <r>
          <rPr>
            <sz val="11"/>
            <rFont val="Calibri"/>
          </rPr>
          <t>SZV_B:EgyebAllamiUtem2</t>
        </r>
      </text>
    </comment>
    <comment ref="AM14" authorId="0" shapeId="0" xr:uid="{00000000-0006-0000-0200-000007020000}">
      <text>
        <r>
          <rPr>
            <sz val="11"/>
            <rFont val="Calibri"/>
          </rPr>
          <t>SZV_B:OnkormanyzatiUtem2</t>
        </r>
      </text>
    </comment>
    <comment ref="AN14" authorId="0" shapeId="0" xr:uid="{00000000-0006-0000-0200-000008020000}">
      <text>
        <r>
          <rPr>
            <sz val="11"/>
            <rFont val="Calibri"/>
          </rPr>
          <t>SZV_B:EUUtem2</t>
        </r>
      </text>
    </comment>
    <comment ref="AO14" authorId="0" shapeId="0" xr:uid="{00000000-0006-0000-0200-000009020000}">
      <text>
        <r>
          <rPr>
            <sz val="11"/>
            <rFont val="Calibri"/>
          </rPr>
          <t>SZV_B:EgyebUtem2</t>
        </r>
      </text>
    </comment>
    <comment ref="AP14" authorId="0" shapeId="0" xr:uid="{00000000-0006-0000-0200-00000A020000}">
      <text>
        <r>
          <rPr>
            <sz val="11"/>
            <rFont val="Calibri"/>
          </rPr>
          <t>SZV_B:HitelKotvenyUtem2</t>
        </r>
      </text>
    </comment>
    <comment ref="AQ14" authorId="0" shapeId="0" xr:uid="{00000000-0006-0000-0200-00000B020000}">
      <text>
        <r>
          <rPr>
            <sz val="11"/>
            <rFont val="Calibri"/>
          </rPr>
          <t>SZV_B:OsszesenUtem2</t>
        </r>
      </text>
    </comment>
    <comment ref="AR14" authorId="0" shapeId="0" xr:uid="{00000000-0006-0000-0200-00000C020000}">
      <text>
        <r>
          <rPr>
            <sz val="11"/>
            <rFont val="Calibri"/>
          </rPr>
          <t>SZV_B:ForrashianyUtem2</t>
        </r>
      </text>
    </comment>
    <comment ref="AU14" authorId="0" shapeId="0" xr:uid="{00000000-0006-0000-0200-00000D020000}">
      <text>
        <r>
          <rPr>
            <sz val="11"/>
            <rFont val="Calibri"/>
          </rPr>
          <t>SZV_B:Indokolas</t>
        </r>
      </text>
    </comment>
    <comment ref="AV14" authorId="0" shapeId="0" xr:uid="{00000000-0006-0000-0200-00000E020000}">
      <text>
        <r>
          <rPr>
            <sz val="11"/>
            <rFont val="Calibri"/>
          </rPr>
          <t>SZV_B:Megjegyzes</t>
        </r>
      </text>
    </comment>
    <comment ref="AW14" authorId="0" shapeId="0" xr:uid="{00000000-0006-0000-0200-00000F020000}">
      <text>
        <r>
          <rPr>
            <sz val="11"/>
            <rFont val="Calibri"/>
          </rPr>
          <t>SZV_B:FeladatSorszam</t>
        </r>
      </text>
    </comment>
    <comment ref="AY14" authorId="0" shapeId="0" xr:uid="{00000000-0006-0000-0200-000010020000}">
      <text>
        <r>
          <rPr>
            <sz val="11"/>
            <rFont val="Calibri"/>
          </rPr>
          <t>SZV_B:ISA</t>
        </r>
      </text>
    </comment>
    <comment ref="B15" authorId="0" shapeId="0" xr:uid="{00000000-0006-0000-0200-000011020000}">
      <text>
        <r>
          <rPr>
            <sz val="11"/>
            <rFont val="Calibri"/>
          </rPr>
          <t>SZV_B:FontossagiSorrent</t>
        </r>
      </text>
    </comment>
    <comment ref="C15" authorId="0" shapeId="0" xr:uid="{00000000-0006-0000-0200-000012020000}">
      <text>
        <r>
          <rPr>
            <sz val="11"/>
            <rFont val="Calibri"/>
          </rPr>
          <t>SZV_B:FeladatKategoria</t>
        </r>
      </text>
    </comment>
    <comment ref="D15" authorId="0" shapeId="0" xr:uid="{00000000-0006-0000-0200-000013020000}">
      <text>
        <r>
          <rPr>
            <sz val="11"/>
            <rFont val="Calibri"/>
          </rPr>
          <t>SZV_B:FeladatMegnevezes</t>
        </r>
      </text>
    </comment>
    <comment ref="E15" authorId="0" shapeId="0" xr:uid="{00000000-0006-0000-0200-000014020000}">
      <text>
        <r>
          <rPr>
            <sz val="11"/>
            <rFont val="Calibri"/>
          </rPr>
          <t>SZV_B:ElviEngedelySzam</t>
        </r>
      </text>
    </comment>
    <comment ref="F15" authorId="0" shapeId="0" xr:uid="{00000000-0006-0000-0200-000015020000}">
      <text>
        <r>
          <rPr>
            <sz val="11"/>
            <rFont val="Calibri"/>
          </rPr>
          <t>SZV_B:VKR_Kod</t>
        </r>
      </text>
    </comment>
    <comment ref="G15" authorId="0" shapeId="0" xr:uid="{00000000-0006-0000-0200-000016020000}">
      <text>
        <r>
          <rPr>
            <sz val="11"/>
            <rFont val="Calibri"/>
          </rPr>
          <t>SZV_B:VKR_Nev</t>
        </r>
      </text>
    </comment>
    <comment ref="H15" authorId="0" shapeId="0" xr:uid="{00000000-0006-0000-0200-000017020000}">
      <text>
        <r>
          <rPr>
            <sz val="11"/>
            <rFont val="Calibri"/>
          </rPr>
          <t>SZV_B:FeladatAzonosito</t>
        </r>
      </text>
    </comment>
    <comment ref="I15" authorId="0" shapeId="0" xr:uid="{00000000-0006-0000-0200-000018020000}">
      <text>
        <r>
          <rPr>
            <sz val="11"/>
            <rFont val="Calibri"/>
          </rPr>
          <t>SZV_B:EllatasiTerulet</t>
        </r>
      </text>
    </comment>
    <comment ref="J15" authorId="0" shapeId="0" xr:uid="{00000000-0006-0000-0200-000019020000}">
      <text>
        <r>
          <rPr>
            <sz val="11"/>
            <rFont val="Calibri"/>
          </rPr>
          <t>SZV_B:EllatasertFelelos</t>
        </r>
      </text>
    </comment>
    <comment ref="K15" authorId="0" shapeId="0" xr:uid="{00000000-0006-0000-0200-00001A020000}">
      <text>
        <r>
          <rPr>
            <sz val="11"/>
            <rFont val="Calibri"/>
          </rPr>
          <t>SZV_B:TervezettNettoKoltseg</t>
        </r>
      </text>
    </comment>
    <comment ref="L15" authorId="0" shapeId="0" xr:uid="{00000000-0006-0000-0200-00001B020000}">
      <text>
        <r>
          <rPr>
            <sz val="11"/>
            <rFont val="Calibri"/>
          </rPr>
          <t>SZV_B:IdotartamKezdes</t>
        </r>
      </text>
    </comment>
    <comment ref="M15" authorId="0" shapeId="0" xr:uid="{00000000-0006-0000-0200-00001C020000}">
      <text>
        <r>
          <rPr>
            <sz val="11"/>
            <rFont val="Calibri"/>
          </rPr>
          <t>SZV_B:IdotartamBefejezes</t>
        </r>
      </text>
    </comment>
    <comment ref="N15" authorId="0" shapeId="0" xr:uid="{00000000-0006-0000-0200-00001D020000}">
      <text>
        <r>
          <rPr>
            <sz val="11"/>
            <rFont val="Calibri"/>
          </rPr>
          <t>SZV_B:NettoKoltsegUtem1</t>
        </r>
      </text>
    </comment>
    <comment ref="O15" authorId="0" shapeId="0" xr:uid="{00000000-0006-0000-0200-00001E020000}">
      <text>
        <r>
          <rPr>
            <sz val="11"/>
            <rFont val="Calibri"/>
          </rPr>
          <t>SZV_B:NettoKoltsegUtem2</t>
        </r>
      </text>
    </comment>
    <comment ref="P15" authorId="0" shapeId="0" xr:uid="{00000000-0006-0000-0200-00001F020000}">
      <text>
        <r>
          <rPr>
            <sz val="11"/>
            <rFont val="Calibri"/>
          </rPr>
          <t>SZV_B:EM_Melleklet2_KTG</t>
        </r>
      </text>
    </comment>
    <comment ref="R15" authorId="0" shapeId="0" xr:uid="{00000000-0006-0000-0200-000020020000}">
      <text>
        <r>
          <rPr>
            <sz val="11"/>
            <rFont val="Calibri"/>
          </rPr>
          <t>SZV_B:HDUtem1</t>
        </r>
      </text>
    </comment>
    <comment ref="S15" authorId="0" shapeId="0" xr:uid="{00000000-0006-0000-0200-000021020000}">
      <text>
        <r>
          <rPr>
            <sz val="11"/>
            <rFont val="Calibri"/>
          </rPr>
          <t>SZV_B:ECSUtem1</t>
        </r>
      </text>
    </comment>
    <comment ref="T15" authorId="0" shapeId="0" xr:uid="{00000000-0006-0000-0200-000022020000}">
      <text>
        <r>
          <rPr>
            <sz val="11"/>
            <rFont val="Calibri"/>
          </rPr>
          <t>SZV_B:KFHUtem1</t>
        </r>
      </text>
    </comment>
    <comment ref="U15" authorId="0" shapeId="0" xr:uid="{00000000-0006-0000-0200-000023020000}">
      <text>
        <r>
          <rPr>
            <sz val="11"/>
            <rFont val="Calibri"/>
          </rPr>
          <t>SZV_B:Egyeb_SajatUtem1</t>
        </r>
      </text>
    </comment>
    <comment ref="V15" authorId="0" shapeId="0" xr:uid="{00000000-0006-0000-0200-000024020000}">
      <text>
        <r>
          <rPr>
            <sz val="11"/>
            <rFont val="Calibri"/>
          </rPr>
          <t>SZV_B:DijUtem1</t>
        </r>
      </text>
    </comment>
    <comment ref="W15" authorId="0" shapeId="0" xr:uid="{00000000-0006-0000-0200-000025020000}">
      <text>
        <r>
          <rPr>
            <sz val="11"/>
            <rFont val="Calibri"/>
          </rPr>
          <t>SZV_B:EM_Melleklet1_Utem1</t>
        </r>
      </text>
    </comment>
    <comment ref="X15" authorId="0" shapeId="0" xr:uid="{00000000-0006-0000-0200-000026020000}">
      <text>
        <r>
          <rPr>
            <sz val="11"/>
            <rFont val="Calibri"/>
          </rPr>
          <t>SZV_B:EgyebAllamiUtem1</t>
        </r>
      </text>
    </comment>
    <comment ref="Y15" authorId="0" shapeId="0" xr:uid="{00000000-0006-0000-0200-000027020000}">
      <text>
        <r>
          <rPr>
            <sz val="11"/>
            <rFont val="Calibri"/>
          </rPr>
          <t>SZV_B:OnkormanyzatiUtem1</t>
        </r>
      </text>
    </comment>
    <comment ref="Z15" authorId="0" shapeId="0" xr:uid="{00000000-0006-0000-0200-000028020000}">
      <text>
        <r>
          <rPr>
            <sz val="11"/>
            <rFont val="Calibri"/>
          </rPr>
          <t>SZV_B:EUUtem1</t>
        </r>
      </text>
    </comment>
    <comment ref="AA15" authorId="0" shapeId="0" xr:uid="{00000000-0006-0000-0200-000029020000}">
      <text>
        <r>
          <rPr>
            <sz val="11"/>
            <rFont val="Calibri"/>
          </rPr>
          <t>SZV_B:EgyebUtem1</t>
        </r>
      </text>
    </comment>
    <comment ref="AB15" authorId="0" shapeId="0" xr:uid="{00000000-0006-0000-0200-00002A020000}">
      <text>
        <r>
          <rPr>
            <sz val="11"/>
            <rFont val="Calibri"/>
          </rPr>
          <t>SZV_B:HitelKotvenyUtem1</t>
        </r>
      </text>
    </comment>
    <comment ref="AC15" authorId="0" shapeId="0" xr:uid="{00000000-0006-0000-0200-00002B020000}">
      <text>
        <r>
          <rPr>
            <sz val="11"/>
            <rFont val="Calibri"/>
          </rPr>
          <t>SZV_B:OsszesenUtem1</t>
        </r>
      </text>
    </comment>
    <comment ref="AF15" authorId="0" shapeId="0" xr:uid="{00000000-0006-0000-0200-00002C020000}">
      <text>
        <r>
          <rPr>
            <sz val="11"/>
            <rFont val="Calibri"/>
          </rPr>
          <t>SZV_B:HDUtem2</t>
        </r>
      </text>
    </comment>
    <comment ref="AG15" authorId="0" shapeId="0" xr:uid="{00000000-0006-0000-0200-00002D020000}">
      <text>
        <r>
          <rPr>
            <sz val="11"/>
            <rFont val="Calibri"/>
          </rPr>
          <t>SZV_B:ECSUtem2</t>
        </r>
      </text>
    </comment>
    <comment ref="AH15" authorId="0" shapeId="0" xr:uid="{00000000-0006-0000-0200-00002E020000}">
      <text>
        <r>
          <rPr>
            <sz val="11"/>
            <rFont val="Calibri"/>
          </rPr>
          <t>SZV_B:KFHUtem2</t>
        </r>
      </text>
    </comment>
    <comment ref="AI15" authorId="0" shapeId="0" xr:uid="{00000000-0006-0000-0200-00002F020000}">
      <text>
        <r>
          <rPr>
            <sz val="11"/>
            <rFont val="Calibri"/>
          </rPr>
          <t>SZV_B:Egyeb_SajatUtem2</t>
        </r>
      </text>
    </comment>
    <comment ref="AJ15" authorId="0" shapeId="0" xr:uid="{00000000-0006-0000-0200-000030020000}">
      <text>
        <r>
          <rPr>
            <sz val="11"/>
            <rFont val="Calibri"/>
          </rPr>
          <t>SZV_B:DijUtem2</t>
        </r>
      </text>
    </comment>
    <comment ref="AK15" authorId="0" shapeId="0" xr:uid="{00000000-0006-0000-0200-000031020000}">
      <text>
        <r>
          <rPr>
            <sz val="11"/>
            <rFont val="Calibri"/>
          </rPr>
          <t>SZV_B:EM_Melleklet1_Utem2</t>
        </r>
      </text>
    </comment>
    <comment ref="AL15" authorId="0" shapeId="0" xr:uid="{00000000-0006-0000-0200-000032020000}">
      <text>
        <r>
          <rPr>
            <sz val="11"/>
            <rFont val="Calibri"/>
          </rPr>
          <t>SZV_B:EgyebAllamiUtem2</t>
        </r>
      </text>
    </comment>
    <comment ref="AM15" authorId="0" shapeId="0" xr:uid="{00000000-0006-0000-0200-000033020000}">
      <text>
        <r>
          <rPr>
            <sz val="11"/>
            <rFont val="Calibri"/>
          </rPr>
          <t>SZV_B:OnkormanyzatiUtem2</t>
        </r>
      </text>
    </comment>
    <comment ref="AN15" authorId="0" shapeId="0" xr:uid="{00000000-0006-0000-0200-000034020000}">
      <text>
        <r>
          <rPr>
            <sz val="11"/>
            <rFont val="Calibri"/>
          </rPr>
          <t>SZV_B:EUUtem2</t>
        </r>
      </text>
    </comment>
    <comment ref="AO15" authorId="0" shapeId="0" xr:uid="{00000000-0006-0000-0200-000035020000}">
      <text>
        <r>
          <rPr>
            <sz val="11"/>
            <rFont val="Calibri"/>
          </rPr>
          <t>SZV_B:EgyebUtem2</t>
        </r>
      </text>
    </comment>
    <comment ref="AP15" authorId="0" shapeId="0" xr:uid="{00000000-0006-0000-0200-000036020000}">
      <text>
        <r>
          <rPr>
            <sz val="11"/>
            <rFont val="Calibri"/>
          </rPr>
          <t>SZV_B:HitelKotvenyUtem2</t>
        </r>
      </text>
    </comment>
    <comment ref="AQ15" authorId="0" shapeId="0" xr:uid="{00000000-0006-0000-0200-000037020000}">
      <text>
        <r>
          <rPr>
            <sz val="11"/>
            <rFont val="Calibri"/>
          </rPr>
          <t>SZV_B:OsszesenUtem2</t>
        </r>
      </text>
    </comment>
    <comment ref="AR15" authorId="0" shapeId="0" xr:uid="{00000000-0006-0000-0200-000038020000}">
      <text>
        <r>
          <rPr>
            <sz val="11"/>
            <rFont val="Calibri"/>
          </rPr>
          <t>SZV_B:ForrashianyUtem2</t>
        </r>
      </text>
    </comment>
    <comment ref="AU15" authorId="0" shapeId="0" xr:uid="{00000000-0006-0000-0200-000039020000}">
      <text>
        <r>
          <rPr>
            <sz val="11"/>
            <rFont val="Calibri"/>
          </rPr>
          <t>SZV_B:Indokolas</t>
        </r>
      </text>
    </comment>
    <comment ref="AV15" authorId="0" shapeId="0" xr:uid="{00000000-0006-0000-0200-00003A020000}">
      <text>
        <r>
          <rPr>
            <sz val="11"/>
            <rFont val="Calibri"/>
          </rPr>
          <t>SZV_B:Megjegyzes</t>
        </r>
      </text>
    </comment>
    <comment ref="AW15" authorId="0" shapeId="0" xr:uid="{00000000-0006-0000-0200-00003B020000}">
      <text>
        <r>
          <rPr>
            <sz val="11"/>
            <rFont val="Calibri"/>
          </rPr>
          <t>SZV_B:FeladatSorszam</t>
        </r>
      </text>
    </comment>
    <comment ref="AY15" authorId="0" shapeId="0" xr:uid="{00000000-0006-0000-0200-00003C020000}">
      <text>
        <r>
          <rPr>
            <sz val="11"/>
            <rFont val="Calibri"/>
          </rPr>
          <t>SZV_B:ISA</t>
        </r>
      </text>
    </comment>
    <comment ref="B16" authorId="0" shapeId="0" xr:uid="{00000000-0006-0000-0200-00003D020000}">
      <text>
        <r>
          <rPr>
            <sz val="11"/>
            <rFont val="Calibri"/>
          </rPr>
          <t>SZV_B:FontossagiSorrent</t>
        </r>
      </text>
    </comment>
    <comment ref="C16" authorId="0" shapeId="0" xr:uid="{00000000-0006-0000-0200-00003E020000}">
      <text>
        <r>
          <rPr>
            <sz val="11"/>
            <rFont val="Calibri"/>
          </rPr>
          <t>SZV_B:FeladatKategoria</t>
        </r>
      </text>
    </comment>
    <comment ref="D16" authorId="0" shapeId="0" xr:uid="{00000000-0006-0000-0200-00003F020000}">
      <text>
        <r>
          <rPr>
            <sz val="11"/>
            <rFont val="Calibri"/>
          </rPr>
          <t>SZV_B:FeladatMegnevezes</t>
        </r>
      </text>
    </comment>
    <comment ref="E16" authorId="0" shapeId="0" xr:uid="{00000000-0006-0000-0200-000040020000}">
      <text>
        <r>
          <rPr>
            <sz val="11"/>
            <rFont val="Calibri"/>
          </rPr>
          <t>SZV_B:ElviEngedelySzam</t>
        </r>
      </text>
    </comment>
    <comment ref="F16" authorId="0" shapeId="0" xr:uid="{00000000-0006-0000-0200-000041020000}">
      <text>
        <r>
          <rPr>
            <sz val="11"/>
            <rFont val="Calibri"/>
          </rPr>
          <t>SZV_B:VKR_Kod</t>
        </r>
      </text>
    </comment>
    <comment ref="G16" authorId="0" shapeId="0" xr:uid="{00000000-0006-0000-0200-000042020000}">
      <text>
        <r>
          <rPr>
            <sz val="11"/>
            <rFont val="Calibri"/>
          </rPr>
          <t>SZV_B:VKR_Nev</t>
        </r>
      </text>
    </comment>
    <comment ref="H16" authorId="0" shapeId="0" xr:uid="{00000000-0006-0000-0200-000043020000}">
      <text>
        <r>
          <rPr>
            <sz val="11"/>
            <rFont val="Calibri"/>
          </rPr>
          <t>SZV_B:FeladatAzonosito</t>
        </r>
      </text>
    </comment>
    <comment ref="I16" authorId="0" shapeId="0" xr:uid="{00000000-0006-0000-0200-000044020000}">
      <text>
        <r>
          <rPr>
            <sz val="11"/>
            <rFont val="Calibri"/>
          </rPr>
          <t>SZV_B:EllatasiTerulet</t>
        </r>
      </text>
    </comment>
    <comment ref="J16" authorId="0" shapeId="0" xr:uid="{00000000-0006-0000-0200-000045020000}">
      <text>
        <r>
          <rPr>
            <sz val="11"/>
            <rFont val="Calibri"/>
          </rPr>
          <t>SZV_B:EllatasertFelelos</t>
        </r>
      </text>
    </comment>
    <comment ref="K16" authorId="0" shapeId="0" xr:uid="{00000000-0006-0000-0200-000046020000}">
      <text>
        <r>
          <rPr>
            <sz val="11"/>
            <rFont val="Calibri"/>
          </rPr>
          <t>SZV_B:TervezettNettoKoltseg</t>
        </r>
      </text>
    </comment>
    <comment ref="L16" authorId="0" shapeId="0" xr:uid="{00000000-0006-0000-0200-000047020000}">
      <text>
        <r>
          <rPr>
            <sz val="11"/>
            <rFont val="Calibri"/>
          </rPr>
          <t>SZV_B:IdotartamKezdes</t>
        </r>
      </text>
    </comment>
    <comment ref="M16" authorId="0" shapeId="0" xr:uid="{00000000-0006-0000-0200-000048020000}">
      <text>
        <r>
          <rPr>
            <sz val="11"/>
            <rFont val="Calibri"/>
          </rPr>
          <t>SZV_B:IdotartamBefejezes</t>
        </r>
      </text>
    </comment>
    <comment ref="N16" authorId="0" shapeId="0" xr:uid="{00000000-0006-0000-0200-000049020000}">
      <text>
        <r>
          <rPr>
            <sz val="11"/>
            <rFont val="Calibri"/>
          </rPr>
          <t>SZV_B:NettoKoltsegUtem1</t>
        </r>
      </text>
    </comment>
    <comment ref="O16" authorId="0" shapeId="0" xr:uid="{00000000-0006-0000-0200-00004A020000}">
      <text>
        <r>
          <rPr>
            <sz val="11"/>
            <rFont val="Calibri"/>
          </rPr>
          <t>SZV_B:NettoKoltsegUtem2</t>
        </r>
      </text>
    </comment>
    <comment ref="P16" authorId="0" shapeId="0" xr:uid="{00000000-0006-0000-0200-00004B020000}">
      <text>
        <r>
          <rPr>
            <sz val="11"/>
            <rFont val="Calibri"/>
          </rPr>
          <t>SZV_B:EM_Melleklet2_KTG</t>
        </r>
      </text>
    </comment>
    <comment ref="R16" authorId="0" shapeId="0" xr:uid="{00000000-0006-0000-0200-00004C020000}">
      <text>
        <r>
          <rPr>
            <sz val="11"/>
            <rFont val="Calibri"/>
          </rPr>
          <t>SZV_B:HDUtem1</t>
        </r>
      </text>
    </comment>
    <comment ref="S16" authorId="0" shapeId="0" xr:uid="{00000000-0006-0000-0200-00004D020000}">
      <text>
        <r>
          <rPr>
            <sz val="11"/>
            <rFont val="Calibri"/>
          </rPr>
          <t>SZV_B:ECSUtem1</t>
        </r>
      </text>
    </comment>
    <comment ref="T16" authorId="0" shapeId="0" xr:uid="{00000000-0006-0000-0200-00004E020000}">
      <text>
        <r>
          <rPr>
            <sz val="11"/>
            <rFont val="Calibri"/>
          </rPr>
          <t>SZV_B:KFHUtem1</t>
        </r>
      </text>
    </comment>
    <comment ref="U16" authorId="0" shapeId="0" xr:uid="{00000000-0006-0000-0200-00004F020000}">
      <text>
        <r>
          <rPr>
            <sz val="11"/>
            <rFont val="Calibri"/>
          </rPr>
          <t>SZV_B:Egyeb_SajatUtem1</t>
        </r>
      </text>
    </comment>
    <comment ref="V16" authorId="0" shapeId="0" xr:uid="{00000000-0006-0000-0200-000050020000}">
      <text>
        <r>
          <rPr>
            <sz val="11"/>
            <rFont val="Calibri"/>
          </rPr>
          <t>SZV_B:DijUtem1</t>
        </r>
      </text>
    </comment>
    <comment ref="W16" authorId="0" shapeId="0" xr:uid="{00000000-0006-0000-0200-000051020000}">
      <text>
        <r>
          <rPr>
            <sz val="11"/>
            <rFont val="Calibri"/>
          </rPr>
          <t>SZV_B:EM_Melleklet1_Utem1</t>
        </r>
      </text>
    </comment>
    <comment ref="X16" authorId="0" shapeId="0" xr:uid="{00000000-0006-0000-0200-000052020000}">
      <text>
        <r>
          <rPr>
            <sz val="11"/>
            <rFont val="Calibri"/>
          </rPr>
          <t>SZV_B:EgyebAllamiUtem1</t>
        </r>
      </text>
    </comment>
    <comment ref="Y16" authorId="0" shapeId="0" xr:uid="{00000000-0006-0000-0200-000053020000}">
      <text>
        <r>
          <rPr>
            <sz val="11"/>
            <rFont val="Calibri"/>
          </rPr>
          <t>SZV_B:OnkormanyzatiUtem1</t>
        </r>
      </text>
    </comment>
    <comment ref="Z16" authorId="0" shapeId="0" xr:uid="{00000000-0006-0000-0200-000054020000}">
      <text>
        <r>
          <rPr>
            <sz val="11"/>
            <rFont val="Calibri"/>
          </rPr>
          <t>SZV_B:EUUtem1</t>
        </r>
      </text>
    </comment>
    <comment ref="AA16" authorId="0" shapeId="0" xr:uid="{00000000-0006-0000-0200-000055020000}">
      <text>
        <r>
          <rPr>
            <sz val="11"/>
            <rFont val="Calibri"/>
          </rPr>
          <t>SZV_B:EgyebUtem1</t>
        </r>
      </text>
    </comment>
    <comment ref="AB16" authorId="0" shapeId="0" xr:uid="{00000000-0006-0000-0200-000056020000}">
      <text>
        <r>
          <rPr>
            <sz val="11"/>
            <rFont val="Calibri"/>
          </rPr>
          <t>SZV_B:HitelKotvenyUtem1</t>
        </r>
      </text>
    </comment>
    <comment ref="AC16" authorId="0" shapeId="0" xr:uid="{00000000-0006-0000-0200-000057020000}">
      <text>
        <r>
          <rPr>
            <sz val="11"/>
            <rFont val="Calibri"/>
          </rPr>
          <t>SZV_B:OsszesenUtem1</t>
        </r>
      </text>
    </comment>
    <comment ref="AF16" authorId="0" shapeId="0" xr:uid="{00000000-0006-0000-0200-000058020000}">
      <text>
        <r>
          <rPr>
            <sz val="11"/>
            <rFont val="Calibri"/>
          </rPr>
          <t>SZV_B:HDUtem2</t>
        </r>
      </text>
    </comment>
    <comment ref="AG16" authorId="0" shapeId="0" xr:uid="{00000000-0006-0000-0200-000059020000}">
      <text>
        <r>
          <rPr>
            <sz val="11"/>
            <rFont val="Calibri"/>
          </rPr>
          <t>SZV_B:ECSUtem2</t>
        </r>
      </text>
    </comment>
    <comment ref="AH16" authorId="0" shapeId="0" xr:uid="{00000000-0006-0000-0200-00005A020000}">
      <text>
        <r>
          <rPr>
            <sz val="11"/>
            <rFont val="Calibri"/>
          </rPr>
          <t>SZV_B:KFHUtem2</t>
        </r>
      </text>
    </comment>
    <comment ref="AI16" authorId="0" shapeId="0" xr:uid="{00000000-0006-0000-0200-00005B020000}">
      <text>
        <r>
          <rPr>
            <sz val="11"/>
            <rFont val="Calibri"/>
          </rPr>
          <t>SZV_B:Egyeb_SajatUtem2</t>
        </r>
      </text>
    </comment>
    <comment ref="AJ16" authorId="0" shapeId="0" xr:uid="{00000000-0006-0000-0200-00005C020000}">
      <text>
        <r>
          <rPr>
            <sz val="11"/>
            <rFont val="Calibri"/>
          </rPr>
          <t>SZV_B:DijUtem2</t>
        </r>
      </text>
    </comment>
    <comment ref="AK16" authorId="0" shapeId="0" xr:uid="{00000000-0006-0000-0200-00005D020000}">
      <text>
        <r>
          <rPr>
            <sz val="11"/>
            <rFont val="Calibri"/>
          </rPr>
          <t>SZV_B:EM_Melleklet1_Utem2</t>
        </r>
      </text>
    </comment>
    <comment ref="AL16" authorId="0" shapeId="0" xr:uid="{00000000-0006-0000-0200-00005E020000}">
      <text>
        <r>
          <rPr>
            <sz val="11"/>
            <rFont val="Calibri"/>
          </rPr>
          <t>SZV_B:EgyebAllamiUtem2</t>
        </r>
      </text>
    </comment>
    <comment ref="AM16" authorId="0" shapeId="0" xr:uid="{00000000-0006-0000-0200-00005F020000}">
      <text>
        <r>
          <rPr>
            <sz val="11"/>
            <rFont val="Calibri"/>
          </rPr>
          <t>SZV_B:OnkormanyzatiUtem2</t>
        </r>
      </text>
    </comment>
    <comment ref="AN16" authorId="0" shapeId="0" xr:uid="{00000000-0006-0000-0200-000060020000}">
      <text>
        <r>
          <rPr>
            <sz val="11"/>
            <rFont val="Calibri"/>
          </rPr>
          <t>SZV_B:EUUtem2</t>
        </r>
      </text>
    </comment>
    <comment ref="AO16" authorId="0" shapeId="0" xr:uid="{00000000-0006-0000-0200-000061020000}">
      <text>
        <r>
          <rPr>
            <sz val="11"/>
            <rFont val="Calibri"/>
          </rPr>
          <t>SZV_B:EgyebUtem2</t>
        </r>
      </text>
    </comment>
    <comment ref="AP16" authorId="0" shapeId="0" xr:uid="{00000000-0006-0000-0200-000062020000}">
      <text>
        <r>
          <rPr>
            <sz val="11"/>
            <rFont val="Calibri"/>
          </rPr>
          <t>SZV_B:HitelKotvenyUtem2</t>
        </r>
      </text>
    </comment>
    <comment ref="AQ16" authorId="0" shapeId="0" xr:uid="{00000000-0006-0000-0200-000063020000}">
      <text>
        <r>
          <rPr>
            <sz val="11"/>
            <rFont val="Calibri"/>
          </rPr>
          <t>SZV_B:OsszesenUtem2</t>
        </r>
      </text>
    </comment>
    <comment ref="AR16" authorId="0" shapeId="0" xr:uid="{00000000-0006-0000-0200-000064020000}">
      <text>
        <r>
          <rPr>
            <sz val="11"/>
            <rFont val="Calibri"/>
          </rPr>
          <t>SZV_B:ForrashianyUtem2</t>
        </r>
      </text>
    </comment>
    <comment ref="AU16" authorId="0" shapeId="0" xr:uid="{00000000-0006-0000-0200-000065020000}">
      <text>
        <r>
          <rPr>
            <sz val="11"/>
            <rFont val="Calibri"/>
          </rPr>
          <t>SZV_B:Indokolas</t>
        </r>
      </text>
    </comment>
    <comment ref="AV16" authorId="0" shapeId="0" xr:uid="{00000000-0006-0000-0200-000066020000}">
      <text>
        <r>
          <rPr>
            <sz val="11"/>
            <rFont val="Calibri"/>
          </rPr>
          <t>SZV_B:Megjegyzes</t>
        </r>
      </text>
    </comment>
    <comment ref="AW16" authorId="0" shapeId="0" xr:uid="{00000000-0006-0000-0200-000067020000}">
      <text>
        <r>
          <rPr>
            <sz val="11"/>
            <rFont val="Calibri"/>
          </rPr>
          <t>SZV_B:FeladatSorszam</t>
        </r>
      </text>
    </comment>
    <comment ref="AY16" authorId="0" shapeId="0" xr:uid="{00000000-0006-0000-0200-000068020000}">
      <text>
        <r>
          <rPr>
            <sz val="11"/>
            <rFont val="Calibri"/>
          </rPr>
          <t>SZV_B:ISA</t>
        </r>
      </text>
    </comment>
    <comment ref="B17" authorId="0" shapeId="0" xr:uid="{00000000-0006-0000-0200-000069020000}">
      <text>
        <r>
          <rPr>
            <sz val="11"/>
            <rFont val="Calibri"/>
          </rPr>
          <t>SZV_B:FontossagiSorrent</t>
        </r>
      </text>
    </comment>
    <comment ref="C17" authorId="0" shapeId="0" xr:uid="{00000000-0006-0000-0200-00006A020000}">
      <text>
        <r>
          <rPr>
            <sz val="11"/>
            <rFont val="Calibri"/>
          </rPr>
          <t>SZV_B:FeladatKategoria</t>
        </r>
      </text>
    </comment>
    <comment ref="D17" authorId="0" shapeId="0" xr:uid="{00000000-0006-0000-0200-00006B020000}">
      <text>
        <r>
          <rPr>
            <sz val="11"/>
            <rFont val="Calibri"/>
          </rPr>
          <t>SZV_B:FeladatMegnevezes</t>
        </r>
      </text>
    </comment>
    <comment ref="E17" authorId="0" shapeId="0" xr:uid="{00000000-0006-0000-0200-00006C020000}">
      <text>
        <r>
          <rPr>
            <sz val="11"/>
            <rFont val="Calibri"/>
          </rPr>
          <t>SZV_B:ElviEngedelySzam</t>
        </r>
      </text>
    </comment>
    <comment ref="F17" authorId="0" shapeId="0" xr:uid="{00000000-0006-0000-0200-00006D020000}">
      <text>
        <r>
          <rPr>
            <sz val="11"/>
            <rFont val="Calibri"/>
          </rPr>
          <t>SZV_B:VKR_Kod</t>
        </r>
      </text>
    </comment>
    <comment ref="G17" authorId="0" shapeId="0" xr:uid="{00000000-0006-0000-0200-00006E020000}">
      <text>
        <r>
          <rPr>
            <sz val="11"/>
            <rFont val="Calibri"/>
          </rPr>
          <t>SZV_B:VKR_Nev</t>
        </r>
      </text>
    </comment>
    <comment ref="H17" authorId="0" shapeId="0" xr:uid="{00000000-0006-0000-0200-00006F020000}">
      <text>
        <r>
          <rPr>
            <sz val="11"/>
            <rFont val="Calibri"/>
          </rPr>
          <t>SZV_B:FeladatAzonosito</t>
        </r>
      </text>
    </comment>
    <comment ref="I17" authorId="0" shapeId="0" xr:uid="{00000000-0006-0000-0200-000070020000}">
      <text>
        <r>
          <rPr>
            <sz val="11"/>
            <rFont val="Calibri"/>
          </rPr>
          <t>SZV_B:EllatasiTerulet</t>
        </r>
      </text>
    </comment>
    <comment ref="J17" authorId="0" shapeId="0" xr:uid="{00000000-0006-0000-0200-000071020000}">
      <text>
        <r>
          <rPr>
            <sz val="11"/>
            <rFont val="Calibri"/>
          </rPr>
          <t>SZV_B:EllatasertFelelos</t>
        </r>
      </text>
    </comment>
    <comment ref="K17" authorId="0" shapeId="0" xr:uid="{00000000-0006-0000-0200-000072020000}">
      <text>
        <r>
          <rPr>
            <sz val="11"/>
            <rFont val="Calibri"/>
          </rPr>
          <t>SZV_B:TervezettNettoKoltseg</t>
        </r>
      </text>
    </comment>
    <comment ref="L17" authorId="0" shapeId="0" xr:uid="{00000000-0006-0000-0200-000073020000}">
      <text>
        <r>
          <rPr>
            <sz val="11"/>
            <rFont val="Calibri"/>
          </rPr>
          <t>SZV_B:IdotartamKezdes</t>
        </r>
      </text>
    </comment>
    <comment ref="M17" authorId="0" shapeId="0" xr:uid="{00000000-0006-0000-0200-000074020000}">
      <text>
        <r>
          <rPr>
            <sz val="11"/>
            <rFont val="Calibri"/>
          </rPr>
          <t>SZV_B:IdotartamBefejezes</t>
        </r>
      </text>
    </comment>
    <comment ref="N17" authorId="0" shapeId="0" xr:uid="{00000000-0006-0000-0200-000075020000}">
      <text>
        <r>
          <rPr>
            <sz val="11"/>
            <rFont val="Calibri"/>
          </rPr>
          <t>SZV_B:NettoKoltsegUtem1</t>
        </r>
      </text>
    </comment>
    <comment ref="O17" authorId="0" shapeId="0" xr:uid="{00000000-0006-0000-0200-000076020000}">
      <text>
        <r>
          <rPr>
            <sz val="11"/>
            <rFont val="Calibri"/>
          </rPr>
          <t>SZV_B:NettoKoltsegUtem2</t>
        </r>
      </text>
    </comment>
    <comment ref="P17" authorId="0" shapeId="0" xr:uid="{00000000-0006-0000-0200-000077020000}">
      <text>
        <r>
          <rPr>
            <sz val="11"/>
            <rFont val="Calibri"/>
          </rPr>
          <t>SZV_B:EM_Melleklet2_KTG</t>
        </r>
      </text>
    </comment>
    <comment ref="R17" authorId="0" shapeId="0" xr:uid="{00000000-0006-0000-0200-000078020000}">
      <text>
        <r>
          <rPr>
            <sz val="11"/>
            <rFont val="Calibri"/>
          </rPr>
          <t>SZV_B:HDUtem1</t>
        </r>
      </text>
    </comment>
    <comment ref="S17" authorId="0" shapeId="0" xr:uid="{00000000-0006-0000-0200-000079020000}">
      <text>
        <r>
          <rPr>
            <sz val="11"/>
            <rFont val="Calibri"/>
          </rPr>
          <t>SZV_B:ECSUtem1</t>
        </r>
      </text>
    </comment>
    <comment ref="T17" authorId="0" shapeId="0" xr:uid="{00000000-0006-0000-0200-00007A020000}">
      <text>
        <r>
          <rPr>
            <sz val="11"/>
            <rFont val="Calibri"/>
          </rPr>
          <t>SZV_B:KFHUtem1</t>
        </r>
      </text>
    </comment>
    <comment ref="U17" authorId="0" shapeId="0" xr:uid="{00000000-0006-0000-0200-00007B020000}">
      <text>
        <r>
          <rPr>
            <sz val="11"/>
            <rFont val="Calibri"/>
          </rPr>
          <t>SZV_B:Egyeb_SajatUtem1</t>
        </r>
      </text>
    </comment>
    <comment ref="V17" authorId="0" shapeId="0" xr:uid="{00000000-0006-0000-0200-00007C020000}">
      <text>
        <r>
          <rPr>
            <sz val="11"/>
            <rFont val="Calibri"/>
          </rPr>
          <t>SZV_B:DijUtem1</t>
        </r>
      </text>
    </comment>
    <comment ref="W17" authorId="0" shapeId="0" xr:uid="{00000000-0006-0000-0200-00007D020000}">
      <text>
        <r>
          <rPr>
            <sz val="11"/>
            <rFont val="Calibri"/>
          </rPr>
          <t>SZV_B:EM_Melleklet1_Utem1</t>
        </r>
      </text>
    </comment>
    <comment ref="X17" authorId="0" shapeId="0" xr:uid="{00000000-0006-0000-0200-00007E020000}">
      <text>
        <r>
          <rPr>
            <sz val="11"/>
            <rFont val="Calibri"/>
          </rPr>
          <t>SZV_B:EgyebAllamiUtem1</t>
        </r>
      </text>
    </comment>
    <comment ref="Y17" authorId="0" shapeId="0" xr:uid="{00000000-0006-0000-0200-00007F020000}">
      <text>
        <r>
          <rPr>
            <sz val="11"/>
            <rFont val="Calibri"/>
          </rPr>
          <t>SZV_B:OnkormanyzatiUtem1</t>
        </r>
      </text>
    </comment>
    <comment ref="Z17" authorId="0" shapeId="0" xr:uid="{00000000-0006-0000-0200-000080020000}">
      <text>
        <r>
          <rPr>
            <sz val="11"/>
            <rFont val="Calibri"/>
          </rPr>
          <t>SZV_B:EUUtem1</t>
        </r>
      </text>
    </comment>
    <comment ref="AA17" authorId="0" shapeId="0" xr:uid="{00000000-0006-0000-0200-000081020000}">
      <text>
        <r>
          <rPr>
            <sz val="11"/>
            <rFont val="Calibri"/>
          </rPr>
          <t>SZV_B:EgyebUtem1</t>
        </r>
      </text>
    </comment>
    <comment ref="AB17" authorId="0" shapeId="0" xr:uid="{00000000-0006-0000-0200-000082020000}">
      <text>
        <r>
          <rPr>
            <sz val="11"/>
            <rFont val="Calibri"/>
          </rPr>
          <t>SZV_B:HitelKotvenyUtem1</t>
        </r>
      </text>
    </comment>
    <comment ref="AC17" authorId="0" shapeId="0" xr:uid="{00000000-0006-0000-0200-000083020000}">
      <text>
        <r>
          <rPr>
            <sz val="11"/>
            <rFont val="Calibri"/>
          </rPr>
          <t>SZV_B:OsszesenUtem1</t>
        </r>
      </text>
    </comment>
    <comment ref="AF17" authorId="0" shapeId="0" xr:uid="{00000000-0006-0000-0200-000084020000}">
      <text>
        <r>
          <rPr>
            <sz val="11"/>
            <rFont val="Calibri"/>
          </rPr>
          <t>SZV_B:HDUtem2</t>
        </r>
      </text>
    </comment>
    <comment ref="AG17" authorId="0" shapeId="0" xr:uid="{00000000-0006-0000-0200-000085020000}">
      <text>
        <r>
          <rPr>
            <sz val="11"/>
            <rFont val="Calibri"/>
          </rPr>
          <t>SZV_B:ECSUtem2</t>
        </r>
      </text>
    </comment>
    <comment ref="AH17" authorId="0" shapeId="0" xr:uid="{00000000-0006-0000-0200-000086020000}">
      <text>
        <r>
          <rPr>
            <sz val="11"/>
            <rFont val="Calibri"/>
          </rPr>
          <t>SZV_B:KFHUtem2</t>
        </r>
      </text>
    </comment>
    <comment ref="AI17" authorId="0" shapeId="0" xr:uid="{00000000-0006-0000-0200-000087020000}">
      <text>
        <r>
          <rPr>
            <sz val="11"/>
            <rFont val="Calibri"/>
          </rPr>
          <t>SZV_B:Egyeb_SajatUtem2</t>
        </r>
      </text>
    </comment>
    <comment ref="AJ17" authorId="0" shapeId="0" xr:uid="{00000000-0006-0000-0200-000088020000}">
      <text>
        <r>
          <rPr>
            <sz val="11"/>
            <rFont val="Calibri"/>
          </rPr>
          <t>SZV_B:DijUtem2</t>
        </r>
      </text>
    </comment>
    <comment ref="AK17" authorId="0" shapeId="0" xr:uid="{00000000-0006-0000-0200-000089020000}">
      <text>
        <r>
          <rPr>
            <sz val="11"/>
            <rFont val="Calibri"/>
          </rPr>
          <t>SZV_B:EM_Melleklet1_Utem2</t>
        </r>
      </text>
    </comment>
    <comment ref="AL17" authorId="0" shapeId="0" xr:uid="{00000000-0006-0000-0200-00008A020000}">
      <text>
        <r>
          <rPr>
            <sz val="11"/>
            <rFont val="Calibri"/>
          </rPr>
          <t>SZV_B:EgyebAllamiUtem2</t>
        </r>
      </text>
    </comment>
    <comment ref="AM17" authorId="0" shapeId="0" xr:uid="{00000000-0006-0000-0200-00008B020000}">
      <text>
        <r>
          <rPr>
            <sz val="11"/>
            <rFont val="Calibri"/>
          </rPr>
          <t>SZV_B:OnkormanyzatiUtem2</t>
        </r>
      </text>
    </comment>
    <comment ref="AN17" authorId="0" shapeId="0" xr:uid="{00000000-0006-0000-0200-00008C020000}">
      <text>
        <r>
          <rPr>
            <sz val="11"/>
            <rFont val="Calibri"/>
          </rPr>
          <t>SZV_B:EUUtem2</t>
        </r>
      </text>
    </comment>
    <comment ref="AO17" authorId="0" shapeId="0" xr:uid="{00000000-0006-0000-0200-00008D020000}">
      <text>
        <r>
          <rPr>
            <sz val="11"/>
            <rFont val="Calibri"/>
          </rPr>
          <t>SZV_B:EgyebUtem2</t>
        </r>
      </text>
    </comment>
    <comment ref="AP17" authorId="0" shapeId="0" xr:uid="{00000000-0006-0000-0200-00008E020000}">
      <text>
        <r>
          <rPr>
            <sz val="11"/>
            <rFont val="Calibri"/>
          </rPr>
          <t>SZV_B:HitelKotvenyUtem2</t>
        </r>
      </text>
    </comment>
    <comment ref="AQ17" authorId="0" shapeId="0" xr:uid="{00000000-0006-0000-0200-00008F020000}">
      <text>
        <r>
          <rPr>
            <sz val="11"/>
            <rFont val="Calibri"/>
          </rPr>
          <t>SZV_B:OsszesenUtem2</t>
        </r>
      </text>
    </comment>
    <comment ref="AR17" authorId="0" shapeId="0" xr:uid="{00000000-0006-0000-0200-000090020000}">
      <text>
        <r>
          <rPr>
            <sz val="11"/>
            <rFont val="Calibri"/>
          </rPr>
          <t>SZV_B:ForrashianyUtem2</t>
        </r>
      </text>
    </comment>
    <comment ref="AU17" authorId="0" shapeId="0" xr:uid="{00000000-0006-0000-0200-000091020000}">
      <text>
        <r>
          <rPr>
            <sz val="11"/>
            <rFont val="Calibri"/>
          </rPr>
          <t>SZV_B:Indokolas</t>
        </r>
      </text>
    </comment>
    <comment ref="AV17" authorId="0" shapeId="0" xr:uid="{00000000-0006-0000-0200-000092020000}">
      <text>
        <r>
          <rPr>
            <sz val="11"/>
            <rFont val="Calibri"/>
          </rPr>
          <t>SZV_B:Megjegyzes</t>
        </r>
      </text>
    </comment>
    <comment ref="AW17" authorId="0" shapeId="0" xr:uid="{00000000-0006-0000-0200-000093020000}">
      <text>
        <r>
          <rPr>
            <sz val="11"/>
            <rFont val="Calibri"/>
          </rPr>
          <t>SZV_B:FeladatSorszam</t>
        </r>
      </text>
    </comment>
    <comment ref="AY17" authorId="0" shapeId="0" xr:uid="{00000000-0006-0000-0200-000094020000}">
      <text>
        <r>
          <rPr>
            <sz val="11"/>
            <rFont val="Calibri"/>
          </rPr>
          <t>SZV_B:ISA</t>
        </r>
      </text>
    </comment>
    <comment ref="B18" authorId="0" shapeId="0" xr:uid="{00000000-0006-0000-0200-000095020000}">
      <text>
        <r>
          <rPr>
            <sz val="11"/>
            <rFont val="Calibri"/>
          </rPr>
          <t>SZV_B:FontossagiSorrent</t>
        </r>
      </text>
    </comment>
    <comment ref="C18" authorId="0" shapeId="0" xr:uid="{00000000-0006-0000-0200-000096020000}">
      <text>
        <r>
          <rPr>
            <sz val="11"/>
            <rFont val="Calibri"/>
          </rPr>
          <t>SZV_B:FeladatKategoria</t>
        </r>
      </text>
    </comment>
    <comment ref="D18" authorId="0" shapeId="0" xr:uid="{00000000-0006-0000-0200-000097020000}">
      <text>
        <r>
          <rPr>
            <sz val="11"/>
            <rFont val="Calibri"/>
          </rPr>
          <t>SZV_B:FeladatMegnevezes</t>
        </r>
      </text>
    </comment>
    <comment ref="E18" authorId="0" shapeId="0" xr:uid="{00000000-0006-0000-0200-000098020000}">
      <text>
        <r>
          <rPr>
            <sz val="11"/>
            <rFont val="Calibri"/>
          </rPr>
          <t>SZV_B:ElviEngedelySzam</t>
        </r>
      </text>
    </comment>
    <comment ref="F18" authorId="0" shapeId="0" xr:uid="{00000000-0006-0000-0200-000099020000}">
      <text>
        <r>
          <rPr>
            <sz val="11"/>
            <rFont val="Calibri"/>
          </rPr>
          <t>SZV_B:VKR_Kod</t>
        </r>
      </text>
    </comment>
    <comment ref="G18" authorId="0" shapeId="0" xr:uid="{00000000-0006-0000-0200-00009A020000}">
      <text>
        <r>
          <rPr>
            <sz val="11"/>
            <rFont val="Calibri"/>
          </rPr>
          <t>SZV_B:VKR_Nev</t>
        </r>
      </text>
    </comment>
    <comment ref="H18" authorId="0" shapeId="0" xr:uid="{00000000-0006-0000-0200-00009B020000}">
      <text>
        <r>
          <rPr>
            <sz val="11"/>
            <rFont val="Calibri"/>
          </rPr>
          <t>SZV_B:FeladatAzonosito</t>
        </r>
      </text>
    </comment>
    <comment ref="I18" authorId="0" shapeId="0" xr:uid="{00000000-0006-0000-0200-00009C020000}">
      <text>
        <r>
          <rPr>
            <sz val="11"/>
            <rFont val="Calibri"/>
          </rPr>
          <t>SZV_B:EllatasiTerulet</t>
        </r>
      </text>
    </comment>
    <comment ref="J18" authorId="0" shapeId="0" xr:uid="{00000000-0006-0000-0200-00009D020000}">
      <text>
        <r>
          <rPr>
            <sz val="11"/>
            <rFont val="Calibri"/>
          </rPr>
          <t>SZV_B:EllatasertFelelos</t>
        </r>
      </text>
    </comment>
    <comment ref="K18" authorId="0" shapeId="0" xr:uid="{00000000-0006-0000-0200-00009E020000}">
      <text>
        <r>
          <rPr>
            <sz val="11"/>
            <rFont val="Calibri"/>
          </rPr>
          <t>SZV_B:TervezettNettoKoltseg</t>
        </r>
      </text>
    </comment>
    <comment ref="L18" authorId="0" shapeId="0" xr:uid="{00000000-0006-0000-0200-00009F020000}">
      <text>
        <r>
          <rPr>
            <sz val="11"/>
            <rFont val="Calibri"/>
          </rPr>
          <t>SZV_B:IdotartamKezdes</t>
        </r>
      </text>
    </comment>
    <comment ref="M18" authorId="0" shapeId="0" xr:uid="{00000000-0006-0000-0200-0000A0020000}">
      <text>
        <r>
          <rPr>
            <sz val="11"/>
            <rFont val="Calibri"/>
          </rPr>
          <t>SZV_B:IdotartamBefejezes</t>
        </r>
      </text>
    </comment>
    <comment ref="N18" authorId="0" shapeId="0" xr:uid="{00000000-0006-0000-0200-0000A1020000}">
      <text>
        <r>
          <rPr>
            <sz val="11"/>
            <rFont val="Calibri"/>
          </rPr>
          <t>SZV_B:NettoKoltsegUtem1</t>
        </r>
      </text>
    </comment>
    <comment ref="O18" authorId="0" shapeId="0" xr:uid="{00000000-0006-0000-0200-0000A2020000}">
      <text>
        <r>
          <rPr>
            <sz val="11"/>
            <rFont val="Calibri"/>
          </rPr>
          <t>SZV_B:NettoKoltsegUtem2</t>
        </r>
      </text>
    </comment>
    <comment ref="P18" authorId="0" shapeId="0" xr:uid="{00000000-0006-0000-0200-0000A3020000}">
      <text>
        <r>
          <rPr>
            <sz val="11"/>
            <rFont val="Calibri"/>
          </rPr>
          <t>SZV_B:EM_Melleklet2_KTG</t>
        </r>
      </text>
    </comment>
    <comment ref="R18" authorId="0" shapeId="0" xr:uid="{00000000-0006-0000-0200-0000A4020000}">
      <text>
        <r>
          <rPr>
            <sz val="11"/>
            <rFont val="Calibri"/>
          </rPr>
          <t>SZV_B:HDUtem1</t>
        </r>
      </text>
    </comment>
    <comment ref="S18" authorId="0" shapeId="0" xr:uid="{00000000-0006-0000-0200-0000A5020000}">
      <text>
        <r>
          <rPr>
            <sz val="11"/>
            <rFont val="Calibri"/>
          </rPr>
          <t>SZV_B:ECSUtem1</t>
        </r>
      </text>
    </comment>
    <comment ref="T18" authorId="0" shapeId="0" xr:uid="{00000000-0006-0000-0200-0000A6020000}">
      <text>
        <r>
          <rPr>
            <sz val="11"/>
            <rFont val="Calibri"/>
          </rPr>
          <t>SZV_B:KFHUtem1</t>
        </r>
      </text>
    </comment>
    <comment ref="U18" authorId="0" shapeId="0" xr:uid="{00000000-0006-0000-0200-0000A7020000}">
      <text>
        <r>
          <rPr>
            <sz val="11"/>
            <rFont val="Calibri"/>
          </rPr>
          <t>SZV_B:Egyeb_SajatUtem1</t>
        </r>
      </text>
    </comment>
    <comment ref="V18" authorId="0" shapeId="0" xr:uid="{00000000-0006-0000-0200-0000A8020000}">
      <text>
        <r>
          <rPr>
            <sz val="11"/>
            <rFont val="Calibri"/>
          </rPr>
          <t>SZV_B:DijUtem1</t>
        </r>
      </text>
    </comment>
    <comment ref="W18" authorId="0" shapeId="0" xr:uid="{00000000-0006-0000-0200-0000A9020000}">
      <text>
        <r>
          <rPr>
            <sz val="11"/>
            <rFont val="Calibri"/>
          </rPr>
          <t>SZV_B:EM_Melleklet1_Utem1</t>
        </r>
      </text>
    </comment>
    <comment ref="X18" authorId="0" shapeId="0" xr:uid="{00000000-0006-0000-0200-0000AA020000}">
      <text>
        <r>
          <rPr>
            <sz val="11"/>
            <rFont val="Calibri"/>
          </rPr>
          <t>SZV_B:EgyebAllamiUtem1</t>
        </r>
      </text>
    </comment>
    <comment ref="Y18" authorId="0" shapeId="0" xr:uid="{00000000-0006-0000-0200-0000AB020000}">
      <text>
        <r>
          <rPr>
            <sz val="11"/>
            <rFont val="Calibri"/>
          </rPr>
          <t>SZV_B:OnkormanyzatiUtem1</t>
        </r>
      </text>
    </comment>
    <comment ref="Z18" authorId="0" shapeId="0" xr:uid="{00000000-0006-0000-0200-0000AC020000}">
      <text>
        <r>
          <rPr>
            <sz val="11"/>
            <rFont val="Calibri"/>
          </rPr>
          <t>SZV_B:EUUtem1</t>
        </r>
      </text>
    </comment>
    <comment ref="AA18" authorId="0" shapeId="0" xr:uid="{00000000-0006-0000-0200-0000AD020000}">
      <text>
        <r>
          <rPr>
            <sz val="11"/>
            <rFont val="Calibri"/>
          </rPr>
          <t>SZV_B:EgyebUtem1</t>
        </r>
      </text>
    </comment>
    <comment ref="AB18" authorId="0" shapeId="0" xr:uid="{00000000-0006-0000-0200-0000AE020000}">
      <text>
        <r>
          <rPr>
            <sz val="11"/>
            <rFont val="Calibri"/>
          </rPr>
          <t>SZV_B:HitelKotvenyUtem1</t>
        </r>
      </text>
    </comment>
    <comment ref="AC18" authorId="0" shapeId="0" xr:uid="{00000000-0006-0000-0200-0000AF020000}">
      <text>
        <r>
          <rPr>
            <sz val="11"/>
            <rFont val="Calibri"/>
          </rPr>
          <t>SZV_B:OsszesenUtem1</t>
        </r>
      </text>
    </comment>
    <comment ref="AF18" authorId="0" shapeId="0" xr:uid="{00000000-0006-0000-0200-0000B0020000}">
      <text>
        <r>
          <rPr>
            <sz val="11"/>
            <rFont val="Calibri"/>
          </rPr>
          <t>SZV_B:HDUtem2</t>
        </r>
      </text>
    </comment>
    <comment ref="AG18" authorId="0" shapeId="0" xr:uid="{00000000-0006-0000-0200-0000B1020000}">
      <text>
        <r>
          <rPr>
            <sz val="11"/>
            <rFont val="Calibri"/>
          </rPr>
          <t>SZV_B:ECSUtem2</t>
        </r>
      </text>
    </comment>
    <comment ref="AH18" authorId="0" shapeId="0" xr:uid="{00000000-0006-0000-0200-0000B2020000}">
      <text>
        <r>
          <rPr>
            <sz val="11"/>
            <rFont val="Calibri"/>
          </rPr>
          <t>SZV_B:KFHUtem2</t>
        </r>
      </text>
    </comment>
    <comment ref="AI18" authorId="0" shapeId="0" xr:uid="{00000000-0006-0000-0200-0000B3020000}">
      <text>
        <r>
          <rPr>
            <sz val="11"/>
            <rFont val="Calibri"/>
          </rPr>
          <t>SZV_B:Egyeb_SajatUtem2</t>
        </r>
      </text>
    </comment>
    <comment ref="AJ18" authorId="0" shapeId="0" xr:uid="{00000000-0006-0000-0200-0000B4020000}">
      <text>
        <r>
          <rPr>
            <sz val="11"/>
            <rFont val="Calibri"/>
          </rPr>
          <t>SZV_B:DijUtem2</t>
        </r>
      </text>
    </comment>
    <comment ref="AK18" authorId="0" shapeId="0" xr:uid="{00000000-0006-0000-0200-0000B5020000}">
      <text>
        <r>
          <rPr>
            <sz val="11"/>
            <rFont val="Calibri"/>
          </rPr>
          <t>SZV_B:EM_Melleklet1_Utem2</t>
        </r>
      </text>
    </comment>
    <comment ref="AL18" authorId="0" shapeId="0" xr:uid="{00000000-0006-0000-0200-0000B6020000}">
      <text>
        <r>
          <rPr>
            <sz val="11"/>
            <rFont val="Calibri"/>
          </rPr>
          <t>SZV_B:EgyebAllamiUtem2</t>
        </r>
      </text>
    </comment>
    <comment ref="AM18" authorId="0" shapeId="0" xr:uid="{00000000-0006-0000-0200-0000B7020000}">
      <text>
        <r>
          <rPr>
            <sz val="11"/>
            <rFont val="Calibri"/>
          </rPr>
          <t>SZV_B:OnkormanyzatiUtem2</t>
        </r>
      </text>
    </comment>
    <comment ref="AN18" authorId="0" shapeId="0" xr:uid="{00000000-0006-0000-0200-0000B8020000}">
      <text>
        <r>
          <rPr>
            <sz val="11"/>
            <rFont val="Calibri"/>
          </rPr>
          <t>SZV_B:EUUtem2</t>
        </r>
      </text>
    </comment>
    <comment ref="AO18" authorId="0" shapeId="0" xr:uid="{00000000-0006-0000-0200-0000B9020000}">
      <text>
        <r>
          <rPr>
            <sz val="11"/>
            <rFont val="Calibri"/>
          </rPr>
          <t>SZV_B:EgyebUtem2</t>
        </r>
      </text>
    </comment>
    <comment ref="AP18" authorId="0" shapeId="0" xr:uid="{00000000-0006-0000-0200-0000BA020000}">
      <text>
        <r>
          <rPr>
            <sz val="11"/>
            <rFont val="Calibri"/>
          </rPr>
          <t>SZV_B:HitelKotvenyUtem2</t>
        </r>
      </text>
    </comment>
    <comment ref="AQ18" authorId="0" shapeId="0" xr:uid="{00000000-0006-0000-0200-0000BB020000}">
      <text>
        <r>
          <rPr>
            <sz val="11"/>
            <rFont val="Calibri"/>
          </rPr>
          <t>SZV_B:OsszesenUtem2</t>
        </r>
      </text>
    </comment>
    <comment ref="AR18" authorId="0" shapeId="0" xr:uid="{00000000-0006-0000-0200-0000BC020000}">
      <text>
        <r>
          <rPr>
            <sz val="11"/>
            <rFont val="Calibri"/>
          </rPr>
          <t>SZV_B:ForrashianyUtem2</t>
        </r>
      </text>
    </comment>
    <comment ref="AU18" authorId="0" shapeId="0" xr:uid="{00000000-0006-0000-0200-0000BD020000}">
      <text>
        <r>
          <rPr>
            <sz val="11"/>
            <rFont val="Calibri"/>
          </rPr>
          <t>SZV_B:Indokolas</t>
        </r>
      </text>
    </comment>
    <comment ref="AV18" authorId="0" shapeId="0" xr:uid="{00000000-0006-0000-0200-0000BE020000}">
      <text>
        <r>
          <rPr>
            <sz val="11"/>
            <rFont val="Calibri"/>
          </rPr>
          <t>SZV_B:Megjegyzes</t>
        </r>
      </text>
    </comment>
    <comment ref="AW18" authorId="0" shapeId="0" xr:uid="{00000000-0006-0000-0200-0000BF020000}">
      <text>
        <r>
          <rPr>
            <sz val="11"/>
            <rFont val="Calibri"/>
          </rPr>
          <t>SZV_B:FeladatSorszam</t>
        </r>
      </text>
    </comment>
    <comment ref="AY18" authorId="0" shapeId="0" xr:uid="{00000000-0006-0000-0200-0000C0020000}">
      <text>
        <r>
          <rPr>
            <sz val="11"/>
            <rFont val="Calibri"/>
          </rPr>
          <t>SZV_B:ISA</t>
        </r>
      </text>
    </comment>
    <comment ref="B19" authorId="0" shapeId="0" xr:uid="{00000000-0006-0000-0200-0000C1020000}">
      <text>
        <r>
          <rPr>
            <sz val="11"/>
            <rFont val="Calibri"/>
          </rPr>
          <t>SZV_B:FontossagiSorrent</t>
        </r>
      </text>
    </comment>
    <comment ref="C19" authorId="0" shapeId="0" xr:uid="{00000000-0006-0000-0200-0000C2020000}">
      <text>
        <r>
          <rPr>
            <sz val="11"/>
            <rFont val="Calibri"/>
          </rPr>
          <t>SZV_B:FeladatKategoria</t>
        </r>
      </text>
    </comment>
    <comment ref="D19" authorId="0" shapeId="0" xr:uid="{00000000-0006-0000-0200-0000C3020000}">
      <text>
        <r>
          <rPr>
            <sz val="11"/>
            <rFont val="Calibri"/>
          </rPr>
          <t>SZV_B:FeladatMegnevezes</t>
        </r>
      </text>
    </comment>
    <comment ref="E19" authorId="0" shapeId="0" xr:uid="{00000000-0006-0000-0200-0000C4020000}">
      <text>
        <r>
          <rPr>
            <sz val="11"/>
            <rFont val="Calibri"/>
          </rPr>
          <t>SZV_B:ElviEngedelySzam</t>
        </r>
      </text>
    </comment>
    <comment ref="F19" authorId="0" shapeId="0" xr:uid="{00000000-0006-0000-0200-0000C5020000}">
      <text>
        <r>
          <rPr>
            <sz val="11"/>
            <rFont val="Calibri"/>
          </rPr>
          <t>SZV_B:VKR_Kod</t>
        </r>
      </text>
    </comment>
    <comment ref="G19" authorId="0" shapeId="0" xr:uid="{00000000-0006-0000-0200-0000C6020000}">
      <text>
        <r>
          <rPr>
            <sz val="11"/>
            <rFont val="Calibri"/>
          </rPr>
          <t>SZV_B:VKR_Nev</t>
        </r>
      </text>
    </comment>
    <comment ref="H19" authorId="0" shapeId="0" xr:uid="{00000000-0006-0000-0200-0000C7020000}">
      <text>
        <r>
          <rPr>
            <sz val="11"/>
            <rFont val="Calibri"/>
          </rPr>
          <t>SZV_B:FeladatAzonosito</t>
        </r>
      </text>
    </comment>
    <comment ref="I19" authorId="0" shapeId="0" xr:uid="{00000000-0006-0000-0200-0000C8020000}">
      <text>
        <r>
          <rPr>
            <sz val="11"/>
            <rFont val="Calibri"/>
          </rPr>
          <t>SZV_B:EllatasiTerulet</t>
        </r>
      </text>
    </comment>
    <comment ref="J19" authorId="0" shapeId="0" xr:uid="{00000000-0006-0000-0200-0000C9020000}">
      <text>
        <r>
          <rPr>
            <sz val="11"/>
            <rFont val="Calibri"/>
          </rPr>
          <t>SZV_B:EllatasertFelelos</t>
        </r>
      </text>
    </comment>
    <comment ref="K19" authorId="0" shapeId="0" xr:uid="{00000000-0006-0000-0200-0000CA020000}">
      <text>
        <r>
          <rPr>
            <sz val="11"/>
            <rFont val="Calibri"/>
          </rPr>
          <t>SZV_B:TervezettNettoKoltseg</t>
        </r>
      </text>
    </comment>
    <comment ref="L19" authorId="0" shapeId="0" xr:uid="{00000000-0006-0000-0200-0000CB020000}">
      <text>
        <r>
          <rPr>
            <sz val="11"/>
            <rFont val="Calibri"/>
          </rPr>
          <t>SZV_B:IdotartamKezdes</t>
        </r>
      </text>
    </comment>
    <comment ref="M19" authorId="0" shapeId="0" xr:uid="{00000000-0006-0000-0200-0000CC020000}">
      <text>
        <r>
          <rPr>
            <sz val="11"/>
            <rFont val="Calibri"/>
          </rPr>
          <t>SZV_B:IdotartamBefejezes</t>
        </r>
      </text>
    </comment>
    <comment ref="N19" authorId="0" shapeId="0" xr:uid="{00000000-0006-0000-0200-0000CD020000}">
      <text>
        <r>
          <rPr>
            <sz val="11"/>
            <rFont val="Calibri"/>
          </rPr>
          <t>SZV_B:NettoKoltsegUtem1</t>
        </r>
      </text>
    </comment>
    <comment ref="O19" authorId="0" shapeId="0" xr:uid="{00000000-0006-0000-0200-0000CE020000}">
      <text>
        <r>
          <rPr>
            <sz val="11"/>
            <rFont val="Calibri"/>
          </rPr>
          <t>SZV_B:NettoKoltsegUtem2</t>
        </r>
      </text>
    </comment>
    <comment ref="P19" authorId="0" shapeId="0" xr:uid="{00000000-0006-0000-0200-0000CF020000}">
      <text>
        <r>
          <rPr>
            <sz val="11"/>
            <rFont val="Calibri"/>
          </rPr>
          <t>SZV_B:EM_Melleklet2_KTG</t>
        </r>
      </text>
    </comment>
    <comment ref="R19" authorId="0" shapeId="0" xr:uid="{00000000-0006-0000-0200-0000D0020000}">
      <text>
        <r>
          <rPr>
            <sz val="11"/>
            <rFont val="Calibri"/>
          </rPr>
          <t>SZV_B:HDUtem1</t>
        </r>
      </text>
    </comment>
    <comment ref="S19" authorId="0" shapeId="0" xr:uid="{00000000-0006-0000-0200-0000D1020000}">
      <text>
        <r>
          <rPr>
            <sz val="11"/>
            <rFont val="Calibri"/>
          </rPr>
          <t>SZV_B:ECSUtem1</t>
        </r>
      </text>
    </comment>
    <comment ref="T19" authorId="0" shapeId="0" xr:uid="{00000000-0006-0000-0200-0000D2020000}">
      <text>
        <r>
          <rPr>
            <sz val="11"/>
            <rFont val="Calibri"/>
          </rPr>
          <t>SZV_B:KFHUtem1</t>
        </r>
      </text>
    </comment>
    <comment ref="U19" authorId="0" shapeId="0" xr:uid="{00000000-0006-0000-0200-0000D3020000}">
      <text>
        <r>
          <rPr>
            <sz val="11"/>
            <rFont val="Calibri"/>
          </rPr>
          <t>SZV_B:Egyeb_SajatUtem1</t>
        </r>
      </text>
    </comment>
    <comment ref="V19" authorId="0" shapeId="0" xr:uid="{00000000-0006-0000-0200-0000D4020000}">
      <text>
        <r>
          <rPr>
            <sz val="11"/>
            <rFont val="Calibri"/>
          </rPr>
          <t>SZV_B:DijUtem1</t>
        </r>
      </text>
    </comment>
    <comment ref="W19" authorId="0" shapeId="0" xr:uid="{00000000-0006-0000-0200-0000D5020000}">
      <text>
        <r>
          <rPr>
            <sz val="11"/>
            <rFont val="Calibri"/>
          </rPr>
          <t>SZV_B:EM_Melleklet1_Utem1</t>
        </r>
      </text>
    </comment>
    <comment ref="X19" authorId="0" shapeId="0" xr:uid="{00000000-0006-0000-0200-0000D6020000}">
      <text>
        <r>
          <rPr>
            <sz val="11"/>
            <rFont val="Calibri"/>
          </rPr>
          <t>SZV_B:EgyebAllamiUtem1</t>
        </r>
      </text>
    </comment>
    <comment ref="Y19" authorId="0" shapeId="0" xr:uid="{00000000-0006-0000-0200-0000D7020000}">
      <text>
        <r>
          <rPr>
            <sz val="11"/>
            <rFont val="Calibri"/>
          </rPr>
          <t>SZV_B:OnkormanyzatiUtem1</t>
        </r>
      </text>
    </comment>
    <comment ref="Z19" authorId="0" shapeId="0" xr:uid="{00000000-0006-0000-0200-0000D8020000}">
      <text>
        <r>
          <rPr>
            <sz val="11"/>
            <rFont val="Calibri"/>
          </rPr>
          <t>SZV_B:EUUtem1</t>
        </r>
      </text>
    </comment>
    <comment ref="AA19" authorId="0" shapeId="0" xr:uid="{00000000-0006-0000-0200-0000D9020000}">
      <text>
        <r>
          <rPr>
            <sz val="11"/>
            <rFont val="Calibri"/>
          </rPr>
          <t>SZV_B:EgyebUtem1</t>
        </r>
      </text>
    </comment>
    <comment ref="AB19" authorId="0" shapeId="0" xr:uid="{00000000-0006-0000-0200-0000DA020000}">
      <text>
        <r>
          <rPr>
            <sz val="11"/>
            <rFont val="Calibri"/>
          </rPr>
          <t>SZV_B:HitelKotvenyUtem1</t>
        </r>
      </text>
    </comment>
    <comment ref="AC19" authorId="0" shapeId="0" xr:uid="{00000000-0006-0000-0200-0000DB020000}">
      <text>
        <r>
          <rPr>
            <sz val="11"/>
            <rFont val="Calibri"/>
          </rPr>
          <t>SZV_B:OsszesenUtem1</t>
        </r>
      </text>
    </comment>
    <comment ref="AF19" authorId="0" shapeId="0" xr:uid="{00000000-0006-0000-0200-0000DC020000}">
      <text>
        <r>
          <rPr>
            <sz val="11"/>
            <rFont val="Calibri"/>
          </rPr>
          <t>SZV_B:HDUtem2</t>
        </r>
      </text>
    </comment>
    <comment ref="AG19" authorId="0" shapeId="0" xr:uid="{00000000-0006-0000-0200-0000DD020000}">
      <text>
        <r>
          <rPr>
            <sz val="11"/>
            <rFont val="Calibri"/>
          </rPr>
          <t>SZV_B:ECSUtem2</t>
        </r>
      </text>
    </comment>
    <comment ref="AH19" authorId="0" shapeId="0" xr:uid="{00000000-0006-0000-0200-0000DE020000}">
      <text>
        <r>
          <rPr>
            <sz val="11"/>
            <rFont val="Calibri"/>
          </rPr>
          <t>SZV_B:KFHUtem2</t>
        </r>
      </text>
    </comment>
    <comment ref="AI19" authorId="0" shapeId="0" xr:uid="{00000000-0006-0000-0200-0000DF020000}">
      <text>
        <r>
          <rPr>
            <sz val="11"/>
            <rFont val="Calibri"/>
          </rPr>
          <t>SZV_B:Egyeb_SajatUtem2</t>
        </r>
      </text>
    </comment>
    <comment ref="AJ19" authorId="0" shapeId="0" xr:uid="{00000000-0006-0000-0200-0000E0020000}">
      <text>
        <r>
          <rPr>
            <sz val="11"/>
            <rFont val="Calibri"/>
          </rPr>
          <t>SZV_B:DijUtem2</t>
        </r>
      </text>
    </comment>
    <comment ref="AK19" authorId="0" shapeId="0" xr:uid="{00000000-0006-0000-0200-0000E1020000}">
      <text>
        <r>
          <rPr>
            <sz val="11"/>
            <rFont val="Calibri"/>
          </rPr>
          <t>SZV_B:EM_Melleklet1_Utem2</t>
        </r>
      </text>
    </comment>
    <comment ref="AL19" authorId="0" shapeId="0" xr:uid="{00000000-0006-0000-0200-0000E2020000}">
      <text>
        <r>
          <rPr>
            <sz val="11"/>
            <rFont val="Calibri"/>
          </rPr>
          <t>SZV_B:EgyebAllamiUtem2</t>
        </r>
      </text>
    </comment>
    <comment ref="AM19" authorId="0" shapeId="0" xr:uid="{00000000-0006-0000-0200-0000E3020000}">
      <text>
        <r>
          <rPr>
            <sz val="11"/>
            <rFont val="Calibri"/>
          </rPr>
          <t>SZV_B:OnkormanyzatiUtem2</t>
        </r>
      </text>
    </comment>
    <comment ref="AN19" authorId="0" shapeId="0" xr:uid="{00000000-0006-0000-0200-0000E4020000}">
      <text>
        <r>
          <rPr>
            <sz val="11"/>
            <rFont val="Calibri"/>
          </rPr>
          <t>SZV_B:EUUtem2</t>
        </r>
      </text>
    </comment>
    <comment ref="AO19" authorId="0" shapeId="0" xr:uid="{00000000-0006-0000-0200-0000E5020000}">
      <text>
        <r>
          <rPr>
            <sz val="11"/>
            <rFont val="Calibri"/>
          </rPr>
          <t>SZV_B:EgyebUtem2</t>
        </r>
      </text>
    </comment>
    <comment ref="AP19" authorId="0" shapeId="0" xr:uid="{00000000-0006-0000-0200-0000E6020000}">
      <text>
        <r>
          <rPr>
            <sz val="11"/>
            <rFont val="Calibri"/>
          </rPr>
          <t>SZV_B:HitelKotvenyUtem2</t>
        </r>
      </text>
    </comment>
    <comment ref="AQ19" authorId="0" shapeId="0" xr:uid="{00000000-0006-0000-0200-0000E7020000}">
      <text>
        <r>
          <rPr>
            <sz val="11"/>
            <rFont val="Calibri"/>
          </rPr>
          <t>SZV_B:OsszesenUtem2</t>
        </r>
      </text>
    </comment>
    <comment ref="AR19" authorId="0" shapeId="0" xr:uid="{00000000-0006-0000-0200-0000E8020000}">
      <text>
        <r>
          <rPr>
            <sz val="11"/>
            <rFont val="Calibri"/>
          </rPr>
          <t>SZV_B:ForrashianyUtem2</t>
        </r>
      </text>
    </comment>
    <comment ref="AU19" authorId="0" shapeId="0" xr:uid="{00000000-0006-0000-0200-0000E9020000}">
      <text>
        <r>
          <rPr>
            <sz val="11"/>
            <rFont val="Calibri"/>
          </rPr>
          <t>SZV_B:Indokolas</t>
        </r>
      </text>
    </comment>
    <comment ref="AV19" authorId="0" shapeId="0" xr:uid="{00000000-0006-0000-0200-0000EA020000}">
      <text>
        <r>
          <rPr>
            <sz val="11"/>
            <rFont val="Calibri"/>
          </rPr>
          <t>SZV_B:Megjegyzes</t>
        </r>
      </text>
    </comment>
    <comment ref="AW19" authorId="0" shapeId="0" xr:uid="{00000000-0006-0000-0200-0000EB020000}">
      <text>
        <r>
          <rPr>
            <sz val="11"/>
            <rFont val="Calibri"/>
          </rPr>
          <t>SZV_B:FeladatSorszam</t>
        </r>
      </text>
    </comment>
    <comment ref="AY19" authorId="0" shapeId="0" xr:uid="{00000000-0006-0000-0200-0000EC020000}">
      <text>
        <r>
          <rPr>
            <sz val="11"/>
            <rFont val="Calibri"/>
          </rPr>
          <t>SZV_B:ISA</t>
        </r>
      </text>
    </comment>
    <comment ref="B20" authorId="0" shapeId="0" xr:uid="{00000000-0006-0000-0200-0000ED020000}">
      <text>
        <r>
          <rPr>
            <sz val="11"/>
            <rFont val="Calibri"/>
          </rPr>
          <t>SZV_B:FontossagiSorrent</t>
        </r>
      </text>
    </comment>
    <comment ref="C20" authorId="0" shapeId="0" xr:uid="{00000000-0006-0000-0200-0000EE020000}">
      <text>
        <r>
          <rPr>
            <sz val="11"/>
            <rFont val="Calibri"/>
          </rPr>
          <t>SZV_B:FeladatKategoria</t>
        </r>
      </text>
    </comment>
    <comment ref="D20" authorId="0" shapeId="0" xr:uid="{00000000-0006-0000-0200-0000EF020000}">
      <text>
        <r>
          <rPr>
            <sz val="11"/>
            <rFont val="Calibri"/>
          </rPr>
          <t>SZV_B:FeladatMegnevezes</t>
        </r>
      </text>
    </comment>
    <comment ref="E20" authorId="0" shapeId="0" xr:uid="{00000000-0006-0000-0200-0000F0020000}">
      <text>
        <r>
          <rPr>
            <sz val="11"/>
            <rFont val="Calibri"/>
          </rPr>
          <t>SZV_B:ElviEngedelySzam</t>
        </r>
      </text>
    </comment>
    <comment ref="F20" authorId="0" shapeId="0" xr:uid="{00000000-0006-0000-0200-0000F1020000}">
      <text>
        <r>
          <rPr>
            <sz val="11"/>
            <rFont val="Calibri"/>
          </rPr>
          <t>SZV_B:VKR_Kod</t>
        </r>
      </text>
    </comment>
    <comment ref="G20" authorId="0" shapeId="0" xr:uid="{00000000-0006-0000-0200-0000F2020000}">
      <text>
        <r>
          <rPr>
            <sz val="11"/>
            <rFont val="Calibri"/>
          </rPr>
          <t>SZV_B:VKR_Nev</t>
        </r>
      </text>
    </comment>
    <comment ref="H20" authorId="0" shapeId="0" xr:uid="{00000000-0006-0000-0200-0000F3020000}">
      <text>
        <r>
          <rPr>
            <sz val="11"/>
            <rFont val="Calibri"/>
          </rPr>
          <t>SZV_B:FeladatAzonosito</t>
        </r>
      </text>
    </comment>
    <comment ref="I20" authorId="0" shapeId="0" xr:uid="{00000000-0006-0000-0200-0000F4020000}">
      <text>
        <r>
          <rPr>
            <sz val="11"/>
            <rFont val="Calibri"/>
          </rPr>
          <t>SZV_B:EllatasiTerulet</t>
        </r>
      </text>
    </comment>
    <comment ref="J20" authorId="0" shapeId="0" xr:uid="{00000000-0006-0000-0200-0000F5020000}">
      <text>
        <r>
          <rPr>
            <sz val="11"/>
            <rFont val="Calibri"/>
          </rPr>
          <t>SZV_B:EllatasertFelelos</t>
        </r>
      </text>
    </comment>
    <comment ref="K20" authorId="0" shapeId="0" xr:uid="{00000000-0006-0000-0200-0000F6020000}">
      <text>
        <r>
          <rPr>
            <sz val="11"/>
            <rFont val="Calibri"/>
          </rPr>
          <t>SZV_B:TervezettNettoKoltseg</t>
        </r>
      </text>
    </comment>
    <comment ref="L20" authorId="0" shapeId="0" xr:uid="{00000000-0006-0000-0200-0000F7020000}">
      <text>
        <r>
          <rPr>
            <sz val="11"/>
            <rFont val="Calibri"/>
          </rPr>
          <t>SZV_B:IdotartamKezdes</t>
        </r>
      </text>
    </comment>
    <comment ref="M20" authorId="0" shapeId="0" xr:uid="{00000000-0006-0000-0200-0000F8020000}">
      <text>
        <r>
          <rPr>
            <sz val="11"/>
            <rFont val="Calibri"/>
          </rPr>
          <t>SZV_B:IdotartamBefejezes</t>
        </r>
      </text>
    </comment>
    <comment ref="N20" authorId="0" shapeId="0" xr:uid="{00000000-0006-0000-0200-0000F9020000}">
      <text>
        <r>
          <rPr>
            <sz val="11"/>
            <rFont val="Calibri"/>
          </rPr>
          <t>SZV_B:NettoKoltsegUtem1</t>
        </r>
      </text>
    </comment>
    <comment ref="O20" authorId="0" shapeId="0" xr:uid="{00000000-0006-0000-0200-0000FA020000}">
      <text>
        <r>
          <rPr>
            <sz val="11"/>
            <rFont val="Calibri"/>
          </rPr>
          <t>SZV_B:NettoKoltsegUtem2</t>
        </r>
      </text>
    </comment>
    <comment ref="P20" authorId="0" shapeId="0" xr:uid="{00000000-0006-0000-0200-0000FB020000}">
      <text>
        <r>
          <rPr>
            <sz val="11"/>
            <rFont val="Calibri"/>
          </rPr>
          <t>SZV_B:EM_Melleklet2_KTG</t>
        </r>
      </text>
    </comment>
    <comment ref="R20" authorId="0" shapeId="0" xr:uid="{00000000-0006-0000-0200-0000FC020000}">
      <text>
        <r>
          <rPr>
            <sz val="11"/>
            <rFont val="Calibri"/>
          </rPr>
          <t>SZV_B:HDUtem1</t>
        </r>
      </text>
    </comment>
    <comment ref="S20" authorId="0" shapeId="0" xr:uid="{00000000-0006-0000-0200-0000FD020000}">
      <text>
        <r>
          <rPr>
            <sz val="11"/>
            <rFont val="Calibri"/>
          </rPr>
          <t>SZV_B:ECSUtem1</t>
        </r>
      </text>
    </comment>
    <comment ref="T20" authorId="0" shapeId="0" xr:uid="{00000000-0006-0000-0200-0000FE020000}">
      <text>
        <r>
          <rPr>
            <sz val="11"/>
            <rFont val="Calibri"/>
          </rPr>
          <t>SZV_B:KFHUtem1</t>
        </r>
      </text>
    </comment>
    <comment ref="U20" authorId="0" shapeId="0" xr:uid="{00000000-0006-0000-0200-0000FF020000}">
      <text>
        <r>
          <rPr>
            <sz val="11"/>
            <rFont val="Calibri"/>
          </rPr>
          <t>SZV_B:Egyeb_SajatUtem1</t>
        </r>
      </text>
    </comment>
    <comment ref="V20" authorId="0" shapeId="0" xr:uid="{00000000-0006-0000-0200-000000030000}">
      <text>
        <r>
          <rPr>
            <sz val="11"/>
            <rFont val="Calibri"/>
          </rPr>
          <t>SZV_B:DijUtem1</t>
        </r>
      </text>
    </comment>
    <comment ref="W20" authorId="0" shapeId="0" xr:uid="{00000000-0006-0000-0200-000001030000}">
      <text>
        <r>
          <rPr>
            <sz val="11"/>
            <rFont val="Calibri"/>
          </rPr>
          <t>SZV_B:EM_Melleklet1_Utem1</t>
        </r>
      </text>
    </comment>
    <comment ref="X20" authorId="0" shapeId="0" xr:uid="{00000000-0006-0000-0200-000002030000}">
      <text>
        <r>
          <rPr>
            <sz val="11"/>
            <rFont val="Calibri"/>
          </rPr>
          <t>SZV_B:EgyebAllamiUtem1</t>
        </r>
      </text>
    </comment>
    <comment ref="Y20" authorId="0" shapeId="0" xr:uid="{00000000-0006-0000-0200-000003030000}">
      <text>
        <r>
          <rPr>
            <sz val="11"/>
            <rFont val="Calibri"/>
          </rPr>
          <t>SZV_B:OnkormanyzatiUtem1</t>
        </r>
      </text>
    </comment>
    <comment ref="Z20" authorId="0" shapeId="0" xr:uid="{00000000-0006-0000-0200-000004030000}">
      <text>
        <r>
          <rPr>
            <sz val="11"/>
            <rFont val="Calibri"/>
          </rPr>
          <t>SZV_B:EUUtem1</t>
        </r>
      </text>
    </comment>
    <comment ref="AA20" authorId="0" shapeId="0" xr:uid="{00000000-0006-0000-0200-000005030000}">
      <text>
        <r>
          <rPr>
            <sz val="11"/>
            <rFont val="Calibri"/>
          </rPr>
          <t>SZV_B:EgyebUtem1</t>
        </r>
      </text>
    </comment>
    <comment ref="AB20" authorId="0" shapeId="0" xr:uid="{00000000-0006-0000-0200-000006030000}">
      <text>
        <r>
          <rPr>
            <sz val="11"/>
            <rFont val="Calibri"/>
          </rPr>
          <t>SZV_B:HitelKotvenyUtem1</t>
        </r>
      </text>
    </comment>
    <comment ref="AC20" authorId="0" shapeId="0" xr:uid="{00000000-0006-0000-0200-000007030000}">
      <text>
        <r>
          <rPr>
            <sz val="11"/>
            <rFont val="Calibri"/>
          </rPr>
          <t>SZV_B:OsszesenUtem1</t>
        </r>
      </text>
    </comment>
    <comment ref="AF20" authorId="0" shapeId="0" xr:uid="{00000000-0006-0000-0200-000008030000}">
      <text>
        <r>
          <rPr>
            <sz val="11"/>
            <rFont val="Calibri"/>
          </rPr>
          <t>SZV_B:HDUtem2</t>
        </r>
      </text>
    </comment>
    <comment ref="AG20" authorId="0" shapeId="0" xr:uid="{00000000-0006-0000-0200-000009030000}">
      <text>
        <r>
          <rPr>
            <sz val="11"/>
            <rFont val="Calibri"/>
          </rPr>
          <t>SZV_B:ECSUtem2</t>
        </r>
      </text>
    </comment>
    <comment ref="AH20" authorId="0" shapeId="0" xr:uid="{00000000-0006-0000-0200-00000A030000}">
      <text>
        <r>
          <rPr>
            <sz val="11"/>
            <rFont val="Calibri"/>
          </rPr>
          <t>SZV_B:KFHUtem2</t>
        </r>
      </text>
    </comment>
    <comment ref="AI20" authorId="0" shapeId="0" xr:uid="{00000000-0006-0000-0200-00000B030000}">
      <text>
        <r>
          <rPr>
            <sz val="11"/>
            <rFont val="Calibri"/>
          </rPr>
          <t>SZV_B:Egyeb_SajatUtem2</t>
        </r>
      </text>
    </comment>
    <comment ref="AJ20" authorId="0" shapeId="0" xr:uid="{00000000-0006-0000-0200-00000C030000}">
      <text>
        <r>
          <rPr>
            <sz val="11"/>
            <rFont val="Calibri"/>
          </rPr>
          <t>SZV_B:DijUtem2</t>
        </r>
      </text>
    </comment>
    <comment ref="AK20" authorId="0" shapeId="0" xr:uid="{00000000-0006-0000-0200-00000D030000}">
      <text>
        <r>
          <rPr>
            <sz val="11"/>
            <rFont val="Calibri"/>
          </rPr>
          <t>SZV_B:EM_Melleklet1_Utem2</t>
        </r>
      </text>
    </comment>
    <comment ref="AL20" authorId="0" shapeId="0" xr:uid="{00000000-0006-0000-0200-00000E030000}">
      <text>
        <r>
          <rPr>
            <sz val="11"/>
            <rFont val="Calibri"/>
          </rPr>
          <t>SZV_B:EgyebAllamiUtem2</t>
        </r>
      </text>
    </comment>
    <comment ref="AM20" authorId="0" shapeId="0" xr:uid="{00000000-0006-0000-0200-00000F030000}">
      <text>
        <r>
          <rPr>
            <sz val="11"/>
            <rFont val="Calibri"/>
          </rPr>
          <t>SZV_B:OnkormanyzatiUtem2</t>
        </r>
      </text>
    </comment>
    <comment ref="AN20" authorId="0" shapeId="0" xr:uid="{00000000-0006-0000-0200-000010030000}">
      <text>
        <r>
          <rPr>
            <sz val="11"/>
            <rFont val="Calibri"/>
          </rPr>
          <t>SZV_B:EUUtem2</t>
        </r>
      </text>
    </comment>
    <comment ref="AO20" authorId="0" shapeId="0" xr:uid="{00000000-0006-0000-0200-000011030000}">
      <text>
        <r>
          <rPr>
            <sz val="11"/>
            <rFont val="Calibri"/>
          </rPr>
          <t>SZV_B:EgyebUtem2</t>
        </r>
      </text>
    </comment>
    <comment ref="AP20" authorId="0" shapeId="0" xr:uid="{00000000-0006-0000-0200-000012030000}">
      <text>
        <r>
          <rPr>
            <sz val="11"/>
            <rFont val="Calibri"/>
          </rPr>
          <t>SZV_B:HitelKotvenyUtem2</t>
        </r>
      </text>
    </comment>
    <comment ref="AQ20" authorId="0" shapeId="0" xr:uid="{00000000-0006-0000-0200-000013030000}">
      <text>
        <r>
          <rPr>
            <sz val="11"/>
            <rFont val="Calibri"/>
          </rPr>
          <t>SZV_B:OsszesenUtem2</t>
        </r>
      </text>
    </comment>
    <comment ref="AR20" authorId="0" shapeId="0" xr:uid="{00000000-0006-0000-0200-000014030000}">
      <text>
        <r>
          <rPr>
            <sz val="11"/>
            <rFont val="Calibri"/>
          </rPr>
          <t>SZV_B:ForrashianyUtem2</t>
        </r>
      </text>
    </comment>
    <comment ref="AU20" authorId="0" shapeId="0" xr:uid="{00000000-0006-0000-0200-000015030000}">
      <text>
        <r>
          <rPr>
            <sz val="11"/>
            <rFont val="Calibri"/>
          </rPr>
          <t>SZV_B:Indokolas</t>
        </r>
      </text>
    </comment>
    <comment ref="AV20" authorId="0" shapeId="0" xr:uid="{00000000-0006-0000-0200-000016030000}">
      <text>
        <r>
          <rPr>
            <sz val="11"/>
            <rFont val="Calibri"/>
          </rPr>
          <t>SZV_B:Megjegyzes</t>
        </r>
      </text>
    </comment>
    <comment ref="AW20" authorId="0" shapeId="0" xr:uid="{00000000-0006-0000-0200-000017030000}">
      <text>
        <r>
          <rPr>
            <sz val="11"/>
            <rFont val="Calibri"/>
          </rPr>
          <t>SZV_B:FeladatSorszam</t>
        </r>
      </text>
    </comment>
    <comment ref="AY20" authorId="0" shapeId="0" xr:uid="{00000000-0006-0000-0200-000018030000}">
      <text>
        <r>
          <rPr>
            <sz val="11"/>
            <rFont val="Calibri"/>
          </rPr>
          <t>SZV_B:ISA</t>
        </r>
      </text>
    </comment>
    <comment ref="B21" authorId="0" shapeId="0" xr:uid="{00000000-0006-0000-0200-000019030000}">
      <text>
        <r>
          <rPr>
            <sz val="11"/>
            <rFont val="Calibri"/>
          </rPr>
          <t>SZV_B:FontossagiSorrent</t>
        </r>
      </text>
    </comment>
    <comment ref="C21" authorId="0" shapeId="0" xr:uid="{00000000-0006-0000-0200-00001A030000}">
      <text>
        <r>
          <rPr>
            <sz val="11"/>
            <rFont val="Calibri"/>
          </rPr>
          <t>SZV_B:FeladatKategoria</t>
        </r>
      </text>
    </comment>
    <comment ref="D21" authorId="0" shapeId="0" xr:uid="{00000000-0006-0000-0200-00001B030000}">
      <text>
        <r>
          <rPr>
            <sz val="11"/>
            <rFont val="Calibri"/>
          </rPr>
          <t>SZV_B:FeladatMegnevezes</t>
        </r>
      </text>
    </comment>
    <comment ref="E21" authorId="0" shapeId="0" xr:uid="{00000000-0006-0000-0200-00001C030000}">
      <text>
        <r>
          <rPr>
            <sz val="11"/>
            <rFont val="Calibri"/>
          </rPr>
          <t>SZV_B:ElviEngedelySzam</t>
        </r>
      </text>
    </comment>
    <comment ref="F21" authorId="0" shapeId="0" xr:uid="{00000000-0006-0000-0200-00001D030000}">
      <text>
        <r>
          <rPr>
            <sz val="11"/>
            <rFont val="Calibri"/>
          </rPr>
          <t>SZV_B:VKR_Kod</t>
        </r>
      </text>
    </comment>
    <comment ref="G21" authorId="0" shapeId="0" xr:uid="{00000000-0006-0000-0200-00001E030000}">
      <text>
        <r>
          <rPr>
            <sz val="11"/>
            <rFont val="Calibri"/>
          </rPr>
          <t>SZV_B:VKR_Nev</t>
        </r>
      </text>
    </comment>
    <comment ref="H21" authorId="0" shapeId="0" xr:uid="{00000000-0006-0000-0200-00001F030000}">
      <text>
        <r>
          <rPr>
            <sz val="11"/>
            <rFont val="Calibri"/>
          </rPr>
          <t>SZV_B:FeladatAzonosito</t>
        </r>
      </text>
    </comment>
    <comment ref="I21" authorId="0" shapeId="0" xr:uid="{00000000-0006-0000-0200-000020030000}">
      <text>
        <r>
          <rPr>
            <sz val="11"/>
            <rFont val="Calibri"/>
          </rPr>
          <t>SZV_B:EllatasiTerulet</t>
        </r>
      </text>
    </comment>
    <comment ref="J21" authorId="0" shapeId="0" xr:uid="{00000000-0006-0000-0200-000021030000}">
      <text>
        <r>
          <rPr>
            <sz val="11"/>
            <rFont val="Calibri"/>
          </rPr>
          <t>SZV_B:EllatasertFelelos</t>
        </r>
      </text>
    </comment>
    <comment ref="K21" authorId="0" shapeId="0" xr:uid="{00000000-0006-0000-0200-000022030000}">
      <text>
        <r>
          <rPr>
            <sz val="11"/>
            <rFont val="Calibri"/>
          </rPr>
          <t>SZV_B:TervezettNettoKoltseg</t>
        </r>
      </text>
    </comment>
    <comment ref="L21" authorId="0" shapeId="0" xr:uid="{00000000-0006-0000-0200-000023030000}">
      <text>
        <r>
          <rPr>
            <sz val="11"/>
            <rFont val="Calibri"/>
          </rPr>
          <t>SZV_B:IdotartamKezdes</t>
        </r>
      </text>
    </comment>
    <comment ref="M21" authorId="0" shapeId="0" xr:uid="{00000000-0006-0000-0200-000024030000}">
      <text>
        <r>
          <rPr>
            <sz val="11"/>
            <rFont val="Calibri"/>
          </rPr>
          <t>SZV_B:IdotartamBefejezes</t>
        </r>
      </text>
    </comment>
    <comment ref="N21" authorId="0" shapeId="0" xr:uid="{00000000-0006-0000-0200-000025030000}">
      <text>
        <r>
          <rPr>
            <sz val="11"/>
            <rFont val="Calibri"/>
          </rPr>
          <t>SZV_B:NettoKoltsegUtem1</t>
        </r>
      </text>
    </comment>
    <comment ref="O21" authorId="0" shapeId="0" xr:uid="{00000000-0006-0000-0200-000026030000}">
      <text>
        <r>
          <rPr>
            <sz val="11"/>
            <rFont val="Calibri"/>
          </rPr>
          <t>SZV_B:NettoKoltsegUtem2</t>
        </r>
      </text>
    </comment>
    <comment ref="P21" authorId="0" shapeId="0" xr:uid="{00000000-0006-0000-0200-000027030000}">
      <text>
        <r>
          <rPr>
            <sz val="11"/>
            <rFont val="Calibri"/>
          </rPr>
          <t>SZV_B:EM_Melleklet2_KTG</t>
        </r>
      </text>
    </comment>
    <comment ref="R21" authorId="0" shapeId="0" xr:uid="{00000000-0006-0000-0200-000028030000}">
      <text>
        <r>
          <rPr>
            <sz val="11"/>
            <rFont val="Calibri"/>
          </rPr>
          <t>SZV_B:HDUtem1</t>
        </r>
      </text>
    </comment>
    <comment ref="S21" authorId="0" shapeId="0" xr:uid="{00000000-0006-0000-0200-000029030000}">
      <text>
        <r>
          <rPr>
            <sz val="11"/>
            <rFont val="Calibri"/>
          </rPr>
          <t>SZV_B:ECSUtem1</t>
        </r>
      </text>
    </comment>
    <comment ref="T21" authorId="0" shapeId="0" xr:uid="{00000000-0006-0000-0200-00002A030000}">
      <text>
        <r>
          <rPr>
            <sz val="11"/>
            <rFont val="Calibri"/>
          </rPr>
          <t>SZV_B:KFHUtem1</t>
        </r>
      </text>
    </comment>
    <comment ref="U21" authorId="0" shapeId="0" xr:uid="{00000000-0006-0000-0200-00002B030000}">
      <text>
        <r>
          <rPr>
            <sz val="11"/>
            <rFont val="Calibri"/>
          </rPr>
          <t>SZV_B:Egyeb_SajatUtem1</t>
        </r>
      </text>
    </comment>
    <comment ref="V21" authorId="0" shapeId="0" xr:uid="{00000000-0006-0000-0200-00002C030000}">
      <text>
        <r>
          <rPr>
            <sz val="11"/>
            <rFont val="Calibri"/>
          </rPr>
          <t>SZV_B:DijUtem1</t>
        </r>
      </text>
    </comment>
    <comment ref="W21" authorId="0" shapeId="0" xr:uid="{00000000-0006-0000-0200-00002D030000}">
      <text>
        <r>
          <rPr>
            <sz val="11"/>
            <rFont val="Calibri"/>
          </rPr>
          <t>SZV_B:EM_Melleklet1_Utem1</t>
        </r>
      </text>
    </comment>
    <comment ref="X21" authorId="0" shapeId="0" xr:uid="{00000000-0006-0000-0200-00002E030000}">
      <text>
        <r>
          <rPr>
            <sz val="11"/>
            <rFont val="Calibri"/>
          </rPr>
          <t>SZV_B:EgyebAllamiUtem1</t>
        </r>
      </text>
    </comment>
    <comment ref="Y21" authorId="0" shapeId="0" xr:uid="{00000000-0006-0000-0200-00002F030000}">
      <text>
        <r>
          <rPr>
            <sz val="11"/>
            <rFont val="Calibri"/>
          </rPr>
          <t>SZV_B:OnkormanyzatiUtem1</t>
        </r>
      </text>
    </comment>
    <comment ref="Z21" authorId="0" shapeId="0" xr:uid="{00000000-0006-0000-0200-000030030000}">
      <text>
        <r>
          <rPr>
            <sz val="11"/>
            <rFont val="Calibri"/>
          </rPr>
          <t>SZV_B:EUUtem1</t>
        </r>
      </text>
    </comment>
    <comment ref="AA21" authorId="0" shapeId="0" xr:uid="{00000000-0006-0000-0200-000031030000}">
      <text>
        <r>
          <rPr>
            <sz val="11"/>
            <rFont val="Calibri"/>
          </rPr>
          <t>SZV_B:EgyebUtem1</t>
        </r>
      </text>
    </comment>
    <comment ref="AB21" authorId="0" shapeId="0" xr:uid="{00000000-0006-0000-0200-000032030000}">
      <text>
        <r>
          <rPr>
            <sz val="11"/>
            <rFont val="Calibri"/>
          </rPr>
          <t>SZV_B:HitelKotvenyUtem1</t>
        </r>
      </text>
    </comment>
    <comment ref="AC21" authorId="0" shapeId="0" xr:uid="{00000000-0006-0000-0200-000033030000}">
      <text>
        <r>
          <rPr>
            <sz val="11"/>
            <rFont val="Calibri"/>
          </rPr>
          <t>SZV_B:OsszesenUtem1</t>
        </r>
      </text>
    </comment>
    <comment ref="AF21" authorId="0" shapeId="0" xr:uid="{00000000-0006-0000-0200-000034030000}">
      <text>
        <r>
          <rPr>
            <sz val="11"/>
            <rFont val="Calibri"/>
          </rPr>
          <t>SZV_B:HDUtem2</t>
        </r>
      </text>
    </comment>
    <comment ref="AG21" authorId="0" shapeId="0" xr:uid="{00000000-0006-0000-0200-000035030000}">
      <text>
        <r>
          <rPr>
            <sz val="11"/>
            <rFont val="Calibri"/>
          </rPr>
          <t>SZV_B:ECSUtem2</t>
        </r>
      </text>
    </comment>
    <comment ref="AH21" authorId="0" shapeId="0" xr:uid="{00000000-0006-0000-0200-000036030000}">
      <text>
        <r>
          <rPr>
            <sz val="11"/>
            <rFont val="Calibri"/>
          </rPr>
          <t>SZV_B:KFHUtem2</t>
        </r>
      </text>
    </comment>
    <comment ref="AI21" authorId="0" shapeId="0" xr:uid="{00000000-0006-0000-0200-000037030000}">
      <text>
        <r>
          <rPr>
            <sz val="11"/>
            <rFont val="Calibri"/>
          </rPr>
          <t>SZV_B:Egyeb_SajatUtem2</t>
        </r>
      </text>
    </comment>
    <comment ref="AJ21" authorId="0" shapeId="0" xr:uid="{00000000-0006-0000-0200-000038030000}">
      <text>
        <r>
          <rPr>
            <sz val="11"/>
            <rFont val="Calibri"/>
          </rPr>
          <t>SZV_B:DijUtem2</t>
        </r>
      </text>
    </comment>
    <comment ref="AK21" authorId="0" shapeId="0" xr:uid="{00000000-0006-0000-0200-000039030000}">
      <text>
        <r>
          <rPr>
            <sz val="11"/>
            <rFont val="Calibri"/>
          </rPr>
          <t>SZV_B:EM_Melleklet1_Utem2</t>
        </r>
      </text>
    </comment>
    <comment ref="AL21" authorId="0" shapeId="0" xr:uid="{00000000-0006-0000-0200-00003A030000}">
      <text>
        <r>
          <rPr>
            <sz val="11"/>
            <rFont val="Calibri"/>
          </rPr>
          <t>SZV_B:EgyebAllamiUtem2</t>
        </r>
      </text>
    </comment>
    <comment ref="AM21" authorId="0" shapeId="0" xr:uid="{00000000-0006-0000-0200-00003B030000}">
      <text>
        <r>
          <rPr>
            <sz val="11"/>
            <rFont val="Calibri"/>
          </rPr>
          <t>SZV_B:OnkormanyzatiUtem2</t>
        </r>
      </text>
    </comment>
    <comment ref="AN21" authorId="0" shapeId="0" xr:uid="{00000000-0006-0000-0200-00003C030000}">
      <text>
        <r>
          <rPr>
            <sz val="11"/>
            <rFont val="Calibri"/>
          </rPr>
          <t>SZV_B:EUUtem2</t>
        </r>
      </text>
    </comment>
    <comment ref="AO21" authorId="0" shapeId="0" xr:uid="{00000000-0006-0000-0200-00003D030000}">
      <text>
        <r>
          <rPr>
            <sz val="11"/>
            <rFont val="Calibri"/>
          </rPr>
          <t>SZV_B:EgyebUtem2</t>
        </r>
      </text>
    </comment>
    <comment ref="AP21" authorId="0" shapeId="0" xr:uid="{00000000-0006-0000-0200-00003E030000}">
      <text>
        <r>
          <rPr>
            <sz val="11"/>
            <rFont val="Calibri"/>
          </rPr>
          <t>SZV_B:HitelKotvenyUtem2</t>
        </r>
      </text>
    </comment>
    <comment ref="AQ21" authorId="0" shapeId="0" xr:uid="{00000000-0006-0000-0200-00003F030000}">
      <text>
        <r>
          <rPr>
            <sz val="11"/>
            <rFont val="Calibri"/>
          </rPr>
          <t>SZV_B:OsszesenUtem2</t>
        </r>
      </text>
    </comment>
    <comment ref="AR21" authorId="0" shapeId="0" xr:uid="{00000000-0006-0000-0200-000040030000}">
      <text>
        <r>
          <rPr>
            <sz val="11"/>
            <rFont val="Calibri"/>
          </rPr>
          <t>SZV_B:ForrashianyUtem2</t>
        </r>
      </text>
    </comment>
    <comment ref="AU21" authorId="0" shapeId="0" xr:uid="{00000000-0006-0000-0200-000041030000}">
      <text>
        <r>
          <rPr>
            <sz val="11"/>
            <rFont val="Calibri"/>
          </rPr>
          <t>SZV_B:Indokolas</t>
        </r>
      </text>
    </comment>
    <comment ref="AV21" authorId="0" shapeId="0" xr:uid="{00000000-0006-0000-0200-000042030000}">
      <text>
        <r>
          <rPr>
            <sz val="11"/>
            <rFont val="Calibri"/>
          </rPr>
          <t>SZV_B:Megjegyzes</t>
        </r>
      </text>
    </comment>
    <comment ref="AW21" authorId="0" shapeId="0" xr:uid="{00000000-0006-0000-0200-000043030000}">
      <text>
        <r>
          <rPr>
            <sz val="11"/>
            <rFont val="Calibri"/>
          </rPr>
          <t>SZV_B:FeladatSorszam</t>
        </r>
      </text>
    </comment>
    <comment ref="AY21" authorId="0" shapeId="0" xr:uid="{00000000-0006-0000-0200-000044030000}">
      <text>
        <r>
          <rPr>
            <sz val="11"/>
            <rFont val="Calibri"/>
          </rPr>
          <t>SZV_B:ISA</t>
        </r>
      </text>
    </comment>
    <comment ref="B22" authorId="0" shapeId="0" xr:uid="{00000000-0006-0000-0200-000045030000}">
      <text>
        <r>
          <rPr>
            <sz val="11"/>
            <rFont val="Calibri"/>
          </rPr>
          <t>SZV_B:FontossagiSorrent</t>
        </r>
      </text>
    </comment>
    <comment ref="C22" authorId="0" shapeId="0" xr:uid="{00000000-0006-0000-0200-000046030000}">
      <text>
        <r>
          <rPr>
            <sz val="11"/>
            <rFont val="Calibri"/>
          </rPr>
          <t>SZV_B:FeladatKategoria</t>
        </r>
      </text>
    </comment>
    <comment ref="D22" authorId="0" shapeId="0" xr:uid="{00000000-0006-0000-0200-000047030000}">
      <text>
        <r>
          <rPr>
            <sz val="11"/>
            <rFont val="Calibri"/>
          </rPr>
          <t>SZV_B:FeladatMegnevezes</t>
        </r>
      </text>
    </comment>
    <comment ref="E22" authorId="0" shapeId="0" xr:uid="{00000000-0006-0000-0200-000048030000}">
      <text>
        <r>
          <rPr>
            <sz val="11"/>
            <rFont val="Calibri"/>
          </rPr>
          <t>SZV_B:ElviEngedelySzam</t>
        </r>
      </text>
    </comment>
    <comment ref="F22" authorId="0" shapeId="0" xr:uid="{00000000-0006-0000-0200-000049030000}">
      <text>
        <r>
          <rPr>
            <sz val="11"/>
            <rFont val="Calibri"/>
          </rPr>
          <t>SZV_B:VKR_Kod</t>
        </r>
      </text>
    </comment>
    <comment ref="G22" authorId="0" shapeId="0" xr:uid="{00000000-0006-0000-0200-00004A030000}">
      <text>
        <r>
          <rPr>
            <sz val="11"/>
            <rFont val="Calibri"/>
          </rPr>
          <t>SZV_B:VKR_Nev</t>
        </r>
      </text>
    </comment>
    <comment ref="H22" authorId="0" shapeId="0" xr:uid="{00000000-0006-0000-0200-00004B030000}">
      <text>
        <r>
          <rPr>
            <sz val="11"/>
            <rFont val="Calibri"/>
          </rPr>
          <t>SZV_B:FeladatAzonosito</t>
        </r>
      </text>
    </comment>
    <comment ref="I22" authorId="0" shapeId="0" xr:uid="{00000000-0006-0000-0200-00004C030000}">
      <text>
        <r>
          <rPr>
            <sz val="11"/>
            <rFont val="Calibri"/>
          </rPr>
          <t>SZV_B:EllatasiTerulet</t>
        </r>
      </text>
    </comment>
    <comment ref="J22" authorId="0" shapeId="0" xr:uid="{00000000-0006-0000-0200-00004D030000}">
      <text>
        <r>
          <rPr>
            <sz val="11"/>
            <rFont val="Calibri"/>
          </rPr>
          <t>SZV_B:EllatasertFelelos</t>
        </r>
      </text>
    </comment>
    <comment ref="K22" authorId="0" shapeId="0" xr:uid="{00000000-0006-0000-0200-00004E030000}">
      <text>
        <r>
          <rPr>
            <sz val="11"/>
            <rFont val="Calibri"/>
          </rPr>
          <t>SZV_B:TervezettNettoKoltseg</t>
        </r>
      </text>
    </comment>
    <comment ref="L22" authorId="0" shapeId="0" xr:uid="{00000000-0006-0000-0200-00004F030000}">
      <text>
        <r>
          <rPr>
            <sz val="11"/>
            <rFont val="Calibri"/>
          </rPr>
          <t>SZV_B:IdotartamKezdes</t>
        </r>
      </text>
    </comment>
    <comment ref="M22" authorId="0" shapeId="0" xr:uid="{00000000-0006-0000-0200-000050030000}">
      <text>
        <r>
          <rPr>
            <sz val="11"/>
            <rFont val="Calibri"/>
          </rPr>
          <t>SZV_B:IdotartamBefejezes</t>
        </r>
      </text>
    </comment>
    <comment ref="N22" authorId="0" shapeId="0" xr:uid="{00000000-0006-0000-0200-000051030000}">
      <text>
        <r>
          <rPr>
            <sz val="11"/>
            <rFont val="Calibri"/>
          </rPr>
          <t>SZV_B:NettoKoltsegUtem1</t>
        </r>
      </text>
    </comment>
    <comment ref="O22" authorId="0" shapeId="0" xr:uid="{00000000-0006-0000-0200-000052030000}">
      <text>
        <r>
          <rPr>
            <sz val="11"/>
            <rFont val="Calibri"/>
          </rPr>
          <t>SZV_B:NettoKoltsegUtem2</t>
        </r>
      </text>
    </comment>
    <comment ref="P22" authorId="0" shapeId="0" xr:uid="{00000000-0006-0000-0200-000053030000}">
      <text>
        <r>
          <rPr>
            <sz val="11"/>
            <rFont val="Calibri"/>
          </rPr>
          <t>SZV_B:EM_Melleklet2_KTG</t>
        </r>
      </text>
    </comment>
    <comment ref="R22" authorId="0" shapeId="0" xr:uid="{00000000-0006-0000-0200-000054030000}">
      <text>
        <r>
          <rPr>
            <sz val="11"/>
            <rFont val="Calibri"/>
          </rPr>
          <t>SZV_B:HDUtem1</t>
        </r>
      </text>
    </comment>
    <comment ref="S22" authorId="0" shapeId="0" xr:uid="{00000000-0006-0000-0200-000055030000}">
      <text>
        <r>
          <rPr>
            <sz val="11"/>
            <rFont val="Calibri"/>
          </rPr>
          <t>SZV_B:ECSUtem1</t>
        </r>
      </text>
    </comment>
    <comment ref="T22" authorId="0" shapeId="0" xr:uid="{00000000-0006-0000-0200-000056030000}">
      <text>
        <r>
          <rPr>
            <sz val="11"/>
            <rFont val="Calibri"/>
          </rPr>
          <t>SZV_B:KFHUtem1</t>
        </r>
      </text>
    </comment>
    <comment ref="U22" authorId="0" shapeId="0" xr:uid="{00000000-0006-0000-0200-000057030000}">
      <text>
        <r>
          <rPr>
            <sz val="11"/>
            <rFont val="Calibri"/>
          </rPr>
          <t>SZV_B:Egyeb_SajatUtem1</t>
        </r>
      </text>
    </comment>
    <comment ref="V22" authorId="0" shapeId="0" xr:uid="{00000000-0006-0000-0200-000058030000}">
      <text>
        <r>
          <rPr>
            <sz val="11"/>
            <rFont val="Calibri"/>
          </rPr>
          <t>SZV_B:DijUtem1</t>
        </r>
      </text>
    </comment>
    <comment ref="W22" authorId="0" shapeId="0" xr:uid="{00000000-0006-0000-0200-000059030000}">
      <text>
        <r>
          <rPr>
            <sz val="11"/>
            <rFont val="Calibri"/>
          </rPr>
          <t>SZV_B:EM_Melleklet1_Utem1</t>
        </r>
      </text>
    </comment>
    <comment ref="X22" authorId="0" shapeId="0" xr:uid="{00000000-0006-0000-0200-00005A030000}">
      <text>
        <r>
          <rPr>
            <sz val="11"/>
            <rFont val="Calibri"/>
          </rPr>
          <t>SZV_B:EgyebAllamiUtem1</t>
        </r>
      </text>
    </comment>
    <comment ref="Y22" authorId="0" shapeId="0" xr:uid="{00000000-0006-0000-0200-00005B030000}">
      <text>
        <r>
          <rPr>
            <sz val="11"/>
            <rFont val="Calibri"/>
          </rPr>
          <t>SZV_B:OnkormanyzatiUtem1</t>
        </r>
      </text>
    </comment>
    <comment ref="Z22" authorId="0" shapeId="0" xr:uid="{00000000-0006-0000-0200-00005C030000}">
      <text>
        <r>
          <rPr>
            <sz val="11"/>
            <rFont val="Calibri"/>
          </rPr>
          <t>SZV_B:EUUtem1</t>
        </r>
      </text>
    </comment>
    <comment ref="AA22" authorId="0" shapeId="0" xr:uid="{00000000-0006-0000-0200-00005D030000}">
      <text>
        <r>
          <rPr>
            <sz val="11"/>
            <rFont val="Calibri"/>
          </rPr>
          <t>SZV_B:EgyebUtem1</t>
        </r>
      </text>
    </comment>
    <comment ref="AB22" authorId="0" shapeId="0" xr:uid="{00000000-0006-0000-0200-00005E030000}">
      <text>
        <r>
          <rPr>
            <sz val="11"/>
            <rFont val="Calibri"/>
          </rPr>
          <t>SZV_B:HitelKotvenyUtem1</t>
        </r>
      </text>
    </comment>
    <comment ref="AC22" authorId="0" shapeId="0" xr:uid="{00000000-0006-0000-0200-00005F030000}">
      <text>
        <r>
          <rPr>
            <sz val="11"/>
            <rFont val="Calibri"/>
          </rPr>
          <t>SZV_B:OsszesenUtem1</t>
        </r>
      </text>
    </comment>
    <comment ref="AF22" authorId="0" shapeId="0" xr:uid="{00000000-0006-0000-0200-000060030000}">
      <text>
        <r>
          <rPr>
            <sz val="11"/>
            <rFont val="Calibri"/>
          </rPr>
          <t>SZV_B:HDUtem2</t>
        </r>
      </text>
    </comment>
    <comment ref="AG22" authorId="0" shapeId="0" xr:uid="{00000000-0006-0000-0200-000061030000}">
      <text>
        <r>
          <rPr>
            <sz val="11"/>
            <rFont val="Calibri"/>
          </rPr>
          <t>SZV_B:ECSUtem2</t>
        </r>
      </text>
    </comment>
    <comment ref="AH22" authorId="0" shapeId="0" xr:uid="{00000000-0006-0000-0200-000062030000}">
      <text>
        <r>
          <rPr>
            <sz val="11"/>
            <rFont val="Calibri"/>
          </rPr>
          <t>SZV_B:KFHUtem2</t>
        </r>
      </text>
    </comment>
    <comment ref="AI22" authorId="0" shapeId="0" xr:uid="{00000000-0006-0000-0200-000063030000}">
      <text>
        <r>
          <rPr>
            <sz val="11"/>
            <rFont val="Calibri"/>
          </rPr>
          <t>SZV_B:Egyeb_SajatUtem2</t>
        </r>
      </text>
    </comment>
    <comment ref="AJ22" authorId="0" shapeId="0" xr:uid="{00000000-0006-0000-0200-000064030000}">
      <text>
        <r>
          <rPr>
            <sz val="11"/>
            <rFont val="Calibri"/>
          </rPr>
          <t>SZV_B:DijUtem2</t>
        </r>
      </text>
    </comment>
    <comment ref="AK22" authorId="0" shapeId="0" xr:uid="{00000000-0006-0000-0200-000065030000}">
      <text>
        <r>
          <rPr>
            <sz val="11"/>
            <rFont val="Calibri"/>
          </rPr>
          <t>SZV_B:EM_Melleklet1_Utem2</t>
        </r>
      </text>
    </comment>
    <comment ref="AL22" authorId="0" shapeId="0" xr:uid="{00000000-0006-0000-0200-000066030000}">
      <text>
        <r>
          <rPr>
            <sz val="11"/>
            <rFont val="Calibri"/>
          </rPr>
          <t>SZV_B:EgyebAllamiUtem2</t>
        </r>
      </text>
    </comment>
    <comment ref="AM22" authorId="0" shapeId="0" xr:uid="{00000000-0006-0000-0200-000067030000}">
      <text>
        <r>
          <rPr>
            <sz val="11"/>
            <rFont val="Calibri"/>
          </rPr>
          <t>SZV_B:OnkormanyzatiUtem2</t>
        </r>
      </text>
    </comment>
    <comment ref="AN22" authorId="0" shapeId="0" xr:uid="{00000000-0006-0000-0200-000068030000}">
      <text>
        <r>
          <rPr>
            <sz val="11"/>
            <rFont val="Calibri"/>
          </rPr>
          <t>SZV_B:EUUtem2</t>
        </r>
      </text>
    </comment>
    <comment ref="AO22" authorId="0" shapeId="0" xr:uid="{00000000-0006-0000-0200-000069030000}">
      <text>
        <r>
          <rPr>
            <sz val="11"/>
            <rFont val="Calibri"/>
          </rPr>
          <t>SZV_B:EgyebUtem2</t>
        </r>
      </text>
    </comment>
    <comment ref="AP22" authorId="0" shapeId="0" xr:uid="{00000000-0006-0000-0200-00006A030000}">
      <text>
        <r>
          <rPr>
            <sz val="11"/>
            <rFont val="Calibri"/>
          </rPr>
          <t>SZV_B:HitelKotvenyUtem2</t>
        </r>
      </text>
    </comment>
    <comment ref="AQ22" authorId="0" shapeId="0" xr:uid="{00000000-0006-0000-0200-00006B030000}">
      <text>
        <r>
          <rPr>
            <sz val="11"/>
            <rFont val="Calibri"/>
          </rPr>
          <t>SZV_B:OsszesenUtem2</t>
        </r>
      </text>
    </comment>
    <comment ref="AR22" authorId="0" shapeId="0" xr:uid="{00000000-0006-0000-0200-00006C030000}">
      <text>
        <r>
          <rPr>
            <sz val="11"/>
            <rFont val="Calibri"/>
          </rPr>
          <t>SZV_B:ForrashianyUtem2</t>
        </r>
      </text>
    </comment>
    <comment ref="AU22" authorId="0" shapeId="0" xr:uid="{00000000-0006-0000-0200-00006D030000}">
      <text>
        <r>
          <rPr>
            <sz val="11"/>
            <rFont val="Calibri"/>
          </rPr>
          <t>SZV_B:Indokolas</t>
        </r>
      </text>
    </comment>
    <comment ref="AV22" authorId="0" shapeId="0" xr:uid="{00000000-0006-0000-0200-00006E030000}">
      <text>
        <r>
          <rPr>
            <sz val="11"/>
            <rFont val="Calibri"/>
          </rPr>
          <t>SZV_B:Megjegyzes</t>
        </r>
      </text>
    </comment>
    <comment ref="AW22" authorId="0" shapeId="0" xr:uid="{00000000-0006-0000-0200-00006F030000}">
      <text>
        <r>
          <rPr>
            <sz val="11"/>
            <rFont val="Calibri"/>
          </rPr>
          <t>SZV_B:FeladatSorszam</t>
        </r>
      </text>
    </comment>
    <comment ref="AY22" authorId="0" shapeId="0" xr:uid="{00000000-0006-0000-0200-000070030000}">
      <text>
        <r>
          <rPr>
            <sz val="11"/>
            <rFont val="Calibri"/>
          </rPr>
          <t>SZV_B:ISA</t>
        </r>
      </text>
    </comment>
    <comment ref="B23" authorId="0" shapeId="0" xr:uid="{00000000-0006-0000-0200-000071030000}">
      <text>
        <r>
          <rPr>
            <sz val="11"/>
            <rFont val="Calibri"/>
          </rPr>
          <t>SZV_B:FontossagiSorrent</t>
        </r>
      </text>
    </comment>
    <comment ref="C23" authorId="0" shapeId="0" xr:uid="{00000000-0006-0000-0200-000072030000}">
      <text>
        <r>
          <rPr>
            <sz val="11"/>
            <rFont val="Calibri"/>
          </rPr>
          <t>SZV_B:FeladatKategoria</t>
        </r>
      </text>
    </comment>
    <comment ref="D23" authorId="0" shapeId="0" xr:uid="{00000000-0006-0000-0200-000073030000}">
      <text>
        <r>
          <rPr>
            <sz val="11"/>
            <rFont val="Calibri"/>
          </rPr>
          <t>SZV_B:FeladatMegnevezes</t>
        </r>
      </text>
    </comment>
    <comment ref="E23" authorId="0" shapeId="0" xr:uid="{00000000-0006-0000-0200-000074030000}">
      <text>
        <r>
          <rPr>
            <sz val="11"/>
            <rFont val="Calibri"/>
          </rPr>
          <t>SZV_B:ElviEngedelySzam</t>
        </r>
      </text>
    </comment>
    <comment ref="F23" authorId="0" shapeId="0" xr:uid="{00000000-0006-0000-0200-000075030000}">
      <text>
        <r>
          <rPr>
            <sz val="11"/>
            <rFont val="Calibri"/>
          </rPr>
          <t>SZV_B:VKR_Kod</t>
        </r>
      </text>
    </comment>
    <comment ref="G23" authorId="0" shapeId="0" xr:uid="{00000000-0006-0000-0200-000076030000}">
      <text>
        <r>
          <rPr>
            <sz val="11"/>
            <rFont val="Calibri"/>
          </rPr>
          <t>SZV_B:VKR_Nev</t>
        </r>
      </text>
    </comment>
    <comment ref="H23" authorId="0" shapeId="0" xr:uid="{00000000-0006-0000-0200-000077030000}">
      <text>
        <r>
          <rPr>
            <sz val="11"/>
            <rFont val="Calibri"/>
          </rPr>
          <t>SZV_B:FeladatAzonosito</t>
        </r>
      </text>
    </comment>
    <comment ref="I23" authorId="0" shapeId="0" xr:uid="{00000000-0006-0000-0200-000078030000}">
      <text>
        <r>
          <rPr>
            <sz val="11"/>
            <rFont val="Calibri"/>
          </rPr>
          <t>SZV_B:EllatasiTerulet</t>
        </r>
      </text>
    </comment>
    <comment ref="J23" authorId="0" shapeId="0" xr:uid="{00000000-0006-0000-0200-000079030000}">
      <text>
        <r>
          <rPr>
            <sz val="11"/>
            <rFont val="Calibri"/>
          </rPr>
          <t>SZV_B:EllatasertFelelos</t>
        </r>
      </text>
    </comment>
    <comment ref="K23" authorId="0" shapeId="0" xr:uid="{00000000-0006-0000-0200-00007A030000}">
      <text>
        <r>
          <rPr>
            <sz val="11"/>
            <rFont val="Calibri"/>
          </rPr>
          <t>SZV_B:TervezettNettoKoltseg</t>
        </r>
      </text>
    </comment>
    <comment ref="L23" authorId="0" shapeId="0" xr:uid="{00000000-0006-0000-0200-00007B030000}">
      <text>
        <r>
          <rPr>
            <sz val="11"/>
            <rFont val="Calibri"/>
          </rPr>
          <t>SZV_B:IdotartamKezdes</t>
        </r>
      </text>
    </comment>
    <comment ref="M23" authorId="0" shapeId="0" xr:uid="{00000000-0006-0000-0200-00007C030000}">
      <text>
        <r>
          <rPr>
            <sz val="11"/>
            <rFont val="Calibri"/>
          </rPr>
          <t>SZV_B:IdotartamBefejezes</t>
        </r>
      </text>
    </comment>
    <comment ref="N23" authorId="0" shapeId="0" xr:uid="{00000000-0006-0000-0200-00007D030000}">
      <text>
        <r>
          <rPr>
            <sz val="11"/>
            <rFont val="Calibri"/>
          </rPr>
          <t>SZV_B:NettoKoltsegUtem1</t>
        </r>
      </text>
    </comment>
    <comment ref="O23" authorId="0" shapeId="0" xr:uid="{00000000-0006-0000-0200-00007E030000}">
      <text>
        <r>
          <rPr>
            <sz val="11"/>
            <rFont val="Calibri"/>
          </rPr>
          <t>SZV_B:NettoKoltsegUtem2</t>
        </r>
      </text>
    </comment>
    <comment ref="P23" authorId="0" shapeId="0" xr:uid="{00000000-0006-0000-0200-00007F030000}">
      <text>
        <r>
          <rPr>
            <sz val="11"/>
            <rFont val="Calibri"/>
          </rPr>
          <t>SZV_B:EM_Melleklet2_KTG</t>
        </r>
      </text>
    </comment>
    <comment ref="R23" authorId="0" shapeId="0" xr:uid="{00000000-0006-0000-0200-000080030000}">
      <text>
        <r>
          <rPr>
            <sz val="11"/>
            <rFont val="Calibri"/>
          </rPr>
          <t>SZV_B:HDUtem1</t>
        </r>
      </text>
    </comment>
    <comment ref="S23" authorId="0" shapeId="0" xr:uid="{00000000-0006-0000-0200-000081030000}">
      <text>
        <r>
          <rPr>
            <sz val="11"/>
            <rFont val="Calibri"/>
          </rPr>
          <t>SZV_B:ECSUtem1</t>
        </r>
      </text>
    </comment>
    <comment ref="T23" authorId="0" shapeId="0" xr:uid="{00000000-0006-0000-0200-000082030000}">
      <text>
        <r>
          <rPr>
            <sz val="11"/>
            <rFont val="Calibri"/>
          </rPr>
          <t>SZV_B:KFHUtem1</t>
        </r>
      </text>
    </comment>
    <comment ref="U23" authorId="0" shapeId="0" xr:uid="{00000000-0006-0000-0200-000083030000}">
      <text>
        <r>
          <rPr>
            <sz val="11"/>
            <rFont val="Calibri"/>
          </rPr>
          <t>SZV_B:Egyeb_SajatUtem1</t>
        </r>
      </text>
    </comment>
    <comment ref="V23" authorId="0" shapeId="0" xr:uid="{00000000-0006-0000-0200-000084030000}">
      <text>
        <r>
          <rPr>
            <sz val="11"/>
            <rFont val="Calibri"/>
          </rPr>
          <t>SZV_B:DijUtem1</t>
        </r>
      </text>
    </comment>
    <comment ref="W23" authorId="0" shapeId="0" xr:uid="{00000000-0006-0000-0200-000085030000}">
      <text>
        <r>
          <rPr>
            <sz val="11"/>
            <rFont val="Calibri"/>
          </rPr>
          <t>SZV_B:EM_Melleklet1_Utem1</t>
        </r>
      </text>
    </comment>
    <comment ref="X23" authorId="0" shapeId="0" xr:uid="{00000000-0006-0000-0200-000086030000}">
      <text>
        <r>
          <rPr>
            <sz val="11"/>
            <rFont val="Calibri"/>
          </rPr>
          <t>SZV_B:EgyebAllamiUtem1</t>
        </r>
      </text>
    </comment>
    <comment ref="Y23" authorId="0" shapeId="0" xr:uid="{00000000-0006-0000-0200-000087030000}">
      <text>
        <r>
          <rPr>
            <sz val="11"/>
            <rFont val="Calibri"/>
          </rPr>
          <t>SZV_B:OnkormanyzatiUtem1</t>
        </r>
      </text>
    </comment>
    <comment ref="Z23" authorId="0" shapeId="0" xr:uid="{00000000-0006-0000-0200-000088030000}">
      <text>
        <r>
          <rPr>
            <sz val="11"/>
            <rFont val="Calibri"/>
          </rPr>
          <t>SZV_B:EUUtem1</t>
        </r>
      </text>
    </comment>
    <comment ref="AA23" authorId="0" shapeId="0" xr:uid="{00000000-0006-0000-0200-000089030000}">
      <text>
        <r>
          <rPr>
            <sz val="11"/>
            <rFont val="Calibri"/>
          </rPr>
          <t>SZV_B:EgyebUtem1</t>
        </r>
      </text>
    </comment>
    <comment ref="AB23" authorId="0" shapeId="0" xr:uid="{00000000-0006-0000-0200-00008A030000}">
      <text>
        <r>
          <rPr>
            <sz val="11"/>
            <rFont val="Calibri"/>
          </rPr>
          <t>SZV_B:HitelKotvenyUtem1</t>
        </r>
      </text>
    </comment>
    <comment ref="AC23" authorId="0" shapeId="0" xr:uid="{00000000-0006-0000-0200-00008B030000}">
      <text>
        <r>
          <rPr>
            <sz val="11"/>
            <rFont val="Calibri"/>
          </rPr>
          <t>SZV_B:OsszesenUtem1</t>
        </r>
      </text>
    </comment>
    <comment ref="AF23" authorId="0" shapeId="0" xr:uid="{00000000-0006-0000-0200-00008C030000}">
      <text>
        <r>
          <rPr>
            <sz val="11"/>
            <rFont val="Calibri"/>
          </rPr>
          <t>SZV_B:HDUtem2</t>
        </r>
      </text>
    </comment>
    <comment ref="AG23" authorId="0" shapeId="0" xr:uid="{00000000-0006-0000-0200-00008D030000}">
      <text>
        <r>
          <rPr>
            <sz val="11"/>
            <rFont val="Calibri"/>
          </rPr>
          <t>SZV_B:ECSUtem2</t>
        </r>
      </text>
    </comment>
    <comment ref="AH23" authorId="0" shapeId="0" xr:uid="{00000000-0006-0000-0200-00008E030000}">
      <text>
        <r>
          <rPr>
            <sz val="11"/>
            <rFont val="Calibri"/>
          </rPr>
          <t>SZV_B:KFHUtem2</t>
        </r>
      </text>
    </comment>
    <comment ref="AI23" authorId="0" shapeId="0" xr:uid="{00000000-0006-0000-0200-00008F030000}">
      <text>
        <r>
          <rPr>
            <sz val="11"/>
            <rFont val="Calibri"/>
          </rPr>
          <t>SZV_B:Egyeb_SajatUtem2</t>
        </r>
      </text>
    </comment>
    <comment ref="AJ23" authorId="0" shapeId="0" xr:uid="{00000000-0006-0000-0200-000090030000}">
      <text>
        <r>
          <rPr>
            <sz val="11"/>
            <rFont val="Calibri"/>
          </rPr>
          <t>SZV_B:DijUtem2</t>
        </r>
      </text>
    </comment>
    <comment ref="AK23" authorId="0" shapeId="0" xr:uid="{00000000-0006-0000-0200-000091030000}">
      <text>
        <r>
          <rPr>
            <sz val="11"/>
            <rFont val="Calibri"/>
          </rPr>
          <t>SZV_B:EM_Melleklet1_Utem2</t>
        </r>
      </text>
    </comment>
    <comment ref="AL23" authorId="0" shapeId="0" xr:uid="{00000000-0006-0000-0200-000092030000}">
      <text>
        <r>
          <rPr>
            <sz val="11"/>
            <rFont val="Calibri"/>
          </rPr>
          <t>SZV_B:EgyebAllamiUtem2</t>
        </r>
      </text>
    </comment>
    <comment ref="AM23" authorId="0" shapeId="0" xr:uid="{00000000-0006-0000-0200-000093030000}">
      <text>
        <r>
          <rPr>
            <sz val="11"/>
            <rFont val="Calibri"/>
          </rPr>
          <t>SZV_B:OnkormanyzatiUtem2</t>
        </r>
      </text>
    </comment>
    <comment ref="AN23" authorId="0" shapeId="0" xr:uid="{00000000-0006-0000-0200-000094030000}">
      <text>
        <r>
          <rPr>
            <sz val="11"/>
            <rFont val="Calibri"/>
          </rPr>
          <t>SZV_B:EUUtem2</t>
        </r>
      </text>
    </comment>
    <comment ref="AO23" authorId="0" shapeId="0" xr:uid="{00000000-0006-0000-0200-000095030000}">
      <text>
        <r>
          <rPr>
            <sz val="11"/>
            <rFont val="Calibri"/>
          </rPr>
          <t>SZV_B:EgyebUtem2</t>
        </r>
      </text>
    </comment>
    <comment ref="AP23" authorId="0" shapeId="0" xr:uid="{00000000-0006-0000-0200-000096030000}">
      <text>
        <r>
          <rPr>
            <sz val="11"/>
            <rFont val="Calibri"/>
          </rPr>
          <t>SZV_B:HitelKotvenyUtem2</t>
        </r>
      </text>
    </comment>
    <comment ref="AQ23" authorId="0" shapeId="0" xr:uid="{00000000-0006-0000-0200-000097030000}">
      <text>
        <r>
          <rPr>
            <sz val="11"/>
            <rFont val="Calibri"/>
          </rPr>
          <t>SZV_B:OsszesenUtem2</t>
        </r>
      </text>
    </comment>
    <comment ref="AR23" authorId="0" shapeId="0" xr:uid="{00000000-0006-0000-0200-000098030000}">
      <text>
        <r>
          <rPr>
            <sz val="11"/>
            <rFont val="Calibri"/>
          </rPr>
          <t>SZV_B:ForrashianyUtem2</t>
        </r>
      </text>
    </comment>
    <comment ref="AU23" authorId="0" shapeId="0" xr:uid="{00000000-0006-0000-0200-000099030000}">
      <text>
        <r>
          <rPr>
            <sz val="11"/>
            <rFont val="Calibri"/>
          </rPr>
          <t>SZV_B:Indokolas</t>
        </r>
      </text>
    </comment>
    <comment ref="AV23" authorId="0" shapeId="0" xr:uid="{00000000-0006-0000-0200-00009A030000}">
      <text>
        <r>
          <rPr>
            <sz val="11"/>
            <rFont val="Calibri"/>
          </rPr>
          <t>SZV_B:Megjegyzes</t>
        </r>
      </text>
    </comment>
    <comment ref="AW23" authorId="0" shapeId="0" xr:uid="{00000000-0006-0000-0200-00009B030000}">
      <text>
        <r>
          <rPr>
            <sz val="11"/>
            <rFont val="Calibri"/>
          </rPr>
          <t>SZV_B:FeladatSorszam</t>
        </r>
      </text>
    </comment>
    <comment ref="AY23" authorId="0" shapeId="0" xr:uid="{00000000-0006-0000-0200-00009C030000}">
      <text>
        <r>
          <rPr>
            <sz val="11"/>
            <rFont val="Calibri"/>
          </rPr>
          <t>SZV_B:ISA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Anonymous</author>
  </authors>
  <commentList>
    <comment ref="A3" authorId="0" shapeId="0" xr:uid="{00000000-0006-0000-0500-000001000000}">
      <text>
        <r>
          <rPr>
            <sz val="11"/>
            <rFont val="Calibri"/>
            <family val="2"/>
            <charset val="238"/>
          </rPr>
          <t>UserDEComment</t>
        </r>
      </text>
    </comment>
  </commentList>
</comments>
</file>

<file path=xl/sharedStrings.xml><?xml version="1.0" encoding="utf-8"?>
<sst xmlns="http://schemas.openxmlformats.org/spreadsheetml/2006/main" count="495" uniqueCount="289">
  <si>
    <t/>
  </si>
  <si>
    <t>Az adatszolgáltatás</t>
  </si>
  <si>
    <t>MEKH azonosítószáma:</t>
  </si>
  <si>
    <t>vk_GFT_SZV_B_2</t>
  </si>
  <si>
    <t>címe:</t>
  </si>
  <si>
    <t>gyakorisága:</t>
  </si>
  <si>
    <t>Éves</t>
  </si>
  <si>
    <t>beszámolási időszak:</t>
  </si>
  <si>
    <t>2026-01-01</t>
  </si>
  <si>
    <t>Tárgyidőszak kezdete</t>
  </si>
  <si>
    <t>Tárgyidőszak vége</t>
  </si>
  <si>
    <t>teljesítésének határideje:</t>
  </si>
  <si>
    <t>2026-09-30</t>
  </si>
  <si>
    <t>Az adatszolgáltató</t>
  </si>
  <si>
    <t>neve:</t>
  </si>
  <si>
    <t>Dél-Pest Megyei Víziközmű Szolgáltató Zrt.</t>
  </si>
  <si>
    <t>2360 Gyál, Kőrösi út 190.</t>
  </si>
  <si>
    <t>MEKH nyilvántartási kódja:</t>
  </si>
  <si>
    <t>H/1 -- Forrás megnevezése (I. ütem)</t>
  </si>
  <si>
    <t>H/2 -- Forrás megnevezése (II. ütem)</t>
  </si>
  <si>
    <t>Sorszám</t>
  </si>
  <si>
    <t>Víziközmű-rendszer megnevezése</t>
  </si>
  <si>
    <t>Víziközmű-rendszer hivatali kódja</t>
  </si>
  <si>
    <t>ISA</t>
  </si>
  <si>
    <t>Az érintett ellátásért felelős(ök) megnevezése</t>
  </si>
  <si>
    <t>Ellátási terület</t>
  </si>
  <si>
    <t>Ellenőrzés</t>
  </si>
  <si>
    <t>Forrástöbblet a víziközmű-rendszeren I.ütem [eFt]</t>
  </si>
  <si>
    <t>Forrástöbblet a víziközmű-rendszeren II.ütem  [eFt]</t>
  </si>
  <si>
    <t>Tervezett nettó költség [eFt]</t>
  </si>
  <si>
    <r>
      <t xml:space="preserve">A beruházás tervezett nettó költsége a tervezési időszak ütemezése szerint [eFt] - </t>
    </r>
    <r>
      <rPr>
        <b/>
        <u/>
        <sz val="11"/>
        <color theme="1"/>
        <rFont val="Calibri"/>
        <family val="2"/>
        <charset val="238"/>
      </rPr>
      <t>I. ütem</t>
    </r>
  </si>
  <si>
    <r>
      <t>A beruházás tervezett nettó költsége a tervezési időszak ütemezése szerint [eFt] -</t>
    </r>
    <r>
      <rPr>
        <b/>
        <u/>
        <sz val="11"/>
        <color theme="1"/>
        <rFont val="Calibri"/>
        <family val="2"/>
        <charset val="238"/>
      </rPr>
      <t xml:space="preserve"> II. ütem</t>
    </r>
  </si>
  <si>
    <t>Az EM rendelet 2. melléklet terhére elszámolni tervezett költség</t>
  </si>
  <si>
    <t>Használati díj [eFt]</t>
  </si>
  <si>
    <t>ÉCS [eFt]</t>
  </si>
  <si>
    <t>Közműfejlesztési hozzájárulás [eFt]</t>
  </si>
  <si>
    <t>Egyéb saját forrás [eFt]</t>
  </si>
  <si>
    <t>Díj [eFt]</t>
  </si>
  <si>
    <t>VFEA - EM rendelet 1. melléklet</t>
  </si>
  <si>
    <t>Egyéb állami támogatás [eFt]</t>
  </si>
  <si>
    <t>Önkormányzati támogatás [eFt]</t>
  </si>
  <si>
    <t>EU-s támogatás [eFt]</t>
  </si>
  <si>
    <t>Egyéb támogatás [eFt]</t>
  </si>
  <si>
    <t>Banki hitel, kötvénykibocsátás [eFt]</t>
  </si>
  <si>
    <t>Összesítés [eFt]</t>
  </si>
  <si>
    <t>Hány feladat van a rendszeren</t>
  </si>
  <si>
    <t>Helyes kitöltések száma</t>
  </si>
  <si>
    <t>VAN rövidtávú terv?</t>
  </si>
  <si>
    <t>VAN hosszútávú terv?</t>
  </si>
  <si>
    <t>RÖGZÍTVE?</t>
  </si>
  <si>
    <t>új</t>
  </si>
  <si>
    <t>Pécel-SZ</t>
  </si>
  <si>
    <t>21-04057-1-001-00-01</t>
  </si>
  <si>
    <t>Pécel Város Önkormányzata</t>
  </si>
  <si>
    <t>Pécel</t>
  </si>
  <si>
    <t>K.k.lacháza-SZ</t>
  </si>
  <si>
    <t>21-10816-1-001-00-05</t>
  </si>
  <si>
    <t>Kiskunlacháza Város Önkormányzat</t>
  </si>
  <si>
    <t>Kiskunlacháza</t>
  </si>
  <si>
    <t>Dunavarsány-SZV</t>
  </si>
  <si>
    <t>21-20534-1-006-00-03</t>
  </si>
  <si>
    <t>Dunavarsány Város Önkormányzata, Áporka Község Önkormányzata, Délegyháza Község Önkormányzata, Majosháza Község Önkormányzata, Szigetszentmárton Község Önkormányzata, Taksony Nagyközség Önkormányzata</t>
  </si>
  <si>
    <t>Dunavarsány, Áporka, Délegyháza, Majosháza, Szigetszentmárton, Taksony</t>
  </si>
  <si>
    <t>Ócsa-SZ</t>
  </si>
  <si>
    <t>22-04075-1-001-00-00</t>
  </si>
  <si>
    <t>Ócsa Város Önkormányzat</t>
  </si>
  <si>
    <t>Ócsa</t>
  </si>
  <si>
    <t>Felsőpakony-SZV</t>
  </si>
  <si>
    <t>22-06035-1-001-00-04</t>
  </si>
  <si>
    <t>Felsőpakony Nagyközség Önkormányzata</t>
  </si>
  <si>
    <t>Felsőpakony</t>
  </si>
  <si>
    <t>Maglód-SZ</t>
  </si>
  <si>
    <t>22-10922-1-001-00-07</t>
  </si>
  <si>
    <t>Maglód Város Önkormányzata</t>
  </si>
  <si>
    <t>Maglód</t>
  </si>
  <si>
    <t>Üllő-SZ</t>
  </si>
  <si>
    <t>22-12894-1-001-00-10</t>
  </si>
  <si>
    <t>Üllő Város Önkormányzata</t>
  </si>
  <si>
    <t>Üllő</t>
  </si>
  <si>
    <t>Sz.halom-SZ</t>
  </si>
  <si>
    <t>22-13277-1-001-00-01</t>
  </si>
  <si>
    <t>Szigethalom Város Önkormányzat</t>
  </si>
  <si>
    <t>Szigethalom</t>
  </si>
  <si>
    <t>Ecser-SZ</t>
  </si>
  <si>
    <t>22-24518-1-001-00-10</t>
  </si>
  <si>
    <t>Ecser Nagyközség Önkormányzata</t>
  </si>
  <si>
    <t>Ecser</t>
  </si>
  <si>
    <t>Gyál-SZ</t>
  </si>
  <si>
    <t>22-25627-1-001-00-14</t>
  </si>
  <si>
    <t>Gyál Város Önkormányzata</t>
  </si>
  <si>
    <t>Gyál</t>
  </si>
  <si>
    <t>Vecsés-SZ</t>
  </si>
  <si>
    <t>22-26815-1-001-00-04</t>
  </si>
  <si>
    <t>Vecsés Város Önkormányzata</t>
  </si>
  <si>
    <t>Vecsés</t>
  </si>
  <si>
    <t>Inárcs-SZV</t>
  </si>
  <si>
    <t>22-32106-1-001-00-05</t>
  </si>
  <si>
    <t>Inárcs Nagyközség Önkormányzata</t>
  </si>
  <si>
    <t>Inárcs</t>
  </si>
  <si>
    <t>Kerepes-Kistarcsa-SZV</t>
  </si>
  <si>
    <t>22-34157-1-002-00-12</t>
  </si>
  <si>
    <t>Kerepes Város Önkormányzata, Kistarcsa Város Önkormányzata</t>
  </si>
  <si>
    <t>Kerepes, Kistarcsa</t>
  </si>
  <si>
    <t>A</t>
  </si>
  <si>
    <t>B</t>
  </si>
  <si>
    <t>C</t>
  </si>
  <si>
    <t>D</t>
  </si>
  <si>
    <t>E/1</t>
  </si>
  <si>
    <t>E/2</t>
  </si>
  <si>
    <t>fx</t>
  </si>
  <si>
    <t>VKEFFO</t>
  </si>
  <si>
    <t>F</t>
  </si>
  <si>
    <t>G</t>
  </si>
  <si>
    <t>I/1</t>
  </si>
  <si>
    <t>I/2</t>
  </si>
  <si>
    <t>J/1</t>
  </si>
  <si>
    <t>J/2</t>
  </si>
  <si>
    <t>Fontossági sorrend</t>
  </si>
  <si>
    <t>A beruházási feladat kategóriája</t>
  </si>
  <si>
    <t>Beruházás megnevezése</t>
  </si>
  <si>
    <t>Vízjogi létesítési/ elvi engedély száma (amennyiben rendelkezésre áll)</t>
  </si>
  <si>
    <t>FELADAT-AZONOSITO</t>
  </si>
  <si>
    <t>Megvalósítás várható időtartama - KEZDÉS</t>
  </si>
  <si>
    <t>Megvalósítás várható időtartama - BEFEJEZÉS</t>
  </si>
  <si>
    <t>A Felújítás tervezett nettó költsége a tervezési időszak ütemezése szerint [eFt] - I. ütem</t>
  </si>
  <si>
    <t>A Felújítás tervezett nettó költsége a tervezési időszak ütemezése szerint [eFt] - II. ütem</t>
  </si>
  <si>
    <t>Forrás (I. ütem) - ELLENŐRZÉS</t>
  </si>
  <si>
    <t>Forráshiányos a feladat (II. ütem)?</t>
  </si>
  <si>
    <t>Forrás (II. ütem) - ELLENŐRZÉS</t>
  </si>
  <si>
    <t>INDOKLÁS</t>
  </si>
  <si>
    <t>MEGJEGYZÉS</t>
  </si>
  <si>
    <t>Feladat sorszáma</t>
  </si>
  <si>
    <t>Indoklás hossza</t>
  </si>
  <si>
    <t>Minden kitöltve? (kivéve a forrás) 1-igen;0-nem</t>
  </si>
  <si>
    <t>2027-2027: R
2027-x: RH
2028-x: H</t>
  </si>
  <si>
    <t>Van rövid távú feladat</t>
  </si>
  <si>
    <t>Ütem költségek hibásak? --- 1-igen; 0-nem</t>
  </si>
  <si>
    <t>1.ütem FORRÁS --- forráshiányos? 1-igen;0-nem</t>
  </si>
  <si>
    <t>1.ütem FORRÁS --- Összesítés</t>
  </si>
  <si>
    <t>1.ütem FORRÁS kitöltve? 1-igen, 0-nem</t>
  </si>
  <si>
    <t>1.ütem FORRÁS jól kitöltve? 1-igen;0-nem</t>
  </si>
  <si>
    <t>2.ütem FORRÁS --- forráshiányos? 1-igen;0-nem</t>
  </si>
  <si>
    <t>2.ütem FORRÁS kitöltve? 1-igen, 0-nem</t>
  </si>
  <si>
    <t>2.ütem FORRÁS jól kitöltve? 1-igen;0-nem</t>
  </si>
  <si>
    <t>2.FORRÁS ütem --- Összesítés</t>
  </si>
  <si>
    <t>Van feladat 1.ütem? 1-igen;0-nem</t>
  </si>
  <si>
    <t>Van feladat 2.ütem? 1-igen;0-nem</t>
  </si>
  <si>
    <t>1.ütem nullás a terv? 1-igen;0-nem</t>
  </si>
  <si>
    <t>2.ütem nullás a terv? 1-igen;0-nem</t>
  </si>
  <si>
    <t>Nullás és van indoklás rövidtáv 1-igen; 0-nem</t>
  </si>
  <si>
    <t>Nincs hosszútávú terv (ktg) indoklás?</t>
  </si>
  <si>
    <t>Nullás és van idnoklás rövidtáv 1-igen; 0-nem</t>
  </si>
  <si>
    <t>Nullás és van indoklás hosszútáv 1-igen; 0-nem</t>
  </si>
  <si>
    <t>A felújítási feladat kategóriája</t>
  </si>
  <si>
    <t>Felújítás megnevezése</t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</si>
  <si>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KEZDÉS</t>
    </r>
  </si>
  <si>
    <r>
      <t xml:space="preserve">Megvalósítás várható időtartama - </t>
    </r>
    <r>
      <rPr>
        <u/>
        <sz val="14"/>
        <color theme="1"/>
        <rFont val="Arial"/>
        <family val="2"/>
        <charset val="238"/>
      </rPr>
      <t>BEFEJEZÉS</t>
    </r>
  </si>
  <si>
    <t>VFEA - EM rendelet 2. melléklet (fenntartására fordítandó)</t>
  </si>
  <si>
    <t>HIÁNYOS kitöltés?!</t>
  </si>
  <si>
    <t>ÖSSZESÍTŐ szöveggel</t>
  </si>
  <si>
    <t>Kitöltés rendben! &gt;&gt; 1; Egyébként &gt;&gt; 0</t>
  </si>
  <si>
    <t>Rövid és jó</t>
  </si>
  <si>
    <t>Hosszú és jó</t>
  </si>
  <si>
    <t>A beruházási feladat kategóriája - SZENNYVÍZ</t>
  </si>
  <si>
    <t>NV Zrt. FŐCSOPORTOK</t>
  </si>
  <si>
    <t>FORRÁS MEGNEVEZÉSE</t>
  </si>
  <si>
    <t>A kitöltés lehetséges eredménye, az "ELLENÖRZÉS" oszlopban jelenik meg</t>
  </si>
  <si>
    <t>Színkód</t>
  </si>
  <si>
    <r>
      <t xml:space="preserve">A kitöltés lehetséges eredménye, az "ELLENÖRZÉS" oszlopban jelenik meg </t>
    </r>
    <r>
      <rPr>
        <sz val="16"/>
        <color theme="1"/>
        <rFont val="Arial"/>
        <family val="2"/>
        <charset val="238"/>
      </rPr>
      <t>(</t>
    </r>
    <r>
      <rPr>
        <i/>
        <sz val="16"/>
        <color theme="1"/>
        <rFont val="Arial"/>
        <family val="2"/>
        <charset val="238"/>
      </rPr>
      <t>Osszesito lap</t>
    </r>
    <r>
      <rPr>
        <sz val="16"/>
        <color theme="1"/>
        <rFont val="Arial"/>
        <family val="2"/>
        <charset val="238"/>
      </rPr>
      <t>)</t>
    </r>
  </si>
  <si>
    <t>KATEGÓRIA</t>
  </si>
  <si>
    <t>1. SZINT</t>
  </si>
  <si>
    <t>2. SZINT</t>
  </si>
  <si>
    <t>3. SZINT</t>
  </si>
  <si>
    <t>PÉLDÁK</t>
  </si>
  <si>
    <t>Kategóriák</t>
  </si>
  <si>
    <t>Magyarázat</t>
  </si>
  <si>
    <t>Nincs VKR kiválasztva!</t>
  </si>
  <si>
    <t>Nincs rögzítve!</t>
  </si>
  <si>
    <t>2111_VEZETÉK_TÁV</t>
  </si>
  <si>
    <t>vezeték</t>
  </si>
  <si>
    <t>távvezeték</t>
  </si>
  <si>
    <t>regionális vezetékkel, távvezetékkel kapcsolatos beruházási feladatok (pl.: távvezeték kapacitásbővítése)</t>
  </si>
  <si>
    <t>Használati díj</t>
  </si>
  <si>
    <t>Ide értendő: 
- az előző évek használati díj maradványa
- önkormányzattól átvett fel nem használt használati díj
- a víziközmű alap (Vksztv. 2. § 33.pont) 
- Vksztv. értelmező rendelkezéséhez egyezően bérleti díj, vagyonkezelési díj vagy koncessziós díj</t>
  </si>
  <si>
    <t>Kitöltési hiba!</t>
  </si>
  <si>
    <t>2121_VEZETÉK_GERINC</t>
  </si>
  <si>
    <t>gerinc vezeték</t>
  </si>
  <si>
    <t>gerincvezetékkel kapcsolatos beruházási feladatok (pl.: új gerincvezeték létesítése, hálózatbővítés)</t>
  </si>
  <si>
    <t>ÉCS</t>
  </si>
  <si>
    <t>- értékcsökkenési leírás</t>
  </si>
  <si>
    <t>Hiányos kitöltés! („?”-oszlop üres)</t>
  </si>
  <si>
    <t>Hiányzik a rövidtávú terv!</t>
  </si>
  <si>
    <t>2131_VEZETÉK_BEKÖTŐ</t>
  </si>
  <si>
    <t>bekötővezeték</t>
  </si>
  <si>
    <t>bekötővezetékkel kapcsolatos beruházási feladatok (pl.: új bekötővezetékek létesítése)</t>
  </si>
  <si>
    <t>Közműfejlesztési hozzájárulás</t>
  </si>
  <si>
    <t>I. ütem forrása nincs kitöltve!</t>
  </si>
  <si>
    <t>Hiányzik a hosszútávú terv!</t>
  </si>
  <si>
    <t>2110_VEZETÉK_EGYÉB</t>
  </si>
  <si>
    <t>egyéb</t>
  </si>
  <si>
    <t>a vezetékrendszerhez kapcsolódó, egyéb, a fenti kategóriákba nem besorolható beruházási feladatok</t>
  </si>
  <si>
    <t>Egyéb saját forrás</t>
  </si>
  <si>
    <t>- Társasági eszköz hasznosításból/értékesítésből származó bevétel/vissznyeremény</t>
  </si>
  <si>
    <t>II. ütem forrása nincs kitöltve!</t>
  </si>
  <si>
    <t>Kitöltés rendben!</t>
  </si>
  <si>
    <t>2100_VEZETÉK_KOMPLEX</t>
  </si>
  <si>
    <t>komplex</t>
  </si>
  <si>
    <t>a vezetékekhez kapcsolódó komplex beruházási feladatok (pl.: egy adott utcára vonatkozó új  szennyvízelvezetési rendszer teljeskörű kivitelezése)</t>
  </si>
  <si>
    <t>VFEA 2. melléklet</t>
  </si>
  <si>
    <t>- Víziközmű-fejlesztési és Ellentételezési Alap - 24/2023. (XII. 13.) EM rendelet 2. melléklet</t>
  </si>
  <si>
    <t>Költségek üteme nem megfelelő (az időtartam és a költség üteme eltér)!</t>
  </si>
  <si>
    <t>2211_AKNA_SZIVATTYÚ_HÁLÓZATI</t>
  </si>
  <si>
    <t>átemelőakna, tisztítóakna, szerelvényakna</t>
  </si>
  <si>
    <t>szivattyú</t>
  </si>
  <si>
    <t>hálózati</t>
  </si>
  <si>
    <t>az elvezetőhálózaton található szivattyúhoz kapcsolódó beruházási feladatok (pl.: új átemelőszivattyú beszerzése)</t>
  </si>
  <si>
    <t>Állami támogatás</t>
  </si>
  <si>
    <t>- központi kezelésű előirányzat
- egyéb állami támogatás
- egyéb központi költségvetés</t>
  </si>
  <si>
    <t>Kötelező cellák kitöltve, de az I.ütem forrása hibás!</t>
  </si>
  <si>
    <t>2212_AKNA_SZIVATTYÚ_HÁZI</t>
  </si>
  <si>
    <t>házi beemelő</t>
  </si>
  <si>
    <t>házi beemelő szivattyúhoz kapcsolódó beruházási feladatok (pl.: új szivattyú beszerzése)</t>
  </si>
  <si>
    <t>Önkormányzati támogatás</t>
  </si>
  <si>
    <t>- bármilyen önkormányzati forrás</t>
  </si>
  <si>
    <t>Kötelező cellák kitöltve, de a II. ütem forrása hibás!</t>
  </si>
  <si>
    <t>2213_AKNA_SZIVATTYÚ_VÉGÁTEMELŐ</t>
  </si>
  <si>
    <t>végátemelő</t>
  </si>
  <si>
    <t>végátemelő szivattyúhoz kapcsolódó beruházási feladatok (pl.: új szivattyú beszerzése)</t>
  </si>
  <si>
    <t>EU-s támogatás</t>
  </si>
  <si>
    <t>Nullás a rövidtávú feladat és rövid (hiányzik) a hozzá tartozó indoklás!</t>
  </si>
  <si>
    <t>2221_AKNA_ÉPÍTÉSZET</t>
  </si>
  <si>
    <t>építészet</t>
  </si>
  <si>
    <t>a gyűjtőhálózaton található aknákhoz kapcsolódó építészeti beruházás (pl.: korábban nem vízzáró akna vízzáróvá tétele)</t>
  </si>
  <si>
    <t>Egyéb támogatás</t>
  </si>
  <si>
    <t>- egyéb külső forrás
- egyéb nemzetközi hátterű támogatás
- egyéb/Fejlesztési célú pénzeszköz átadás
- állami/önkormányzati eszköz hasznosításból/értékesítésből szárm. bevétel/vissznyeremény
- ESCO típusú finanszírozás</t>
  </si>
  <si>
    <t>Nullás a hosszútávú feladat és rövid (hiányzik) a hozzá tartozó indoklás!";</t>
  </si>
  <si>
    <t>2210_AKNA_EGYÉB</t>
  </si>
  <si>
    <t>az aknákhoz kapcsolódó, egyéb, a fenti kategóriákba nem besorolható beruházási feladatok (pl.: biofilter beépítése)</t>
  </si>
  <si>
    <t>Banki hitel, kötvénykibocsátás</t>
  </si>
  <si>
    <t>II. ütemre nem tervezhet Rendkívüli feladatot!</t>
  </si>
  <si>
    <t>2200_AKNA_KOMPLEX</t>
  </si>
  <si>
    <t>a gyűjtőhálózaton található aknákhoz kapcsolódó komplex beruházási feladatok (pl.: szennyvízátemelő teljeskörű kivitelezése)</t>
  </si>
  <si>
    <t>EM rendelet 2. melléklet terhére elszámolt költség nem lehet nagyobb az I. ütemre tervezett tényleges költségnél!";</t>
  </si>
  <si>
    <t>2311_GÉPHÁZ</t>
  </si>
  <si>
    <t>gépház</t>
  </si>
  <si>
    <t>gépházhoz kapcsolódó beruházási feladatok (pl.: vákuumgépház, szivattyúgépház építése, bővítése)</t>
  </si>
  <si>
    <t>Többlet forrást jelölt meg az I. ütemnél! Kérjük, a többletet az 'Osszesito' fülön tüntesse fel!</t>
  </si>
  <si>
    <t>2411_TELEP_SZV KEZELÉS</t>
  </si>
  <si>
    <t>szennyvíztisztító telep</t>
  </si>
  <si>
    <t>szennyvízkezelés</t>
  </si>
  <si>
    <t>a szennyvízkezelés műtárgyaihoz kapcsolódó beruházási feladatok (pl.: rács, homokfogó, zsír és olajfogó, biológiai műtárgyak létesítése, bővítése, új recirkulációs szivattyú, vegyszerszivattyú beszerzése)</t>
  </si>
  <si>
    <t>Többlet forrást jelölt meg a II. ütemnél! Kérjük, a többletet az 'Osszesito' fülön tüntesse</t>
  </si>
  <si>
    <t>2412_TELEP_ISZAP KEZELÉS</t>
  </si>
  <si>
    <t>iszapkezelés</t>
  </si>
  <si>
    <t>az iszapkezelés műtárgyaihoz kapcsolódó beruházási feladatok (pl.: víztelenítéshez, iszapsűrítéshez kapcsolódó műtárgyak, berendezések létesítése, bővítése)</t>
  </si>
  <si>
    <t>2413_TELEP_BIOGÁZ</t>
  </si>
  <si>
    <t>biogáz</t>
  </si>
  <si>
    <t>a biogáz hasznosításához szükséges rendszerhez kapcsolódó beruházási feladatok (pl.: új gázmotor beszerzése)</t>
  </si>
  <si>
    <t>2414_TELEP_NAPELEM</t>
  </si>
  <si>
    <t>napelem</t>
  </si>
  <si>
    <t>a napelemrendszer egységeihez kapcsolódó beruházási feladatok (pl.: új napelemes rendszer létesítése)</t>
  </si>
  <si>
    <t>2415_TELEP_ÉPÍTÉSZET</t>
  </si>
  <si>
    <t>szennyvíztisztító telephez kapcsolódó építészeti beruházási feladatok (pl.: új épület létesítése, meglévő épület bővítése)</t>
  </si>
  <si>
    <t>2410_TELEP_EGYÉB</t>
  </si>
  <si>
    <t>a szennyvíztisztító telephez kapcsolódó, egyéb, a fenti kategóriákba nem besorolható beruházási feladatok (pl.: új hőszivattyú beépítése)</t>
  </si>
  <si>
    <t>2400_TELEP_KOMPLEX</t>
  </si>
  <si>
    <t>szennyvíztisztító telephez kapcsolódó komplex beruházási feladatok (pl.: a szennyvíztisztító telepen a szennyvízkezelés, az iszapkezelés, építészet, energetika, irányítástechnikai munkákból többféle feladatot együttesen tartalmazó beruházás)</t>
  </si>
  <si>
    <t>2511_VILL_IRÁNYTECH</t>
  </si>
  <si>
    <t>villamos- és irányítástechnika</t>
  </si>
  <si>
    <t>villamos- és irányítástechnikai beruházási feladatok, folyamatirányító rendszer kialakítása (pl.: új vezérlőszekrény létesítése)</t>
  </si>
  <si>
    <t>2611_EGYÉB</t>
  </si>
  <si>
    <t>a szennyvízelvezetéshez és -tisztításhoz kapcsolódó, egyéb, a fenti kategóriákba nem besorolható beruházási feladatok (pl.: biztonságtechnika, vagyonvédelem, ingatlan-nyilvántartás, tervezés, engedélyeztetés)</t>
  </si>
  <si>
    <t>2711_NINCS FELADAT</t>
  </si>
  <si>
    <t>nincs feladat</t>
  </si>
  <si>
    <t>Az adott ütemben nem kerül feladat betervezésre, melynek indokolása az AR-oszlopban szükséges.</t>
  </si>
  <si>
    <t>Megjegyzés</t>
  </si>
  <si>
    <t>.</t>
  </si>
  <si>
    <t>-</t>
  </si>
  <si>
    <t>igen</t>
  </si>
  <si>
    <t>1.</t>
  </si>
  <si>
    <t>2.</t>
  </si>
  <si>
    <t>3.</t>
  </si>
  <si>
    <t>A szükséges pénzügyi fedezet nem áll rendelkezésre a II. ütemben felsorolt feladatok tekintetében.</t>
  </si>
  <si>
    <t>Kistarcsai "A2" jelű szv. Központi Végátemelő kapacitás bővítése (tervezés, engedélyezés)</t>
  </si>
  <si>
    <t>Kistarcsai "A2" jelű szv. Központi Végátemelő kapacitás bővítése (kivitelezés)</t>
  </si>
  <si>
    <t>Homokdűlő átemelő (A7. sz.) kiváltása, gravitációs bevezetéssel a Vasút utcai gravitációs közcsatornába (tervezés, engedélyeztetés)</t>
  </si>
  <si>
    <t>Homokdűlő átemelő (A7. sz.) kiváltása, gravitációs bevezetéssel a Vasút utcai gravitációs közcsatornába (kivitelezés)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</si>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</sst>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&quot; eFt&quot;"/>
  </numFmts>
  <fonts count="27" x14ac:knownFonts="1">
    <font>
      <sz val="11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Arial"/>
      <family val="2"/>
      <charset val="238"/>
    </font>
    <font>
      <b/>
      <u/>
      <sz val="12"/>
      <name val="Arial"/>
      <family val="2"/>
      <charset val="238"/>
    </font>
    <font>
      <i/>
      <u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u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Calibri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B4C6E7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2" borderId="0"/>
    <xf numFmtId="0" fontId="1" fillId="0" borderId="0"/>
  </cellStyleXfs>
  <cellXfs count="208">
    <xf numFmtId="0" fontId="0" fillId="2" borderId="0" xfId="0"/>
    <xf numFmtId="0" fontId="8" fillId="9" borderId="3" xfId="0" applyFont="1" applyFill="1" applyBorder="1" applyAlignment="1">
      <alignment horizontal="left" vertical="center" wrapText="1"/>
    </xf>
    <xf numFmtId="0" fontId="0" fillId="2" borderId="0" xfId="0" applyAlignment="1">
      <alignment wrapText="1"/>
    </xf>
    <xf numFmtId="0" fontId="8" fillId="7" borderId="5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left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164" fontId="0" fillId="4" borderId="3" xfId="0" applyNumberFormat="1" applyFill="1" applyBorder="1" applyAlignment="1">
      <alignment wrapText="1"/>
    </xf>
    <xf numFmtId="164" fontId="0" fillId="6" borderId="3" xfId="0" applyNumberFormat="1" applyFill="1" applyBorder="1" applyAlignment="1">
      <alignment wrapText="1"/>
    </xf>
    <xf numFmtId="0" fontId="9" fillId="11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2" borderId="0" xfId="0" applyFont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64" fontId="0" fillId="13" borderId="3" xfId="0" applyNumberFormat="1" applyFill="1" applyBorder="1" applyAlignment="1">
      <alignment wrapText="1"/>
    </xf>
    <xf numFmtId="1" fontId="3" fillId="13" borderId="3" xfId="0" applyNumberFormat="1" applyFont="1" applyFill="1" applyBorder="1" applyAlignment="1">
      <alignment wrapText="1"/>
    </xf>
    <xf numFmtId="49" fontId="3" fillId="13" borderId="3" xfId="0" applyNumberFormat="1" applyFont="1" applyFill="1" applyBorder="1" applyAlignment="1">
      <alignment wrapText="1"/>
    </xf>
    <xf numFmtId="0" fontId="10" fillId="12" borderId="3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/>
    </xf>
    <xf numFmtId="0" fontId="8" fillId="14" borderId="10" xfId="0" applyFont="1" applyFill="1" applyBorder="1" applyAlignment="1">
      <alignment horizontal="center" vertical="center" wrapText="1"/>
    </xf>
    <xf numFmtId="0" fontId="10" fillId="2" borderId="0" xfId="0" applyFont="1"/>
    <xf numFmtId="0" fontId="10" fillId="17" borderId="12" xfId="0" applyFont="1" applyFill="1" applyBorder="1" applyAlignment="1">
      <alignment horizontal="centerContinuous"/>
    </xf>
    <xf numFmtId="0" fontId="10" fillId="17" borderId="13" xfId="0" applyFont="1" applyFill="1" applyBorder="1" applyAlignment="1">
      <alignment horizontal="centerContinuous"/>
    </xf>
    <xf numFmtId="0" fontId="10" fillId="18" borderId="3" xfId="0" applyFont="1" applyFill="1" applyBorder="1" applyAlignment="1">
      <alignment vertical="center"/>
    </xf>
    <xf numFmtId="0" fontId="13" fillId="16" borderId="11" xfId="0" applyFont="1" applyFill="1" applyBorder="1" applyAlignment="1">
      <alignment horizontal="centerContinuous" vertical="center"/>
    </xf>
    <xf numFmtId="0" fontId="14" fillId="16" borderId="12" xfId="0" applyFont="1" applyFill="1" applyBorder="1" applyAlignment="1">
      <alignment horizontal="centerContinuous"/>
    </xf>
    <xf numFmtId="0" fontId="14" fillId="16" borderId="13" xfId="0" applyFont="1" applyFill="1" applyBorder="1" applyAlignment="1">
      <alignment horizontal="centerContinuous"/>
    </xf>
    <xf numFmtId="0" fontId="13" fillId="17" borderId="14" xfId="0" applyFont="1" applyFill="1" applyBorder="1" applyAlignment="1">
      <alignment horizontal="centerContinuous" vertical="center" wrapText="1"/>
    </xf>
    <xf numFmtId="0" fontId="14" fillId="2" borderId="14" xfId="0" applyFont="1" applyBorder="1" applyAlignment="1">
      <alignment horizontal="center" vertical="center" wrapText="1"/>
    </xf>
    <xf numFmtId="0" fontId="14" fillId="2" borderId="15" xfId="0" applyFont="1" applyBorder="1" applyAlignment="1">
      <alignment horizontal="center" vertical="center" wrapText="1"/>
    </xf>
    <xf numFmtId="0" fontId="14" fillId="2" borderId="16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2" borderId="19" xfId="0" applyFont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2" borderId="22" xfId="0" applyFont="1" applyBorder="1" applyAlignment="1">
      <alignment horizontal="center" vertical="center" wrapText="1"/>
    </xf>
    <xf numFmtId="0" fontId="4" fillId="18" borderId="3" xfId="0" applyFont="1" applyFill="1" applyBorder="1" applyAlignment="1">
      <alignment vertical="center"/>
    </xf>
    <xf numFmtId="0" fontId="4" fillId="18" borderId="3" xfId="0" applyFont="1" applyFill="1" applyBorder="1" applyAlignment="1">
      <alignment horizontal="center" vertical="center" wrapText="1"/>
    </xf>
    <xf numFmtId="3" fontId="14" fillId="12" borderId="14" xfId="0" applyNumberFormat="1" applyFont="1" applyFill="1" applyBorder="1" applyAlignment="1">
      <alignment horizontal="center" vertical="center"/>
    </xf>
    <xf numFmtId="3" fontId="14" fillId="12" borderId="15" xfId="0" applyNumberFormat="1" applyFont="1" applyFill="1" applyBorder="1" applyAlignment="1">
      <alignment horizontal="center" vertical="center"/>
    </xf>
    <xf numFmtId="3" fontId="14" fillId="12" borderId="16" xfId="0" applyNumberFormat="1" applyFont="1" applyFill="1" applyBorder="1" applyAlignment="1">
      <alignment horizontal="center" vertical="center"/>
    </xf>
    <xf numFmtId="3" fontId="14" fillId="16" borderId="17" xfId="0" applyNumberFormat="1" applyFont="1" applyFill="1" applyBorder="1" applyAlignment="1">
      <alignment horizontal="center" vertical="center"/>
    </xf>
    <xf numFmtId="3" fontId="14" fillId="16" borderId="18" xfId="0" applyNumberFormat="1" applyFont="1" applyFill="1" applyBorder="1" applyAlignment="1">
      <alignment horizontal="center" vertical="center"/>
    </xf>
    <xf numFmtId="3" fontId="14" fillId="16" borderId="23" xfId="0" applyNumberFormat="1" applyFont="1" applyFill="1" applyBorder="1" applyAlignment="1">
      <alignment horizontal="center" vertical="center"/>
    </xf>
    <xf numFmtId="3" fontId="14" fillId="19" borderId="14" xfId="0" applyNumberFormat="1" applyFont="1" applyFill="1" applyBorder="1" applyAlignment="1">
      <alignment horizontal="center" vertical="center"/>
    </xf>
    <xf numFmtId="3" fontId="14" fillId="17" borderId="17" xfId="0" applyNumberFormat="1" applyFont="1" applyFill="1" applyBorder="1" applyAlignment="1">
      <alignment horizontal="center" vertical="center"/>
    </xf>
    <xf numFmtId="3" fontId="14" fillId="17" borderId="18" xfId="0" applyNumberFormat="1" applyFont="1" applyFill="1" applyBorder="1" applyAlignment="1">
      <alignment horizontal="center" vertical="center"/>
    </xf>
    <xf numFmtId="3" fontId="14" fillId="17" borderId="23" xfId="0" applyNumberFormat="1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wrapText="1"/>
    </xf>
    <xf numFmtId="3" fontId="14" fillId="12" borderId="5" xfId="0" applyNumberFormat="1" applyFont="1" applyFill="1" applyBorder="1" applyAlignment="1">
      <alignment horizontal="center" vertical="center"/>
    </xf>
    <xf numFmtId="3" fontId="4" fillId="12" borderId="5" xfId="0" applyNumberFormat="1" applyFont="1" applyFill="1" applyBorder="1" applyAlignment="1">
      <alignment horizontal="right" vertical="center"/>
    </xf>
    <xf numFmtId="3" fontId="4" fillId="16" borderId="5" xfId="0" applyNumberFormat="1" applyFont="1" applyFill="1" applyBorder="1" applyAlignment="1">
      <alignment horizontal="right" vertical="center"/>
    </xf>
    <xf numFmtId="3" fontId="4" fillId="16" borderId="24" xfId="0" applyNumberFormat="1" applyFont="1" applyFill="1" applyBorder="1" applyAlignment="1">
      <alignment horizontal="right" vertical="center"/>
    </xf>
    <xf numFmtId="3" fontId="14" fillId="19" borderId="5" xfId="0" applyNumberFormat="1" applyFont="1" applyFill="1" applyBorder="1" applyAlignment="1">
      <alignment horizontal="right" vertical="center"/>
    </xf>
    <xf numFmtId="3" fontId="4" fillId="17" borderId="5" xfId="0" applyNumberFormat="1" applyFont="1" applyFill="1" applyBorder="1" applyAlignment="1">
      <alignment horizontal="right" vertical="center"/>
    </xf>
    <xf numFmtId="0" fontId="0" fillId="2" borderId="25" xfId="0" applyBorder="1"/>
    <xf numFmtId="0" fontId="3" fillId="20" borderId="3" xfId="0" applyFont="1" applyFill="1" applyBorder="1" applyAlignment="1">
      <alignment vertical="center" wrapText="1"/>
    </xf>
    <xf numFmtId="0" fontId="8" fillId="21" borderId="14" xfId="1" applyFont="1" applyFill="1" applyBorder="1" applyAlignment="1">
      <alignment horizontal="center" vertical="center"/>
    </xf>
    <xf numFmtId="0" fontId="1" fillId="0" borderId="0" xfId="1"/>
    <xf numFmtId="0" fontId="10" fillId="15" borderId="3" xfId="0" applyFont="1" applyFill="1" applyBorder="1"/>
    <xf numFmtId="0" fontId="15" fillId="2" borderId="11" xfId="0" applyFont="1" applyBorder="1" applyAlignment="1">
      <alignment horizontal="centerContinuous" vertical="center"/>
    </xf>
    <xf numFmtId="0" fontId="15" fillId="2" borderId="12" xfId="0" applyFont="1" applyBorder="1" applyAlignment="1">
      <alignment horizontal="centerContinuous" vertical="center"/>
    </xf>
    <xf numFmtId="0" fontId="16" fillId="2" borderId="18" xfId="0" applyFont="1" applyBorder="1" applyAlignment="1">
      <alignment horizontal="center" vertical="center"/>
    </xf>
    <xf numFmtId="0" fontId="16" fillId="2" borderId="16" xfId="0" applyFont="1" applyBorder="1" applyAlignment="1">
      <alignment horizontal="center" vertical="center"/>
    </xf>
    <xf numFmtId="0" fontId="8" fillId="2" borderId="34" xfId="0" applyFont="1" applyBorder="1" applyAlignment="1">
      <alignment vertical="center"/>
    </xf>
    <xf numFmtId="0" fontId="8" fillId="2" borderId="35" xfId="0" applyFont="1" applyBorder="1" applyAlignment="1">
      <alignment vertical="center"/>
    </xf>
    <xf numFmtId="0" fontId="0" fillId="2" borderId="12" xfId="0" applyBorder="1" applyAlignment="1">
      <alignment horizontal="centerContinuous"/>
    </xf>
    <xf numFmtId="0" fontId="0" fillId="2" borderId="13" xfId="0" applyBorder="1" applyAlignment="1">
      <alignment horizontal="centerContinuous"/>
    </xf>
    <xf numFmtId="0" fontId="12" fillId="2" borderId="17" xfId="0" applyFont="1" applyBorder="1" applyAlignment="1">
      <alignment horizontal="centerContinuous" vertical="center" wrapText="1"/>
    </xf>
    <xf numFmtId="0" fontId="6" fillId="2" borderId="23" xfId="0" applyFont="1" applyBorder="1" applyAlignment="1">
      <alignment horizontal="centerContinuous" vertical="center"/>
    </xf>
    <xf numFmtId="0" fontId="12" fillId="2" borderId="14" xfId="0" applyFont="1" applyBorder="1" applyAlignment="1">
      <alignment horizontal="centerContinuous" vertical="center"/>
    </xf>
    <xf numFmtId="0" fontId="6" fillId="2" borderId="16" xfId="0" applyFont="1" applyBorder="1" applyAlignment="1">
      <alignment horizontal="centerContinuous" vertical="center"/>
    </xf>
    <xf numFmtId="0" fontId="6" fillId="2" borderId="27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8" fillId="7" borderId="29" xfId="0" applyFont="1" applyFill="1" applyBorder="1" applyAlignment="1">
      <alignment horizontal="left" vertical="center" wrapText="1"/>
    </xf>
    <xf numFmtId="0" fontId="6" fillId="2" borderId="27" xfId="0" applyFont="1" applyBorder="1" applyAlignment="1">
      <alignment horizontal="center" vertical="center"/>
    </xf>
    <xf numFmtId="0" fontId="6" fillId="0" borderId="30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19" fillId="22" borderId="5" xfId="0" applyFont="1" applyFill="1" applyBorder="1" applyAlignment="1">
      <alignment vertical="center" wrapText="1"/>
    </xf>
    <xf numFmtId="0" fontId="8" fillId="22" borderId="35" xfId="0" applyFont="1" applyFill="1" applyBorder="1" applyAlignment="1">
      <alignment horizontal="left" vertical="center" wrapText="1"/>
    </xf>
    <xf numFmtId="0" fontId="6" fillId="2" borderId="36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left" vertical="center" wrapText="1"/>
    </xf>
    <xf numFmtId="0" fontId="8" fillId="9" borderId="36" xfId="0" applyFont="1" applyFill="1" applyBorder="1" applyAlignment="1">
      <alignment horizontal="left" vertical="center" wrapText="1"/>
    </xf>
    <xf numFmtId="0" fontId="6" fillId="2" borderId="29" xfId="0" applyFont="1" applyBorder="1" applyAlignment="1">
      <alignment horizontal="center" vertical="center"/>
    </xf>
    <xf numFmtId="0" fontId="6" fillId="0" borderId="28" xfId="0" applyFont="1" applyFill="1" applyBorder="1" applyAlignment="1">
      <alignment vertical="center"/>
    </xf>
    <xf numFmtId="0" fontId="8" fillId="9" borderId="36" xfId="0" applyFont="1" applyFill="1" applyBorder="1" applyAlignment="1">
      <alignment vertical="center"/>
    </xf>
    <xf numFmtId="0" fontId="19" fillId="22" borderId="3" xfId="0" applyFont="1" applyFill="1" applyBorder="1" applyAlignment="1">
      <alignment vertical="center" wrapText="1"/>
    </xf>
    <xf numFmtId="0" fontId="8" fillId="22" borderId="33" xfId="0" quotePrefix="1" applyFont="1" applyFill="1" applyBorder="1" applyAlignment="1">
      <alignment horizontal="left" vertical="center" wrapText="1"/>
    </xf>
    <xf numFmtId="0" fontId="20" fillId="2" borderId="1" xfId="0" applyFont="1" applyBorder="1" applyAlignment="1">
      <alignment horizontal="left" vertical="center" wrapText="1"/>
    </xf>
    <xf numFmtId="0" fontId="8" fillId="22" borderId="33" xfId="0" applyFont="1" applyFill="1" applyBorder="1" applyAlignment="1">
      <alignment horizontal="left" vertical="center" wrapText="1"/>
    </xf>
    <xf numFmtId="0" fontId="6" fillId="2" borderId="38" xfId="0" applyFont="1" applyBorder="1" applyAlignment="1">
      <alignment horizontal="center" vertical="center"/>
    </xf>
    <xf numFmtId="0" fontId="6" fillId="0" borderId="39" xfId="0" applyFont="1" applyFill="1" applyBorder="1" applyAlignment="1">
      <alignment vertical="center"/>
    </xf>
    <xf numFmtId="0" fontId="8" fillId="10" borderId="4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 wrapText="1"/>
    </xf>
    <xf numFmtId="0" fontId="8" fillId="23" borderId="33" xfId="0" quotePrefix="1" applyFont="1" applyFill="1" applyBorder="1" applyAlignment="1">
      <alignment horizontal="left" vertical="center" wrapText="1"/>
    </xf>
    <xf numFmtId="0" fontId="8" fillId="23" borderId="33" xfId="0" applyFont="1" applyFill="1" applyBorder="1" applyAlignment="1">
      <alignment horizontal="left" vertical="center" wrapText="1"/>
    </xf>
    <xf numFmtId="0" fontId="19" fillId="23" borderId="9" xfId="0" applyFont="1" applyFill="1" applyBorder="1" applyAlignment="1">
      <alignment vertical="center" wrapText="1"/>
    </xf>
    <xf numFmtId="0" fontId="8" fillId="23" borderId="10" xfId="0" applyFont="1" applyFill="1" applyBorder="1" applyAlignment="1">
      <alignment horizontal="left" vertical="center" wrapText="1"/>
    </xf>
    <xf numFmtId="0" fontId="6" fillId="2" borderId="40" xfId="0" applyFont="1" applyBorder="1" applyAlignment="1">
      <alignment horizontal="center" vertical="center" wrapText="1"/>
    </xf>
    <xf numFmtId="0" fontId="8" fillId="2" borderId="41" xfId="0" applyFont="1" applyBorder="1" applyAlignment="1">
      <alignment horizontal="left" vertical="center" wrapText="1"/>
    </xf>
    <xf numFmtId="0" fontId="8" fillId="10" borderId="40" xfId="0" applyFont="1" applyFill="1" applyBorder="1" applyAlignment="1">
      <alignment horizontal="left" vertical="center" wrapText="1"/>
    </xf>
    <xf numFmtId="0" fontId="6" fillId="2" borderId="17" xfId="0" applyFont="1" applyBorder="1" applyAlignment="1">
      <alignment horizontal="centerContinuous" vertical="center"/>
    </xf>
    <xf numFmtId="0" fontId="8" fillId="2" borderId="18" xfId="0" applyFont="1" applyBorder="1" applyAlignment="1">
      <alignment horizontal="centerContinuous" vertical="center"/>
    </xf>
    <xf numFmtId="0" fontId="8" fillId="2" borderId="16" xfId="0" applyFont="1" applyBorder="1" applyAlignment="1">
      <alignment horizontal="centerContinuous" vertical="center"/>
    </xf>
    <xf numFmtId="0" fontId="21" fillId="2" borderId="11" xfId="0" applyFont="1" applyBorder="1" applyAlignment="1">
      <alignment horizontal="centerContinuous" vertical="center"/>
    </xf>
    <xf numFmtId="0" fontId="16" fillId="2" borderId="45" xfId="0" applyFont="1" applyBorder="1" applyAlignment="1">
      <alignment horizontal="center" vertical="center"/>
    </xf>
    <xf numFmtId="0" fontId="16" fillId="2" borderId="46" xfId="0" applyFont="1" applyBorder="1" applyAlignment="1">
      <alignment horizontal="center" vertical="center"/>
    </xf>
    <xf numFmtId="0" fontId="16" fillId="2" borderId="47" xfId="0" applyFont="1" applyBorder="1" applyAlignment="1">
      <alignment horizontal="center" vertical="center"/>
    </xf>
    <xf numFmtId="0" fontId="16" fillId="2" borderId="7" xfId="0" applyFont="1" applyBorder="1" applyAlignment="1">
      <alignment horizontal="center" vertical="center"/>
    </xf>
    <xf numFmtId="0" fontId="16" fillId="2" borderId="43" xfId="0" applyFont="1" applyBorder="1" applyAlignment="1">
      <alignment horizontal="center" vertical="center"/>
    </xf>
    <xf numFmtId="0" fontId="17" fillId="2" borderId="31" xfId="0" applyFont="1" applyBorder="1" applyAlignment="1">
      <alignment horizontal="center" vertical="center"/>
    </xf>
    <xf numFmtId="0" fontId="8" fillId="2" borderId="5" xfId="0" applyFont="1" applyBorder="1" applyAlignment="1">
      <alignment vertical="center"/>
    </xf>
    <xf numFmtId="0" fontId="16" fillId="2" borderId="17" xfId="0" applyFont="1" applyBorder="1" applyAlignment="1">
      <alignment horizontal="center" vertical="center"/>
    </xf>
    <xf numFmtId="0" fontId="5" fillId="24" borderId="45" xfId="0" applyFont="1" applyFill="1" applyBorder="1" applyAlignment="1">
      <alignment horizontal="center" vertical="center" wrapText="1"/>
    </xf>
    <xf numFmtId="0" fontId="7" fillId="24" borderId="46" xfId="0" applyFont="1" applyFill="1" applyBorder="1" applyAlignment="1">
      <alignment horizontal="left" vertical="center" wrapText="1"/>
    </xf>
    <xf numFmtId="0" fontId="5" fillId="24" borderId="7" xfId="0" applyFont="1" applyFill="1" applyBorder="1" applyAlignment="1">
      <alignment horizontal="left" vertical="center" wrapText="1"/>
    </xf>
    <xf numFmtId="0" fontId="5" fillId="24" borderId="48" xfId="0" applyFont="1" applyFill="1" applyBorder="1" applyAlignment="1">
      <alignment horizontal="left" vertical="center" wrapText="1"/>
    </xf>
    <xf numFmtId="0" fontId="18" fillId="24" borderId="31" xfId="0" applyFont="1" applyFill="1" applyBorder="1" applyAlignment="1">
      <alignment horizontal="left" vertical="center" wrapText="1"/>
    </xf>
    <xf numFmtId="0" fontId="8" fillId="2" borderId="32" xfId="0" applyFont="1" applyBorder="1" applyAlignment="1">
      <alignment horizontal="center" vertical="center"/>
    </xf>
    <xf numFmtId="0" fontId="8" fillId="2" borderId="3" xfId="0" applyFont="1" applyBorder="1" applyAlignment="1">
      <alignment horizontal="center" vertical="center"/>
    </xf>
    <xf numFmtId="0" fontId="8" fillId="2" borderId="33" xfId="0" applyFont="1" applyBorder="1" applyAlignment="1">
      <alignment horizontal="center" vertical="center"/>
    </xf>
    <xf numFmtId="0" fontId="8" fillId="22" borderId="34" xfId="0" applyFont="1" applyFill="1" applyBorder="1" applyAlignment="1">
      <alignment vertical="center" wrapText="1"/>
    </xf>
    <xf numFmtId="0" fontId="5" fillId="24" borderId="44" xfId="0" applyFont="1" applyFill="1" applyBorder="1" applyAlignment="1">
      <alignment horizontal="center" vertical="center" wrapText="1"/>
    </xf>
    <xf numFmtId="0" fontId="7" fillId="24" borderId="49" xfId="0" applyFont="1" applyFill="1" applyBorder="1" applyAlignment="1">
      <alignment horizontal="left" vertical="center" wrapText="1"/>
    </xf>
    <xf numFmtId="0" fontId="5" fillId="24" borderId="3" xfId="0" applyFont="1" applyFill="1" applyBorder="1" applyAlignment="1">
      <alignment horizontal="left" vertical="center" wrapText="1"/>
    </xf>
    <xf numFmtId="0" fontId="5" fillId="24" borderId="50" xfId="0" applyFont="1" applyFill="1" applyBorder="1" applyAlignment="1">
      <alignment horizontal="left" vertical="center" wrapText="1"/>
    </xf>
    <xf numFmtId="0" fontId="18" fillId="24" borderId="37" xfId="0" applyFont="1" applyFill="1" applyBorder="1" applyAlignment="1">
      <alignment horizontal="left" vertical="center" wrapText="1"/>
    </xf>
    <xf numFmtId="0" fontId="8" fillId="22" borderId="32" xfId="0" applyFont="1" applyFill="1" applyBorder="1" applyAlignment="1">
      <alignment vertical="center" wrapText="1"/>
    </xf>
    <xf numFmtId="0" fontId="5" fillId="24" borderId="51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left" vertical="center" wrapText="1"/>
    </xf>
    <xf numFmtId="0" fontId="18" fillId="24" borderId="36" xfId="0" applyFont="1" applyFill="1" applyBorder="1" applyAlignment="1">
      <alignment horizontal="left" vertical="center" wrapText="1"/>
    </xf>
    <xf numFmtId="0" fontId="5" fillId="24" borderId="53" xfId="0" applyFont="1" applyFill="1" applyBorder="1" applyAlignment="1">
      <alignment horizontal="center" vertical="center" wrapText="1"/>
    </xf>
    <xf numFmtId="0" fontId="7" fillId="24" borderId="54" xfId="0" applyFont="1" applyFill="1" applyBorder="1" applyAlignment="1">
      <alignment horizontal="left" vertical="center" wrapText="1"/>
    </xf>
    <xf numFmtId="0" fontId="5" fillId="24" borderId="9" xfId="0" applyFont="1" applyFill="1" applyBorder="1" applyAlignment="1">
      <alignment horizontal="left" vertical="center" wrapText="1"/>
    </xf>
    <xf numFmtId="0" fontId="5" fillId="24" borderId="56" xfId="0" applyFont="1" applyFill="1" applyBorder="1" applyAlignment="1">
      <alignment horizontal="left" vertical="center" wrapText="1"/>
    </xf>
    <xf numFmtId="0" fontId="18" fillId="24" borderId="40" xfId="0" applyFont="1" applyFill="1" applyBorder="1" applyAlignment="1">
      <alignment horizontal="left" vertical="center" wrapText="1"/>
    </xf>
    <xf numFmtId="0" fontId="8" fillId="23" borderId="32" xfId="0" applyFont="1" applyFill="1" applyBorder="1" applyAlignment="1">
      <alignment vertical="center" wrapText="1"/>
    </xf>
    <xf numFmtId="0" fontId="5" fillId="25" borderId="45" xfId="0" applyFont="1" applyFill="1" applyBorder="1" applyAlignment="1">
      <alignment horizontal="center" vertical="center" wrapText="1"/>
    </xf>
    <xf numFmtId="0" fontId="7" fillId="25" borderId="46" xfId="0" applyFont="1" applyFill="1" applyBorder="1" applyAlignment="1">
      <alignment horizontal="left" vertical="center" wrapText="1"/>
    </xf>
    <xf numFmtId="0" fontId="5" fillId="25" borderId="43" xfId="0" applyFont="1" applyFill="1" applyBorder="1" applyAlignment="1">
      <alignment horizontal="left" vertical="center" wrapText="1"/>
    </xf>
    <xf numFmtId="0" fontId="18" fillId="25" borderId="31" xfId="0" applyFont="1" applyFill="1" applyBorder="1" applyAlignment="1">
      <alignment horizontal="left" vertical="center" wrapText="1"/>
    </xf>
    <xf numFmtId="0" fontId="5" fillId="25" borderId="44" xfId="0" applyFont="1" applyFill="1" applyBorder="1" applyAlignment="1">
      <alignment horizontal="center" vertical="center" wrapText="1"/>
    </xf>
    <xf numFmtId="0" fontId="7" fillId="25" borderId="49" xfId="0" applyFont="1" applyFill="1" applyBorder="1" applyAlignment="1">
      <alignment horizontal="left" vertical="center" wrapText="1"/>
    </xf>
    <xf numFmtId="0" fontId="5" fillId="25" borderId="2" xfId="0" applyFont="1" applyFill="1" applyBorder="1" applyAlignment="1">
      <alignment horizontal="left" vertical="center" wrapText="1"/>
    </xf>
    <xf numFmtId="0" fontId="18" fillId="25" borderId="37" xfId="0" applyFont="1" applyFill="1" applyBorder="1" applyAlignment="1">
      <alignment horizontal="left" vertical="center" wrapText="1"/>
    </xf>
    <xf numFmtId="0" fontId="5" fillId="25" borderId="57" xfId="0" applyFont="1" applyFill="1" applyBorder="1" applyAlignment="1">
      <alignment horizontal="left" vertical="center" wrapText="1"/>
    </xf>
    <xf numFmtId="0" fontId="5" fillId="25" borderId="51" xfId="0" applyFont="1" applyFill="1" applyBorder="1" applyAlignment="1">
      <alignment horizontal="center" vertical="center" wrapText="1"/>
    </xf>
    <xf numFmtId="0" fontId="7" fillId="25" borderId="58" xfId="0" applyFont="1" applyFill="1" applyBorder="1" applyAlignment="1">
      <alignment horizontal="left" vertical="center" wrapText="1"/>
    </xf>
    <xf numFmtId="0" fontId="5" fillId="25" borderId="4" xfId="0" applyFont="1" applyFill="1" applyBorder="1" applyAlignment="1">
      <alignment horizontal="left" vertical="center" wrapText="1"/>
    </xf>
    <xf numFmtId="0" fontId="5" fillId="25" borderId="50" xfId="0" applyFont="1" applyFill="1" applyBorder="1" applyAlignment="1">
      <alignment horizontal="left" vertical="center" wrapText="1"/>
    </xf>
    <xf numFmtId="0" fontId="18" fillId="25" borderId="36" xfId="0" applyFont="1" applyFill="1" applyBorder="1" applyAlignment="1">
      <alignment horizontal="left" vertical="center" wrapText="1"/>
    </xf>
    <xf numFmtId="0" fontId="8" fillId="23" borderId="59" xfId="0" applyFont="1" applyFill="1" applyBorder="1" applyAlignment="1">
      <alignment vertical="center" wrapText="1"/>
    </xf>
    <xf numFmtId="0" fontId="5" fillId="25" borderId="53" xfId="0" applyFont="1" applyFill="1" applyBorder="1" applyAlignment="1">
      <alignment horizontal="center" vertical="center" wrapText="1"/>
    </xf>
    <xf numFmtId="0" fontId="7" fillId="25" borderId="54" xfId="0" applyFont="1" applyFill="1" applyBorder="1" applyAlignment="1">
      <alignment horizontal="left" vertical="center" wrapText="1"/>
    </xf>
    <xf numFmtId="0" fontId="5" fillId="25" borderId="9" xfId="0" applyFont="1" applyFill="1" applyBorder="1" applyAlignment="1">
      <alignment horizontal="left" vertical="center" wrapText="1"/>
    </xf>
    <xf numFmtId="0" fontId="5" fillId="25" borderId="56" xfId="0" applyFont="1" applyFill="1" applyBorder="1" applyAlignment="1">
      <alignment horizontal="left" vertical="center" wrapText="1"/>
    </xf>
    <xf numFmtId="0" fontId="18" fillId="25" borderId="40" xfId="0" applyFont="1" applyFill="1" applyBorder="1" applyAlignment="1">
      <alignment horizontal="left" vertical="center" wrapText="1"/>
    </xf>
    <xf numFmtId="0" fontId="5" fillId="24" borderId="23" xfId="0" applyFont="1" applyFill="1" applyBorder="1" applyAlignment="1">
      <alignment horizontal="left" vertical="center" wrapText="1"/>
    </xf>
    <xf numFmtId="0" fontId="5" fillId="24" borderId="13" xfId="0" applyFont="1" applyFill="1" applyBorder="1" applyAlignment="1">
      <alignment horizontal="left" vertical="center" wrapText="1"/>
    </xf>
    <xf numFmtId="0" fontId="5" fillId="25" borderId="48" xfId="0" applyFont="1" applyFill="1" applyBorder="1" applyAlignment="1">
      <alignment horizontal="left" vertical="center" wrapText="1"/>
    </xf>
    <xf numFmtId="0" fontId="18" fillId="25" borderId="42" xfId="0" applyFont="1" applyFill="1" applyBorder="1" applyAlignment="1">
      <alignment horizontal="left" vertical="center" wrapText="1"/>
    </xf>
    <xf numFmtId="0" fontId="5" fillId="24" borderId="60" xfId="0" applyFont="1" applyFill="1" applyBorder="1" applyAlignment="1">
      <alignment horizontal="center" vertical="center" wrapText="1"/>
    </xf>
    <xf numFmtId="0" fontId="7" fillId="24" borderId="26" xfId="0" applyFont="1" applyFill="1" applyBorder="1" applyAlignment="1">
      <alignment horizontal="left" vertical="center" wrapText="1"/>
    </xf>
    <xf numFmtId="0" fontId="7" fillId="24" borderId="15" xfId="0" applyFont="1" applyFill="1" applyBorder="1" applyAlignment="1">
      <alignment vertical="center" wrapText="1"/>
    </xf>
    <xf numFmtId="0" fontId="18" fillId="24" borderId="11" xfId="0" applyFont="1" applyFill="1" applyBorder="1" applyAlignment="1">
      <alignment horizontal="left" vertical="center" wrapText="1"/>
    </xf>
    <xf numFmtId="0" fontId="7" fillId="24" borderId="47" xfId="0" applyFont="1" applyFill="1" applyBorder="1" applyAlignment="1">
      <alignment horizontal="left" vertical="center" wrapText="1"/>
    </xf>
    <xf numFmtId="0" fontId="5" fillId="25" borderId="7" xfId="0" applyFont="1" applyFill="1" applyBorder="1" applyAlignment="1">
      <alignment horizontal="left" vertical="center" wrapText="1"/>
    </xf>
    <xf numFmtId="0" fontId="5" fillId="25" borderId="3" xfId="0" applyFont="1" applyFill="1" applyBorder="1" applyAlignment="1">
      <alignment horizontal="left" vertical="center" wrapText="1"/>
    </xf>
    <xf numFmtId="0" fontId="5" fillId="26" borderId="60" xfId="0" applyFont="1" applyFill="1" applyBorder="1" applyAlignment="1">
      <alignment horizontal="center" vertical="center" wrapText="1"/>
    </xf>
    <xf numFmtId="0" fontId="7" fillId="26" borderId="26" xfId="0" applyFont="1" applyFill="1" applyBorder="1" applyAlignment="1">
      <alignment horizontal="left" vertical="center" wrapText="1"/>
    </xf>
    <xf numFmtId="0" fontId="7" fillId="26" borderId="15" xfId="0" applyFont="1" applyFill="1" applyBorder="1" applyAlignment="1">
      <alignment horizontal="left" vertical="center" wrapText="1"/>
    </xf>
    <xf numFmtId="0" fontId="5" fillId="26" borderId="23" xfId="0" applyFont="1" applyFill="1" applyBorder="1" applyAlignment="1">
      <alignment horizontal="left" vertical="center" wrapText="1"/>
    </xf>
    <xf numFmtId="0" fontId="5" fillId="26" borderId="13" xfId="0" applyFont="1" applyFill="1" applyBorder="1" applyAlignment="1">
      <alignment horizontal="left" vertical="center" wrapText="1"/>
    </xf>
    <xf numFmtId="0" fontId="18" fillId="26" borderId="11" xfId="0" applyFont="1" applyFill="1" applyBorder="1" applyAlignment="1">
      <alignment horizontal="left" vertical="center" wrapText="1"/>
    </xf>
    <xf numFmtId="0" fontId="7" fillId="24" borderId="15" xfId="0" applyFont="1" applyFill="1" applyBorder="1" applyAlignment="1">
      <alignment horizontal="left" vertical="center" wrapText="1"/>
    </xf>
    <xf numFmtId="0" fontId="5" fillId="24" borderId="12" xfId="0" applyFont="1" applyFill="1" applyBorder="1" applyAlignment="1">
      <alignment horizontal="left" vertical="center" wrapText="1"/>
    </xf>
    <xf numFmtId="0" fontId="3" fillId="13" borderId="3" xfId="0" applyFont="1" applyFill="1" applyBorder="1" applyAlignment="1">
      <alignment wrapText="1"/>
    </xf>
    <xf numFmtId="164" fontId="2" fillId="6" borderId="3" xfId="0" applyNumberFormat="1" applyFont="1" applyFill="1" applyBorder="1" applyAlignment="1">
      <alignment wrapText="1"/>
    </xf>
    <xf numFmtId="0" fontId="10" fillId="12" borderId="2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1" fontId="3" fillId="13" borderId="3" xfId="0" applyNumberFormat="1" applyFont="1" applyFill="1" applyBorder="1" applyAlignment="1">
      <alignment wrapText="1"/>
    </xf>
    <xf numFmtId="0" fontId="3" fillId="20" borderId="3" xfId="0" applyFont="1" applyFill="1" applyBorder="1" applyAlignment="1">
      <alignment vertical="center" wrapText="1"/>
    </xf>
    <xf numFmtId="49" fontId="3" fillId="13" borderId="3" xfId="0" applyNumberFormat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3" borderId="3" xfId="0" applyFill="1" applyBorder="1"/>
    <xf numFmtId="0" fontId="0" fillId="4" borderId="3" xfId="0" applyFill="1" applyBorder="1"/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64" fontId="10" fillId="6" borderId="3" xfId="0" applyNumberFormat="1" applyFont="1" applyFill="1" applyBorder="1"/>
    <xf numFmtId="49" fontId="10" fillId="15" borderId="3" xfId="0" applyNumberFormat="1" applyFont="1" applyFill="1" applyBorder="1"/>
    <xf numFmtId="0" fontId="7" fillId="24" borderId="47" xfId="0" applyFont="1" applyFill="1" applyBorder="1" applyAlignment="1">
      <alignment horizontal="left" vertical="center" wrapText="1"/>
    </xf>
    <xf numFmtId="0" fontId="7" fillId="24" borderId="6" xfId="0" applyFont="1" applyFill="1" applyBorder="1" applyAlignment="1">
      <alignment horizontal="left" vertical="center" wrapText="1"/>
    </xf>
    <xf numFmtId="0" fontId="7" fillId="24" borderId="52" xfId="0" applyFont="1" applyFill="1" applyBorder="1" applyAlignment="1">
      <alignment horizontal="left" vertical="center" wrapText="1"/>
    </xf>
    <xf numFmtId="0" fontId="7" fillId="24" borderId="55" xfId="0" applyFont="1" applyFill="1" applyBorder="1" applyAlignment="1">
      <alignment horizontal="left" vertical="center" wrapText="1"/>
    </xf>
    <xf numFmtId="0" fontId="7" fillId="25" borderId="47" xfId="0" applyFont="1" applyFill="1" applyBorder="1" applyAlignment="1">
      <alignment horizontal="left" vertical="center" wrapText="1"/>
    </xf>
    <xf numFmtId="0" fontId="7" fillId="25" borderId="6" xfId="0" applyFont="1" applyFill="1" applyBorder="1" applyAlignment="1">
      <alignment horizontal="left" vertical="center" wrapText="1"/>
    </xf>
    <xf numFmtId="0" fontId="7" fillId="25" borderId="52" xfId="0" applyFont="1" applyFill="1" applyBorder="1" applyAlignment="1">
      <alignment horizontal="left" vertical="center" wrapText="1"/>
    </xf>
    <xf numFmtId="0" fontId="7" fillId="25" borderId="55" xfId="0" applyFont="1" applyFill="1" applyBorder="1" applyAlignment="1">
      <alignment horizontal="left" vertical="center" wrapText="1"/>
    </xf>
    <xf numFmtId="0" fontId="5" fillId="25" borderId="7" xfId="0" applyFont="1" applyFill="1" applyBorder="1" applyAlignment="1">
      <alignment horizontal="left" vertical="center" wrapText="1"/>
    </xf>
    <xf numFmtId="0" fontId="5" fillId="25" borderId="3" xfId="0" applyFont="1" applyFill="1" applyBorder="1" applyAlignment="1">
      <alignment horizontal="left" vertical="center" wrapText="1"/>
    </xf>
    <xf numFmtId="49" fontId="3" fillId="5" borderId="3" xfId="0" applyNumberFormat="1" applyFont="1" applyFill="1" applyBorder="1"/>
  </cellXfs>
  <cellStyles count="2">
    <cellStyle name="Normál" xfId="0" builtinId="0"/>
    <cellStyle name="Normál 2" xfId="1" xr:uid="{00000000-0005-0000-0000-000001000000}"/>
  </cellStyles>
  <dxfs count="7"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 tint="0.5999633777886288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BDBD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A2" sqref="A2"/>
    </sheetView>
  </sheetViews>
  <sheetFormatPr defaultRowHeight="15" x14ac:dyDescent="0.25"/>
  <cols>
    <col min="1" max="1" width="24.85546875" bestFit="1" customWidth="1"/>
    <col min="2" max="2" width="22.425781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s="190" t="s">
        <v>2</v>
      </c>
      <c r="B3" s="190" t="s">
        <v>3</v>
      </c>
    </row>
    <row r="4" spans="1:2" x14ac:dyDescent="0.25">
      <c r="A4" s="190" t="s">
        <v>4</v>
      </c>
      <c r="B4" s="190" t="s">
        <v>3</v>
      </c>
    </row>
    <row r="5" spans="1:2" x14ac:dyDescent="0.25">
      <c r="A5" s="190" t="s">
        <v>5</v>
      </c>
      <c r="B5" s="190" t="s">
        <v>6</v>
      </c>
    </row>
    <row r="6" spans="1:2" x14ac:dyDescent="0.25">
      <c r="A6" s="190" t="s">
        <v>7</v>
      </c>
      <c r="B6" s="190" t="s">
        <v>8</v>
      </c>
    </row>
    <row r="7" spans="1:2" x14ac:dyDescent="0.25">
      <c r="A7" s="190" t="s">
        <v>9</v>
      </c>
      <c r="B7" s="191">
        <f>LEFT(B6,4)+1</f>
        <v>2027</v>
      </c>
    </row>
    <row r="8" spans="1:2" x14ac:dyDescent="0.25">
      <c r="A8" s="190" t="s">
        <v>10</v>
      </c>
      <c r="B8" s="191">
        <f>LEFT(B6,4)+10</f>
        <v>2036</v>
      </c>
    </row>
    <row r="9" spans="1:2" x14ac:dyDescent="0.25">
      <c r="A9" s="190" t="s">
        <v>11</v>
      </c>
      <c r="B9" s="190" t="s">
        <v>12</v>
      </c>
    </row>
    <row r="10" spans="1:2" x14ac:dyDescent="0.25">
      <c r="A10" t="s">
        <v>0</v>
      </c>
    </row>
    <row r="11" spans="1:2" x14ac:dyDescent="0.25">
      <c r="A11" t="s">
        <v>0</v>
      </c>
    </row>
    <row r="12" spans="1:2" x14ac:dyDescent="0.25">
      <c r="A12" t="s">
        <v>13</v>
      </c>
    </row>
    <row r="13" spans="1:2" x14ac:dyDescent="0.25">
      <c r="A13" s="190" t="s">
        <v>14</v>
      </c>
      <c r="B13" s="190" t="s">
        <v>15</v>
      </c>
    </row>
    <row r="14" spans="1:2" x14ac:dyDescent="0.25">
      <c r="A14" s="190" t="s">
        <v>4</v>
      </c>
      <c r="B14" s="190" t="s">
        <v>16</v>
      </c>
    </row>
    <row r="15" spans="1:2" x14ac:dyDescent="0.25">
      <c r="A15" s="190" t="s">
        <v>17</v>
      </c>
      <c r="B15" s="190">
        <v>23967531</v>
      </c>
    </row>
    <row r="16" spans="1:2" x14ac:dyDescent="0.25">
      <c r="A16" t="s">
        <v>0</v>
      </c>
    </row>
    <row r="17" spans="1:1" x14ac:dyDescent="0.25">
      <c r="A17" t="s">
        <v>0</v>
      </c>
    </row>
  </sheetData>
  <mergeCells count="20">
    <mergeCell ref="A3"/>
    <mergeCell ref="B3"/>
    <mergeCell ref="A4"/>
    <mergeCell ref="B4"/>
    <mergeCell ref="A5"/>
    <mergeCell ref="B5"/>
    <mergeCell ref="A6"/>
    <mergeCell ref="B6"/>
    <mergeCell ref="A7"/>
    <mergeCell ref="B7"/>
    <mergeCell ref="A8"/>
    <mergeCell ref="B8"/>
    <mergeCell ref="A14"/>
    <mergeCell ref="B14"/>
    <mergeCell ref="A15"/>
    <mergeCell ref="B15"/>
    <mergeCell ref="A9"/>
    <mergeCell ref="B9"/>
    <mergeCell ref="A13"/>
    <mergeCell ref="B1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16"/>
  <sheetViews>
    <sheetView zoomScale="70" zoomScaleNormal="70" workbookViewId="0"/>
  </sheetViews>
  <sheetFormatPr defaultColWidth="20.7109375" defaultRowHeight="15" x14ac:dyDescent="0.25"/>
  <cols>
    <col min="1" max="1" width="20.7109375" style="20" customWidth="1"/>
    <col min="2" max="16384" width="20.7109375" style="20"/>
  </cols>
  <sheetData>
    <row r="1" spans="1:50" x14ac:dyDescent="0.25">
      <c r="B1" s="20" t="s">
        <v>0</v>
      </c>
      <c r="P1" s="24" t="s">
        <v>18</v>
      </c>
      <c r="Q1" s="25"/>
      <c r="R1" s="25"/>
      <c r="S1" s="25"/>
      <c r="T1" s="25"/>
      <c r="U1" s="25"/>
      <c r="V1" s="25"/>
      <c r="W1" s="25"/>
      <c r="X1" s="25"/>
      <c r="Y1" s="25"/>
      <c r="Z1" s="26"/>
      <c r="AA1" s="26"/>
      <c r="AC1" s="27" t="s">
        <v>19</v>
      </c>
      <c r="AD1" s="21"/>
      <c r="AE1" s="21"/>
      <c r="AF1" s="21"/>
      <c r="AG1" s="21"/>
      <c r="AH1" s="21"/>
      <c r="AI1" s="21"/>
      <c r="AJ1" s="21"/>
      <c r="AK1" s="21"/>
      <c r="AL1" s="21"/>
      <c r="AM1" s="22"/>
      <c r="AN1" s="22"/>
    </row>
    <row r="2" spans="1:50" ht="75" x14ac:dyDescent="0.25">
      <c r="A2" s="192" t="s">
        <v>20</v>
      </c>
      <c r="B2" s="192" t="s">
        <v>21</v>
      </c>
      <c r="C2" s="192" t="s">
        <v>22</v>
      </c>
      <c r="D2" s="192" t="s">
        <v>23</v>
      </c>
      <c r="E2" s="192" t="s">
        <v>24</v>
      </c>
      <c r="F2" s="192" t="s">
        <v>25</v>
      </c>
      <c r="G2" s="192" t="s">
        <v>26</v>
      </c>
      <c r="H2" s="184" t="s">
        <v>27</v>
      </c>
      <c r="I2" s="184" t="s">
        <v>28</v>
      </c>
      <c r="K2" s="28" t="s">
        <v>29</v>
      </c>
      <c r="L2" s="29" t="s">
        <v>30</v>
      </c>
      <c r="M2" s="30" t="s">
        <v>31</v>
      </c>
      <c r="N2" s="28" t="s">
        <v>32</v>
      </c>
      <c r="P2" s="31" t="s">
        <v>33</v>
      </c>
      <c r="Q2" s="32" t="s">
        <v>34</v>
      </c>
      <c r="R2" s="32" t="s">
        <v>35</v>
      </c>
      <c r="S2" s="32" t="s">
        <v>36</v>
      </c>
      <c r="T2" s="32" t="s">
        <v>37</v>
      </c>
      <c r="U2" s="32" t="s">
        <v>38</v>
      </c>
      <c r="V2" s="32" t="s">
        <v>39</v>
      </c>
      <c r="W2" s="32" t="s">
        <v>40</v>
      </c>
      <c r="X2" s="32" t="s">
        <v>41</v>
      </c>
      <c r="Y2" s="32" t="s">
        <v>42</v>
      </c>
      <c r="Z2" s="30" t="s">
        <v>43</v>
      </c>
      <c r="AA2" s="33" t="s">
        <v>44</v>
      </c>
      <c r="AC2" s="34" t="s">
        <v>33</v>
      </c>
      <c r="AD2" s="35" t="s">
        <v>34</v>
      </c>
      <c r="AE2" s="35" t="s">
        <v>35</v>
      </c>
      <c r="AF2" s="35" t="s">
        <v>36</v>
      </c>
      <c r="AG2" s="35" t="s">
        <v>37</v>
      </c>
      <c r="AH2" s="35" t="s">
        <v>38</v>
      </c>
      <c r="AI2" s="35" t="s">
        <v>39</v>
      </c>
      <c r="AJ2" s="35" t="s">
        <v>40</v>
      </c>
      <c r="AK2" s="35" t="s">
        <v>41</v>
      </c>
      <c r="AL2" s="35" t="s">
        <v>42</v>
      </c>
      <c r="AM2" s="36" t="s">
        <v>43</v>
      </c>
      <c r="AN2" s="33" t="s">
        <v>44</v>
      </c>
      <c r="AT2" s="37"/>
      <c r="AU2" s="38" t="s">
        <v>45</v>
      </c>
      <c r="AV2" s="38" t="s">
        <v>46</v>
      </c>
      <c r="AW2" s="38" t="s">
        <v>47</v>
      </c>
      <c r="AX2" s="38" t="s">
        <v>48</v>
      </c>
    </row>
    <row r="3" spans="1:50" x14ac:dyDescent="0.25">
      <c r="A3" s="193"/>
      <c r="B3" s="193" t="s">
        <v>21</v>
      </c>
      <c r="C3" s="193" t="s">
        <v>22</v>
      </c>
      <c r="D3" s="193" t="s">
        <v>23</v>
      </c>
      <c r="E3" s="193" t="s">
        <v>24</v>
      </c>
      <c r="F3" s="193" t="s">
        <v>25</v>
      </c>
      <c r="G3" s="193"/>
      <c r="H3" s="194">
        <v>0</v>
      </c>
      <c r="I3" s="194">
        <v>0</v>
      </c>
      <c r="K3" s="39">
        <f t="shared" ref="K3:N3" si="0">SUM(K$4:K$13012)</f>
        <v>1385000</v>
      </c>
      <c r="L3" s="40">
        <f t="shared" si="0"/>
        <v>0</v>
      </c>
      <c r="M3" s="41">
        <f t="shared" si="0"/>
        <v>1385000</v>
      </c>
      <c r="N3" s="39">
        <f t="shared" si="0"/>
        <v>0</v>
      </c>
      <c r="P3" s="42">
        <f>SUM(P$4:P$3012)</f>
        <v>0</v>
      </c>
      <c r="Q3" s="43">
        <f t="shared" ref="Q3:AA3" si="1">SUM(Q$4:Q$3012)</f>
        <v>0</v>
      </c>
      <c r="R3" s="43">
        <f t="shared" si="1"/>
        <v>0</v>
      </c>
      <c r="S3" s="43">
        <f t="shared" si="1"/>
        <v>0</v>
      </c>
      <c r="T3" s="43">
        <f t="shared" si="1"/>
        <v>0</v>
      </c>
      <c r="U3" s="43">
        <f t="shared" si="1"/>
        <v>0</v>
      </c>
      <c r="V3" s="43">
        <f t="shared" si="1"/>
        <v>0</v>
      </c>
      <c r="W3" s="43">
        <f t="shared" si="1"/>
        <v>0</v>
      </c>
      <c r="X3" s="43">
        <f t="shared" si="1"/>
        <v>0</v>
      </c>
      <c r="Y3" s="43">
        <f t="shared" si="1"/>
        <v>0</v>
      </c>
      <c r="Z3" s="44">
        <f t="shared" si="1"/>
        <v>0</v>
      </c>
      <c r="AA3" s="45">
        <f t="shared" si="1"/>
        <v>0</v>
      </c>
      <c r="AC3" s="46">
        <f t="shared" ref="AC3:AN3" si="2">SUM(AC$4:AC$3012)</f>
        <v>0</v>
      </c>
      <c r="AD3" s="47">
        <f t="shared" si="2"/>
        <v>0</v>
      </c>
      <c r="AE3" s="47">
        <f t="shared" si="2"/>
        <v>0</v>
      </c>
      <c r="AF3" s="47">
        <f t="shared" si="2"/>
        <v>0</v>
      </c>
      <c r="AG3" s="47">
        <f t="shared" si="2"/>
        <v>0</v>
      </c>
      <c r="AH3" s="47">
        <f t="shared" si="2"/>
        <v>0</v>
      </c>
      <c r="AI3" s="47">
        <f t="shared" si="2"/>
        <v>0</v>
      </c>
      <c r="AJ3" s="47">
        <f t="shared" si="2"/>
        <v>0</v>
      </c>
      <c r="AK3" s="47">
        <f t="shared" si="2"/>
        <v>0</v>
      </c>
      <c r="AL3" s="47">
        <f t="shared" si="2"/>
        <v>0</v>
      </c>
      <c r="AM3" s="48">
        <f t="shared" si="2"/>
        <v>0</v>
      </c>
      <c r="AN3" s="45">
        <f t="shared" si="2"/>
        <v>0</v>
      </c>
      <c r="AT3" s="49" t="s">
        <v>49</v>
      </c>
      <c r="AU3" s="49">
        <f t="shared" ref="AU3:AV3" si="3">SUM(AU$4:AU$3012)</f>
        <v>5</v>
      </c>
      <c r="AV3" s="49">
        <f t="shared" si="3"/>
        <v>5</v>
      </c>
      <c r="AW3" s="49" t="s">
        <v>50</v>
      </c>
      <c r="AX3" s="49" t="s">
        <v>50</v>
      </c>
    </row>
    <row r="4" spans="1:50" x14ac:dyDescent="0.25">
      <c r="A4" s="61">
        <v>912</v>
      </c>
      <c r="B4" s="196" t="s">
        <v>51</v>
      </c>
      <c r="C4" s="196" t="s">
        <v>52</v>
      </c>
      <c r="D4" s="196">
        <v>2313</v>
      </c>
      <c r="E4" s="196" t="s">
        <v>53</v>
      </c>
      <c r="F4" s="196" t="s">
        <v>54</v>
      </c>
      <c r="G4" s="50" t="str">
        <f t="shared" ref="G4:G16" si="4">IF(ISNA($AT4),"Nincs rögzítve!",IF(AW4=0,"Hiányzik a rövidtávú terv!",IF(AX4=0,"Hiányzik a hosszútávú terv!",IF(AU4=AV4,"Kitöltés rendben!",IF(AU4&lt;&gt;AV4,"Kitöltési hiba!","Kitöltési hiba!")))))</f>
        <v>Nincs rögzítve!</v>
      </c>
      <c r="H4" s="195" t="s">
        <v>0</v>
      </c>
      <c r="I4" s="195" t="s">
        <v>0</v>
      </c>
      <c r="K4" s="51">
        <f t="shared" ref="K4:K16" si="5">L4+M4</f>
        <v>0</v>
      </c>
      <c r="L4" s="52">
        <f>SUMIF(B_SZV_1A!$F:$F,$C4,B_SZV_1A!$N:$N)</f>
        <v>0</v>
      </c>
      <c r="M4" s="52">
        <f>SUMIF(B_SZV_1A!$F:$F,$C4,B_SZV_1A!$O:$O)</f>
        <v>0</v>
      </c>
      <c r="N4" s="52">
        <f>SUMIF(B_SZV_1A!$F:$F,$C4,B_SZV_1A!$P:$P)</f>
        <v>0</v>
      </c>
      <c r="P4" s="53">
        <f>SUMIF(B_SZV_1A!$F:$F,$C4,B_SZV_1A!R:R)</f>
        <v>0</v>
      </c>
      <c r="Q4" s="53">
        <f>SUMIF(B_SZV_1A!$F:$F,$C4,B_SZV_1A!S:S)</f>
        <v>0</v>
      </c>
      <c r="R4" s="53">
        <f>SUMIF(B_SZV_1A!$F:$F,$C4,B_SZV_1A!T:T)</f>
        <v>0</v>
      </c>
      <c r="S4" s="53">
        <f>SUMIF(B_SZV_1A!$F:$F,$C4,B_SZV_1A!U:U)</f>
        <v>0</v>
      </c>
      <c r="T4" s="53">
        <f>SUMIF(B_SZV_1A!$F:$F,$C4,B_SZV_1A!V:V)</f>
        <v>0</v>
      </c>
      <c r="U4" s="53">
        <f>SUMIF(B_SZV_1A!$F:$F,$C4,B_SZV_1A!W:W)</f>
        <v>0</v>
      </c>
      <c r="V4" s="53">
        <f>SUMIF(B_SZV_1A!$F:$F,$C4,B_SZV_1A!X:X)</f>
        <v>0</v>
      </c>
      <c r="W4" s="53">
        <f>SUMIF(B_SZV_1A!$F:$F,$C4,B_SZV_1A!Y:Y)</f>
        <v>0</v>
      </c>
      <c r="X4" s="53">
        <f>SUMIF(B_SZV_1A!$F:$F,$C4,B_SZV_1A!Z:Z)</f>
        <v>0</v>
      </c>
      <c r="Y4" s="53">
        <f>SUMIF(B_SZV_1A!$F:$F,$C4,B_SZV_1A!AA:AA)</f>
        <v>0</v>
      </c>
      <c r="Z4" s="54">
        <f>SUMIF(B_SZV_1A!$F:$F,$C4,B_SZV_1A!AB:AB)</f>
        <v>0</v>
      </c>
      <c r="AA4" s="55">
        <f t="shared" ref="AA4:AA16" si="6">SUM(P4:Z4)</f>
        <v>0</v>
      </c>
      <c r="AC4" s="56">
        <f>SUMIF(B_SZV_1A!$F:$F,$C4,B_SZV_1A!AF:AF)</f>
        <v>0</v>
      </c>
      <c r="AD4" s="56">
        <f>SUMIF(B_SZV_1A!$F:$F,$C4,B_SZV_1A!AG:AG)</f>
        <v>0</v>
      </c>
      <c r="AE4" s="56">
        <f>SUMIF(B_SZV_1A!$F:$F,$C4,B_SZV_1A!AH:AH)</f>
        <v>0</v>
      </c>
      <c r="AF4" s="56">
        <f>SUMIF(B_SZV_1A!$F:$F,$C4,B_SZV_1A!AI:AI)</f>
        <v>0</v>
      </c>
      <c r="AG4" s="56">
        <f>SUMIF(B_SZV_1A!$F:$F,$C4,B_SZV_1A!AJ:AJ)</f>
        <v>0</v>
      </c>
      <c r="AH4" s="56">
        <f>SUMIF(B_SZV_1A!$F:$F,$C4,B_SZV_1A!AK:AK)</f>
        <v>0</v>
      </c>
      <c r="AI4" s="56">
        <f>SUMIF(B_SZV_1A!$F:$F,$C4,B_SZV_1A!AL:AL)</f>
        <v>0</v>
      </c>
      <c r="AJ4" s="56">
        <f>SUMIF(B_SZV_1A!$F:$F,$C4,B_SZV_1A!AM:AM)</f>
        <v>0</v>
      </c>
      <c r="AK4" s="56">
        <f>SUMIF(B_SZV_1A!$F:$F,$C4,B_SZV_1A!AN:AN)</f>
        <v>0</v>
      </c>
      <c r="AL4" s="56">
        <f>SUMIF(B_SZV_1A!$F:$F,$C4,B_SZV_1A!AO:AO)</f>
        <v>0</v>
      </c>
      <c r="AM4" s="56">
        <f>SUMIF(B_SZV_1A!$F:$F,$C4,B_SZV_1A!AP:AP)</f>
        <v>0</v>
      </c>
      <c r="AN4" s="55">
        <f t="shared" ref="AN4:AN16" si="7">SUM(AC4:AM4)</f>
        <v>0</v>
      </c>
      <c r="AT4" s="23" t="e">
        <f>INDEX(B_SZV_1A!$G:$G,MATCH($C4,B_SZV_1A!$F:$F,0))</f>
        <v>#N/A</v>
      </c>
      <c r="AU4" s="23">
        <f>COUNTIF(B_SZV_1A!$AY$3:$AY$1520,$D4)</f>
        <v>0</v>
      </c>
      <c r="AV4" s="23">
        <f>SUMIF(B_SZV_1A!$AY$3:$AY$1520,$D4,B_SZV_1A!$CF$3:$CF$1520)</f>
        <v>0</v>
      </c>
      <c r="AW4" s="23">
        <f>SUMIF(B_SZV_1A!$AY:$AY,$D4,B_SZV_1A!$CG:$CG)</f>
        <v>0</v>
      </c>
      <c r="AX4" s="23">
        <f>SUMIF(B_SZV_1A!$AY:$AY,$D4,B_SZV_1A!$CG:$CG)</f>
        <v>0</v>
      </c>
    </row>
    <row r="5" spans="1:50" x14ac:dyDescent="0.25">
      <c r="A5" s="61">
        <v>913</v>
      </c>
      <c r="B5" s="196" t="s">
        <v>55</v>
      </c>
      <c r="C5" s="196" t="s">
        <v>56</v>
      </c>
      <c r="D5" s="196">
        <v>2314</v>
      </c>
      <c r="E5" s="196" t="s">
        <v>57</v>
      </c>
      <c r="F5" s="196" t="s">
        <v>58</v>
      </c>
      <c r="G5" s="50" t="str">
        <f t="shared" si="4"/>
        <v>Nincs rögzítve!</v>
      </c>
      <c r="H5" s="195" t="s">
        <v>0</v>
      </c>
      <c r="I5" s="195" t="s">
        <v>0</v>
      </c>
      <c r="K5" s="51">
        <f t="shared" si="5"/>
        <v>0</v>
      </c>
      <c r="L5" s="52">
        <f>SUMIF(B_SZV_1A!$F:$F,$C5,B_SZV_1A!$N:$N)</f>
        <v>0</v>
      </c>
      <c r="M5" s="52">
        <f>SUMIF(B_SZV_1A!$F:$F,$C5,B_SZV_1A!$O:$O)</f>
        <v>0</v>
      </c>
      <c r="N5" s="52">
        <f>SUMIF(B_SZV_1A!$F:$F,$C5,B_SZV_1A!$P:$P)</f>
        <v>0</v>
      </c>
      <c r="P5" s="53">
        <f>SUMIF(B_SZV_1A!$F:$F,$C5,B_SZV_1A!R:R)</f>
        <v>0</v>
      </c>
      <c r="Q5" s="53">
        <f>SUMIF(B_SZV_1A!$F:$F,$C5,B_SZV_1A!S:S)</f>
        <v>0</v>
      </c>
      <c r="R5" s="53">
        <f>SUMIF(B_SZV_1A!$F:$F,$C5,B_SZV_1A!T:T)</f>
        <v>0</v>
      </c>
      <c r="S5" s="53">
        <f>SUMIF(B_SZV_1A!$F:$F,$C5,B_SZV_1A!U:U)</f>
        <v>0</v>
      </c>
      <c r="T5" s="53">
        <f>SUMIF(B_SZV_1A!$F:$F,$C5,B_SZV_1A!V:V)</f>
        <v>0</v>
      </c>
      <c r="U5" s="53">
        <f>SUMIF(B_SZV_1A!$F:$F,$C5,B_SZV_1A!W:W)</f>
        <v>0</v>
      </c>
      <c r="V5" s="53">
        <f>SUMIF(B_SZV_1A!$F:$F,$C5,B_SZV_1A!X:X)</f>
        <v>0</v>
      </c>
      <c r="W5" s="53">
        <f>SUMIF(B_SZV_1A!$F:$F,$C5,B_SZV_1A!Y:Y)</f>
        <v>0</v>
      </c>
      <c r="X5" s="53">
        <f>SUMIF(B_SZV_1A!$F:$F,$C5,B_SZV_1A!Z:Z)</f>
        <v>0</v>
      </c>
      <c r="Y5" s="53">
        <f>SUMIF(B_SZV_1A!$F:$F,$C5,B_SZV_1A!AA:AA)</f>
        <v>0</v>
      </c>
      <c r="Z5" s="54">
        <f>SUMIF(B_SZV_1A!$F:$F,$C5,B_SZV_1A!AB:AB)</f>
        <v>0</v>
      </c>
      <c r="AA5" s="55">
        <f t="shared" si="6"/>
        <v>0</v>
      </c>
      <c r="AC5" s="56">
        <f>SUMIF(B_SZV_1A!$F:$F,$C5,B_SZV_1A!AF:AF)</f>
        <v>0</v>
      </c>
      <c r="AD5" s="56">
        <f>SUMIF(B_SZV_1A!$F:$F,$C5,B_SZV_1A!AG:AG)</f>
        <v>0</v>
      </c>
      <c r="AE5" s="56">
        <f>SUMIF(B_SZV_1A!$F:$F,$C5,B_SZV_1A!AH:AH)</f>
        <v>0</v>
      </c>
      <c r="AF5" s="56">
        <f>SUMIF(B_SZV_1A!$F:$F,$C5,B_SZV_1A!AI:AI)</f>
        <v>0</v>
      </c>
      <c r="AG5" s="56">
        <f>SUMIF(B_SZV_1A!$F:$F,$C5,B_SZV_1A!AJ:AJ)</f>
        <v>0</v>
      </c>
      <c r="AH5" s="56">
        <f>SUMIF(B_SZV_1A!$F:$F,$C5,B_SZV_1A!AK:AK)</f>
        <v>0</v>
      </c>
      <c r="AI5" s="56">
        <f>SUMIF(B_SZV_1A!$F:$F,$C5,B_SZV_1A!AL:AL)</f>
        <v>0</v>
      </c>
      <c r="AJ5" s="56">
        <f>SUMIF(B_SZV_1A!$F:$F,$C5,B_SZV_1A!AM:AM)</f>
        <v>0</v>
      </c>
      <c r="AK5" s="56">
        <f>SUMIF(B_SZV_1A!$F:$F,$C5,B_SZV_1A!AN:AN)</f>
        <v>0</v>
      </c>
      <c r="AL5" s="56">
        <f>SUMIF(B_SZV_1A!$F:$F,$C5,B_SZV_1A!AO:AO)</f>
        <v>0</v>
      </c>
      <c r="AM5" s="56">
        <f>SUMIF(B_SZV_1A!$F:$F,$C5,B_SZV_1A!AP:AP)</f>
        <v>0</v>
      </c>
      <c r="AN5" s="55">
        <f t="shared" si="7"/>
        <v>0</v>
      </c>
      <c r="AT5" s="23" t="e">
        <f>INDEX(B_SZV_1A!$G:$G,MATCH($C5,B_SZV_1A!$F:$F,0))</f>
        <v>#N/A</v>
      </c>
      <c r="AU5" s="23">
        <f>COUNTIF(B_SZV_1A!$AY$3:$AY$1520,$D5)</f>
        <v>0</v>
      </c>
      <c r="AV5" s="23">
        <f>SUMIF(B_SZV_1A!$AY$3:$AY$1520,$D5,B_SZV_1A!$CF$3:$CF$1520)</f>
        <v>0</v>
      </c>
      <c r="AW5" s="23">
        <f>SUMIF(B_SZV_1A!$AY:$AY,$D5,B_SZV_1A!$CG:$CG)</f>
        <v>0</v>
      </c>
      <c r="AX5" s="23">
        <f>SUMIF(B_SZV_1A!$AY:$AY,$D5,B_SZV_1A!$CG:$CG)</f>
        <v>0</v>
      </c>
    </row>
    <row r="6" spans="1:50" x14ac:dyDescent="0.25">
      <c r="A6" s="61">
        <v>914</v>
      </c>
      <c r="B6" s="196" t="s">
        <v>59</v>
      </c>
      <c r="C6" s="196" t="s">
        <v>60</v>
      </c>
      <c r="D6" s="196">
        <v>2315</v>
      </c>
      <c r="E6" s="196" t="s">
        <v>61</v>
      </c>
      <c r="F6" s="196" t="s">
        <v>62</v>
      </c>
      <c r="G6" s="50" t="str">
        <f t="shared" si="4"/>
        <v>Nincs rögzítve!</v>
      </c>
      <c r="H6" s="195" t="s">
        <v>0</v>
      </c>
      <c r="I6" s="195" t="s">
        <v>0</v>
      </c>
      <c r="K6" s="51">
        <f t="shared" si="5"/>
        <v>0</v>
      </c>
      <c r="L6" s="52">
        <f>SUMIF(B_SZV_1A!$F:$F,$C6,B_SZV_1A!$N:$N)</f>
        <v>0</v>
      </c>
      <c r="M6" s="52">
        <f>SUMIF(B_SZV_1A!$F:$F,$C6,B_SZV_1A!$O:$O)</f>
        <v>0</v>
      </c>
      <c r="N6" s="52">
        <f>SUMIF(B_SZV_1A!$F:$F,$C6,B_SZV_1A!$P:$P)</f>
        <v>0</v>
      </c>
      <c r="P6" s="53">
        <f>SUMIF(B_SZV_1A!$F:$F,$C6,B_SZV_1A!R:R)</f>
        <v>0</v>
      </c>
      <c r="Q6" s="53">
        <f>SUMIF(B_SZV_1A!$F:$F,$C6,B_SZV_1A!S:S)</f>
        <v>0</v>
      </c>
      <c r="R6" s="53">
        <f>SUMIF(B_SZV_1A!$F:$F,$C6,B_SZV_1A!T:T)</f>
        <v>0</v>
      </c>
      <c r="S6" s="53">
        <f>SUMIF(B_SZV_1A!$F:$F,$C6,B_SZV_1A!U:U)</f>
        <v>0</v>
      </c>
      <c r="T6" s="53">
        <f>SUMIF(B_SZV_1A!$F:$F,$C6,B_SZV_1A!V:V)</f>
        <v>0</v>
      </c>
      <c r="U6" s="53">
        <f>SUMIF(B_SZV_1A!$F:$F,$C6,B_SZV_1A!W:W)</f>
        <v>0</v>
      </c>
      <c r="V6" s="53">
        <f>SUMIF(B_SZV_1A!$F:$F,$C6,B_SZV_1A!X:X)</f>
        <v>0</v>
      </c>
      <c r="W6" s="53">
        <f>SUMIF(B_SZV_1A!$F:$F,$C6,B_SZV_1A!Y:Y)</f>
        <v>0</v>
      </c>
      <c r="X6" s="53">
        <f>SUMIF(B_SZV_1A!$F:$F,$C6,B_SZV_1A!Z:Z)</f>
        <v>0</v>
      </c>
      <c r="Y6" s="53">
        <f>SUMIF(B_SZV_1A!$F:$F,$C6,B_SZV_1A!AA:AA)</f>
        <v>0</v>
      </c>
      <c r="Z6" s="54">
        <f>SUMIF(B_SZV_1A!$F:$F,$C6,B_SZV_1A!AB:AB)</f>
        <v>0</v>
      </c>
      <c r="AA6" s="55">
        <f t="shared" si="6"/>
        <v>0</v>
      </c>
      <c r="AC6" s="56">
        <f>SUMIF(B_SZV_1A!$F:$F,$C6,B_SZV_1A!AF:AF)</f>
        <v>0</v>
      </c>
      <c r="AD6" s="56">
        <f>SUMIF(B_SZV_1A!$F:$F,$C6,B_SZV_1A!AG:AG)</f>
        <v>0</v>
      </c>
      <c r="AE6" s="56">
        <f>SUMIF(B_SZV_1A!$F:$F,$C6,B_SZV_1A!AH:AH)</f>
        <v>0</v>
      </c>
      <c r="AF6" s="56">
        <f>SUMIF(B_SZV_1A!$F:$F,$C6,B_SZV_1A!AI:AI)</f>
        <v>0</v>
      </c>
      <c r="AG6" s="56">
        <f>SUMIF(B_SZV_1A!$F:$F,$C6,B_SZV_1A!AJ:AJ)</f>
        <v>0</v>
      </c>
      <c r="AH6" s="56">
        <f>SUMIF(B_SZV_1A!$F:$F,$C6,B_SZV_1A!AK:AK)</f>
        <v>0</v>
      </c>
      <c r="AI6" s="56">
        <f>SUMIF(B_SZV_1A!$F:$F,$C6,B_SZV_1A!AL:AL)</f>
        <v>0</v>
      </c>
      <c r="AJ6" s="56">
        <f>SUMIF(B_SZV_1A!$F:$F,$C6,B_SZV_1A!AM:AM)</f>
        <v>0</v>
      </c>
      <c r="AK6" s="56">
        <f>SUMIF(B_SZV_1A!$F:$F,$C6,B_SZV_1A!AN:AN)</f>
        <v>0</v>
      </c>
      <c r="AL6" s="56">
        <f>SUMIF(B_SZV_1A!$F:$F,$C6,B_SZV_1A!AO:AO)</f>
        <v>0</v>
      </c>
      <c r="AM6" s="56">
        <f>SUMIF(B_SZV_1A!$F:$F,$C6,B_SZV_1A!AP:AP)</f>
        <v>0</v>
      </c>
      <c r="AN6" s="55">
        <f t="shared" si="7"/>
        <v>0</v>
      </c>
      <c r="AT6" s="23" t="e">
        <f>INDEX(B_SZV_1A!$G:$G,MATCH($C6,B_SZV_1A!$F:$F,0))</f>
        <v>#N/A</v>
      </c>
      <c r="AU6" s="23">
        <f>COUNTIF(B_SZV_1A!$AY$3:$AY$1520,$D6)</f>
        <v>0</v>
      </c>
      <c r="AV6" s="23">
        <f>SUMIF(B_SZV_1A!$AY$3:$AY$1520,$D6,B_SZV_1A!$CF$3:$CF$1520)</f>
        <v>0</v>
      </c>
      <c r="AW6" s="23">
        <f>SUMIF(B_SZV_1A!$AY:$AY,$D6,B_SZV_1A!$CG:$CG)</f>
        <v>0</v>
      </c>
      <c r="AX6" s="23">
        <f>SUMIF(B_SZV_1A!$AY:$AY,$D6,B_SZV_1A!$CG:$CG)</f>
        <v>0</v>
      </c>
    </row>
    <row r="7" spans="1:50" x14ac:dyDescent="0.25">
      <c r="A7" s="61">
        <v>915</v>
      </c>
      <c r="B7" s="196" t="s">
        <v>63</v>
      </c>
      <c r="C7" s="196" t="s">
        <v>64</v>
      </c>
      <c r="D7" s="196">
        <v>2316</v>
      </c>
      <c r="E7" s="196" t="s">
        <v>65</v>
      </c>
      <c r="F7" s="196" t="s">
        <v>66</v>
      </c>
      <c r="G7" s="50" t="str">
        <f t="shared" si="4"/>
        <v>Nincs rögzítve!</v>
      </c>
      <c r="H7" s="195" t="s">
        <v>0</v>
      </c>
      <c r="I7" s="195" t="s">
        <v>0</v>
      </c>
      <c r="K7" s="51">
        <f t="shared" si="5"/>
        <v>0</v>
      </c>
      <c r="L7" s="52">
        <f>SUMIF(B_SZV_1A!$F:$F,$C7,B_SZV_1A!$N:$N)</f>
        <v>0</v>
      </c>
      <c r="M7" s="52">
        <f>SUMIF(B_SZV_1A!$F:$F,$C7,B_SZV_1A!$O:$O)</f>
        <v>0</v>
      </c>
      <c r="N7" s="52">
        <f>SUMIF(B_SZV_1A!$F:$F,$C7,B_SZV_1A!$P:$P)</f>
        <v>0</v>
      </c>
      <c r="P7" s="53">
        <f>SUMIF(B_SZV_1A!$F:$F,$C7,B_SZV_1A!R:R)</f>
        <v>0</v>
      </c>
      <c r="Q7" s="53">
        <f>SUMIF(B_SZV_1A!$F:$F,$C7,B_SZV_1A!S:S)</f>
        <v>0</v>
      </c>
      <c r="R7" s="53">
        <f>SUMIF(B_SZV_1A!$F:$F,$C7,B_SZV_1A!T:T)</f>
        <v>0</v>
      </c>
      <c r="S7" s="53">
        <f>SUMIF(B_SZV_1A!$F:$F,$C7,B_SZV_1A!U:U)</f>
        <v>0</v>
      </c>
      <c r="T7" s="53">
        <f>SUMIF(B_SZV_1A!$F:$F,$C7,B_SZV_1A!V:V)</f>
        <v>0</v>
      </c>
      <c r="U7" s="53">
        <f>SUMIF(B_SZV_1A!$F:$F,$C7,B_SZV_1A!W:W)</f>
        <v>0</v>
      </c>
      <c r="V7" s="53">
        <f>SUMIF(B_SZV_1A!$F:$F,$C7,B_SZV_1A!X:X)</f>
        <v>0</v>
      </c>
      <c r="W7" s="53">
        <f>SUMIF(B_SZV_1A!$F:$F,$C7,B_SZV_1A!Y:Y)</f>
        <v>0</v>
      </c>
      <c r="X7" s="53">
        <f>SUMIF(B_SZV_1A!$F:$F,$C7,B_SZV_1A!Z:Z)</f>
        <v>0</v>
      </c>
      <c r="Y7" s="53">
        <f>SUMIF(B_SZV_1A!$F:$F,$C7,B_SZV_1A!AA:AA)</f>
        <v>0</v>
      </c>
      <c r="Z7" s="54">
        <f>SUMIF(B_SZV_1A!$F:$F,$C7,B_SZV_1A!AB:AB)</f>
        <v>0</v>
      </c>
      <c r="AA7" s="55">
        <f t="shared" si="6"/>
        <v>0</v>
      </c>
      <c r="AC7" s="56">
        <f>SUMIF(B_SZV_1A!$F:$F,$C7,B_SZV_1A!AF:AF)</f>
        <v>0</v>
      </c>
      <c r="AD7" s="56">
        <f>SUMIF(B_SZV_1A!$F:$F,$C7,B_SZV_1A!AG:AG)</f>
        <v>0</v>
      </c>
      <c r="AE7" s="56">
        <f>SUMIF(B_SZV_1A!$F:$F,$C7,B_SZV_1A!AH:AH)</f>
        <v>0</v>
      </c>
      <c r="AF7" s="56">
        <f>SUMIF(B_SZV_1A!$F:$F,$C7,B_SZV_1A!AI:AI)</f>
        <v>0</v>
      </c>
      <c r="AG7" s="56">
        <f>SUMIF(B_SZV_1A!$F:$F,$C7,B_SZV_1A!AJ:AJ)</f>
        <v>0</v>
      </c>
      <c r="AH7" s="56">
        <f>SUMIF(B_SZV_1A!$F:$F,$C7,B_SZV_1A!AK:AK)</f>
        <v>0</v>
      </c>
      <c r="AI7" s="56">
        <f>SUMIF(B_SZV_1A!$F:$F,$C7,B_SZV_1A!AL:AL)</f>
        <v>0</v>
      </c>
      <c r="AJ7" s="56">
        <f>SUMIF(B_SZV_1A!$F:$F,$C7,B_SZV_1A!AM:AM)</f>
        <v>0</v>
      </c>
      <c r="AK7" s="56">
        <f>SUMIF(B_SZV_1A!$F:$F,$C7,B_SZV_1A!AN:AN)</f>
        <v>0</v>
      </c>
      <c r="AL7" s="56">
        <f>SUMIF(B_SZV_1A!$F:$F,$C7,B_SZV_1A!AO:AO)</f>
        <v>0</v>
      </c>
      <c r="AM7" s="56">
        <f>SUMIF(B_SZV_1A!$F:$F,$C7,B_SZV_1A!AP:AP)</f>
        <v>0</v>
      </c>
      <c r="AN7" s="55">
        <f t="shared" si="7"/>
        <v>0</v>
      </c>
      <c r="AT7" s="23" t="e">
        <f>INDEX(B_SZV_1A!$G:$G,MATCH($C7,B_SZV_1A!$F:$F,0))</f>
        <v>#N/A</v>
      </c>
      <c r="AU7" s="23">
        <f>COUNTIF(B_SZV_1A!$AY$3:$AY$1520,$D7)</f>
        <v>0</v>
      </c>
      <c r="AV7" s="23">
        <f>SUMIF(B_SZV_1A!$AY$3:$AY$1520,$D7,B_SZV_1A!$CF$3:$CF$1520)</f>
        <v>0</v>
      </c>
      <c r="AW7" s="23">
        <f>SUMIF(B_SZV_1A!$AY:$AY,$D7,B_SZV_1A!$CG:$CG)</f>
        <v>0</v>
      </c>
      <c r="AX7" s="23">
        <f>SUMIF(B_SZV_1A!$AY:$AY,$D7,B_SZV_1A!$CG:$CG)</f>
        <v>0</v>
      </c>
    </row>
    <row r="8" spans="1:50" x14ac:dyDescent="0.25">
      <c r="A8" s="61">
        <v>916</v>
      </c>
      <c r="B8" s="196" t="s">
        <v>67</v>
      </c>
      <c r="C8" s="196" t="s">
        <v>68</v>
      </c>
      <c r="D8" s="196">
        <v>2317</v>
      </c>
      <c r="E8" s="196" t="s">
        <v>69</v>
      </c>
      <c r="F8" s="196" t="s">
        <v>70</v>
      </c>
      <c r="G8" s="50" t="str">
        <f t="shared" si="4"/>
        <v>Nincs rögzítve!</v>
      </c>
      <c r="H8" s="195" t="s">
        <v>0</v>
      </c>
      <c r="I8" s="195" t="s">
        <v>0</v>
      </c>
      <c r="K8" s="51">
        <f t="shared" si="5"/>
        <v>0</v>
      </c>
      <c r="L8" s="52">
        <f>SUMIF(B_SZV_1A!$F:$F,$C8,B_SZV_1A!$N:$N)</f>
        <v>0</v>
      </c>
      <c r="M8" s="52">
        <f>SUMIF(B_SZV_1A!$F:$F,$C8,B_SZV_1A!$O:$O)</f>
        <v>0</v>
      </c>
      <c r="N8" s="52">
        <f>SUMIF(B_SZV_1A!$F:$F,$C8,B_SZV_1A!$P:$P)</f>
        <v>0</v>
      </c>
      <c r="P8" s="53">
        <f>SUMIF(B_SZV_1A!$F:$F,$C8,B_SZV_1A!R:R)</f>
        <v>0</v>
      </c>
      <c r="Q8" s="53">
        <f>SUMIF(B_SZV_1A!$F:$F,$C8,B_SZV_1A!S:S)</f>
        <v>0</v>
      </c>
      <c r="R8" s="53">
        <f>SUMIF(B_SZV_1A!$F:$F,$C8,B_SZV_1A!T:T)</f>
        <v>0</v>
      </c>
      <c r="S8" s="53">
        <f>SUMIF(B_SZV_1A!$F:$F,$C8,B_SZV_1A!U:U)</f>
        <v>0</v>
      </c>
      <c r="T8" s="53">
        <f>SUMIF(B_SZV_1A!$F:$F,$C8,B_SZV_1A!V:V)</f>
        <v>0</v>
      </c>
      <c r="U8" s="53">
        <f>SUMIF(B_SZV_1A!$F:$F,$C8,B_SZV_1A!W:W)</f>
        <v>0</v>
      </c>
      <c r="V8" s="53">
        <f>SUMIF(B_SZV_1A!$F:$F,$C8,B_SZV_1A!X:X)</f>
        <v>0</v>
      </c>
      <c r="W8" s="53">
        <f>SUMIF(B_SZV_1A!$F:$F,$C8,B_SZV_1A!Y:Y)</f>
        <v>0</v>
      </c>
      <c r="X8" s="53">
        <f>SUMIF(B_SZV_1A!$F:$F,$C8,B_SZV_1A!Z:Z)</f>
        <v>0</v>
      </c>
      <c r="Y8" s="53">
        <f>SUMIF(B_SZV_1A!$F:$F,$C8,B_SZV_1A!AA:AA)</f>
        <v>0</v>
      </c>
      <c r="Z8" s="54">
        <f>SUMIF(B_SZV_1A!$F:$F,$C8,B_SZV_1A!AB:AB)</f>
        <v>0</v>
      </c>
      <c r="AA8" s="55">
        <f t="shared" si="6"/>
        <v>0</v>
      </c>
      <c r="AC8" s="56">
        <f>SUMIF(B_SZV_1A!$F:$F,$C8,B_SZV_1A!AF:AF)</f>
        <v>0</v>
      </c>
      <c r="AD8" s="56">
        <f>SUMIF(B_SZV_1A!$F:$F,$C8,B_SZV_1A!AG:AG)</f>
        <v>0</v>
      </c>
      <c r="AE8" s="56">
        <f>SUMIF(B_SZV_1A!$F:$F,$C8,B_SZV_1A!AH:AH)</f>
        <v>0</v>
      </c>
      <c r="AF8" s="56">
        <f>SUMIF(B_SZV_1A!$F:$F,$C8,B_SZV_1A!AI:AI)</f>
        <v>0</v>
      </c>
      <c r="AG8" s="56">
        <f>SUMIF(B_SZV_1A!$F:$F,$C8,B_SZV_1A!AJ:AJ)</f>
        <v>0</v>
      </c>
      <c r="AH8" s="56">
        <f>SUMIF(B_SZV_1A!$F:$F,$C8,B_SZV_1A!AK:AK)</f>
        <v>0</v>
      </c>
      <c r="AI8" s="56">
        <f>SUMIF(B_SZV_1A!$F:$F,$C8,B_SZV_1A!AL:AL)</f>
        <v>0</v>
      </c>
      <c r="AJ8" s="56">
        <f>SUMIF(B_SZV_1A!$F:$F,$C8,B_SZV_1A!AM:AM)</f>
        <v>0</v>
      </c>
      <c r="AK8" s="56">
        <f>SUMIF(B_SZV_1A!$F:$F,$C8,B_SZV_1A!AN:AN)</f>
        <v>0</v>
      </c>
      <c r="AL8" s="56">
        <f>SUMIF(B_SZV_1A!$F:$F,$C8,B_SZV_1A!AO:AO)</f>
        <v>0</v>
      </c>
      <c r="AM8" s="56">
        <f>SUMIF(B_SZV_1A!$F:$F,$C8,B_SZV_1A!AP:AP)</f>
        <v>0</v>
      </c>
      <c r="AN8" s="55">
        <f t="shared" si="7"/>
        <v>0</v>
      </c>
      <c r="AT8" s="23" t="e">
        <f>INDEX(B_SZV_1A!$G:$G,MATCH($C8,B_SZV_1A!$F:$F,0))</f>
        <v>#N/A</v>
      </c>
      <c r="AU8" s="23">
        <f>COUNTIF(B_SZV_1A!$AY$3:$AY$1520,$D8)</f>
        <v>0</v>
      </c>
      <c r="AV8" s="23">
        <f>SUMIF(B_SZV_1A!$AY$3:$AY$1520,$D8,B_SZV_1A!$CF$3:$CF$1520)</f>
        <v>0</v>
      </c>
      <c r="AW8" s="23">
        <f>SUMIF(B_SZV_1A!$AY:$AY,$D8,B_SZV_1A!$CG:$CG)</f>
        <v>0</v>
      </c>
      <c r="AX8" s="23">
        <f>SUMIF(B_SZV_1A!$AY:$AY,$D8,B_SZV_1A!$CG:$CG)</f>
        <v>0</v>
      </c>
    </row>
    <row r="9" spans="1:50" x14ac:dyDescent="0.25">
      <c r="A9" s="61">
        <v>917</v>
      </c>
      <c r="B9" s="196" t="s">
        <v>71</v>
      </c>
      <c r="C9" s="196" t="s">
        <v>72</v>
      </c>
      <c r="D9" s="196">
        <v>2318</v>
      </c>
      <c r="E9" s="196" t="s">
        <v>73</v>
      </c>
      <c r="F9" s="196" t="s">
        <v>74</v>
      </c>
      <c r="G9" s="50" t="str">
        <f t="shared" si="4"/>
        <v>Nincs rögzítve!</v>
      </c>
      <c r="H9" s="195" t="s">
        <v>0</v>
      </c>
      <c r="I9" s="195" t="s">
        <v>0</v>
      </c>
      <c r="K9" s="51">
        <f t="shared" si="5"/>
        <v>0</v>
      </c>
      <c r="L9" s="52">
        <f>SUMIF(B_SZV_1A!$F:$F,$C9,B_SZV_1A!$N:$N)</f>
        <v>0</v>
      </c>
      <c r="M9" s="52">
        <f>SUMIF(B_SZV_1A!$F:$F,$C9,B_SZV_1A!$O:$O)</f>
        <v>0</v>
      </c>
      <c r="N9" s="52">
        <f>SUMIF(B_SZV_1A!$F:$F,$C9,B_SZV_1A!$P:$P)</f>
        <v>0</v>
      </c>
      <c r="P9" s="53">
        <f>SUMIF(B_SZV_1A!$F:$F,$C9,B_SZV_1A!R:R)</f>
        <v>0</v>
      </c>
      <c r="Q9" s="53">
        <f>SUMIF(B_SZV_1A!$F:$F,$C9,B_SZV_1A!S:S)</f>
        <v>0</v>
      </c>
      <c r="R9" s="53">
        <f>SUMIF(B_SZV_1A!$F:$F,$C9,B_SZV_1A!T:T)</f>
        <v>0</v>
      </c>
      <c r="S9" s="53">
        <f>SUMIF(B_SZV_1A!$F:$F,$C9,B_SZV_1A!U:U)</f>
        <v>0</v>
      </c>
      <c r="T9" s="53">
        <f>SUMIF(B_SZV_1A!$F:$F,$C9,B_SZV_1A!V:V)</f>
        <v>0</v>
      </c>
      <c r="U9" s="53">
        <f>SUMIF(B_SZV_1A!$F:$F,$C9,B_SZV_1A!W:W)</f>
        <v>0</v>
      </c>
      <c r="V9" s="53">
        <f>SUMIF(B_SZV_1A!$F:$F,$C9,B_SZV_1A!X:X)</f>
        <v>0</v>
      </c>
      <c r="W9" s="53">
        <f>SUMIF(B_SZV_1A!$F:$F,$C9,B_SZV_1A!Y:Y)</f>
        <v>0</v>
      </c>
      <c r="X9" s="53">
        <f>SUMIF(B_SZV_1A!$F:$F,$C9,B_SZV_1A!Z:Z)</f>
        <v>0</v>
      </c>
      <c r="Y9" s="53">
        <f>SUMIF(B_SZV_1A!$F:$F,$C9,B_SZV_1A!AA:AA)</f>
        <v>0</v>
      </c>
      <c r="Z9" s="54">
        <f>SUMIF(B_SZV_1A!$F:$F,$C9,B_SZV_1A!AB:AB)</f>
        <v>0</v>
      </c>
      <c r="AA9" s="55">
        <f t="shared" si="6"/>
        <v>0</v>
      </c>
      <c r="AC9" s="56">
        <f>SUMIF(B_SZV_1A!$F:$F,$C9,B_SZV_1A!AF:AF)</f>
        <v>0</v>
      </c>
      <c r="AD9" s="56">
        <f>SUMIF(B_SZV_1A!$F:$F,$C9,B_SZV_1A!AG:AG)</f>
        <v>0</v>
      </c>
      <c r="AE9" s="56">
        <f>SUMIF(B_SZV_1A!$F:$F,$C9,B_SZV_1A!AH:AH)</f>
        <v>0</v>
      </c>
      <c r="AF9" s="56">
        <f>SUMIF(B_SZV_1A!$F:$F,$C9,B_SZV_1A!AI:AI)</f>
        <v>0</v>
      </c>
      <c r="AG9" s="56">
        <f>SUMIF(B_SZV_1A!$F:$F,$C9,B_SZV_1A!AJ:AJ)</f>
        <v>0</v>
      </c>
      <c r="AH9" s="56">
        <f>SUMIF(B_SZV_1A!$F:$F,$C9,B_SZV_1A!AK:AK)</f>
        <v>0</v>
      </c>
      <c r="AI9" s="56">
        <f>SUMIF(B_SZV_1A!$F:$F,$C9,B_SZV_1A!AL:AL)</f>
        <v>0</v>
      </c>
      <c r="AJ9" s="56">
        <f>SUMIF(B_SZV_1A!$F:$F,$C9,B_SZV_1A!AM:AM)</f>
        <v>0</v>
      </c>
      <c r="AK9" s="56">
        <f>SUMIF(B_SZV_1A!$F:$F,$C9,B_SZV_1A!AN:AN)</f>
        <v>0</v>
      </c>
      <c r="AL9" s="56">
        <f>SUMIF(B_SZV_1A!$F:$F,$C9,B_SZV_1A!AO:AO)</f>
        <v>0</v>
      </c>
      <c r="AM9" s="56">
        <f>SUMIF(B_SZV_1A!$F:$F,$C9,B_SZV_1A!AP:AP)</f>
        <v>0</v>
      </c>
      <c r="AN9" s="55">
        <f t="shared" si="7"/>
        <v>0</v>
      </c>
      <c r="AT9" s="23" t="e">
        <f>INDEX(B_SZV_1A!$G:$G,MATCH($C9,B_SZV_1A!$F:$F,0))</f>
        <v>#N/A</v>
      </c>
      <c r="AU9" s="23">
        <f>COUNTIF(B_SZV_1A!$AY$3:$AY$1520,$D9)</f>
        <v>0</v>
      </c>
      <c r="AV9" s="23">
        <f>SUMIF(B_SZV_1A!$AY$3:$AY$1520,$D9,B_SZV_1A!$CF$3:$CF$1520)</f>
        <v>0</v>
      </c>
      <c r="AW9" s="23">
        <f>SUMIF(B_SZV_1A!$AY:$AY,$D9,B_SZV_1A!$CG:$CG)</f>
        <v>0</v>
      </c>
      <c r="AX9" s="23">
        <f>SUMIF(B_SZV_1A!$AY:$AY,$D9,B_SZV_1A!$CG:$CG)</f>
        <v>0</v>
      </c>
    </row>
    <row r="10" spans="1:50" x14ac:dyDescent="0.25">
      <c r="A10" s="61">
        <v>918</v>
      </c>
      <c r="B10" s="196" t="s">
        <v>75</v>
      </c>
      <c r="C10" s="196" t="s">
        <v>76</v>
      </c>
      <c r="D10" s="196">
        <v>2319</v>
      </c>
      <c r="E10" s="196" t="s">
        <v>77</v>
      </c>
      <c r="F10" s="196" t="s">
        <v>78</v>
      </c>
      <c r="G10" s="50" t="str">
        <f t="shared" si="4"/>
        <v>Nincs rögzítve!</v>
      </c>
      <c r="H10" s="195" t="s">
        <v>0</v>
      </c>
      <c r="I10" s="195" t="s">
        <v>0</v>
      </c>
      <c r="K10" s="51">
        <f t="shared" si="5"/>
        <v>0</v>
      </c>
      <c r="L10" s="52">
        <f>SUMIF(B_SZV_1A!$F:$F,$C10,B_SZV_1A!$N:$N)</f>
        <v>0</v>
      </c>
      <c r="M10" s="52">
        <f>SUMIF(B_SZV_1A!$F:$F,$C10,B_SZV_1A!$O:$O)</f>
        <v>0</v>
      </c>
      <c r="N10" s="52">
        <f>SUMIF(B_SZV_1A!$F:$F,$C10,B_SZV_1A!$P:$P)</f>
        <v>0</v>
      </c>
      <c r="P10" s="53">
        <f>SUMIF(B_SZV_1A!$F:$F,$C10,B_SZV_1A!R:R)</f>
        <v>0</v>
      </c>
      <c r="Q10" s="53">
        <f>SUMIF(B_SZV_1A!$F:$F,$C10,B_SZV_1A!S:S)</f>
        <v>0</v>
      </c>
      <c r="R10" s="53">
        <f>SUMIF(B_SZV_1A!$F:$F,$C10,B_SZV_1A!T:T)</f>
        <v>0</v>
      </c>
      <c r="S10" s="53">
        <f>SUMIF(B_SZV_1A!$F:$F,$C10,B_SZV_1A!U:U)</f>
        <v>0</v>
      </c>
      <c r="T10" s="53">
        <f>SUMIF(B_SZV_1A!$F:$F,$C10,B_SZV_1A!V:V)</f>
        <v>0</v>
      </c>
      <c r="U10" s="53">
        <f>SUMIF(B_SZV_1A!$F:$F,$C10,B_SZV_1A!W:W)</f>
        <v>0</v>
      </c>
      <c r="V10" s="53">
        <f>SUMIF(B_SZV_1A!$F:$F,$C10,B_SZV_1A!X:X)</f>
        <v>0</v>
      </c>
      <c r="W10" s="53">
        <f>SUMIF(B_SZV_1A!$F:$F,$C10,B_SZV_1A!Y:Y)</f>
        <v>0</v>
      </c>
      <c r="X10" s="53">
        <f>SUMIF(B_SZV_1A!$F:$F,$C10,B_SZV_1A!Z:Z)</f>
        <v>0</v>
      </c>
      <c r="Y10" s="53">
        <f>SUMIF(B_SZV_1A!$F:$F,$C10,B_SZV_1A!AA:AA)</f>
        <v>0</v>
      </c>
      <c r="Z10" s="54">
        <f>SUMIF(B_SZV_1A!$F:$F,$C10,B_SZV_1A!AB:AB)</f>
        <v>0</v>
      </c>
      <c r="AA10" s="55">
        <f t="shared" si="6"/>
        <v>0</v>
      </c>
      <c r="AC10" s="56">
        <f>SUMIF(B_SZV_1A!$F:$F,$C10,B_SZV_1A!AF:AF)</f>
        <v>0</v>
      </c>
      <c r="AD10" s="56">
        <f>SUMIF(B_SZV_1A!$F:$F,$C10,B_SZV_1A!AG:AG)</f>
        <v>0</v>
      </c>
      <c r="AE10" s="56">
        <f>SUMIF(B_SZV_1A!$F:$F,$C10,B_SZV_1A!AH:AH)</f>
        <v>0</v>
      </c>
      <c r="AF10" s="56">
        <f>SUMIF(B_SZV_1A!$F:$F,$C10,B_SZV_1A!AI:AI)</f>
        <v>0</v>
      </c>
      <c r="AG10" s="56">
        <f>SUMIF(B_SZV_1A!$F:$F,$C10,B_SZV_1A!AJ:AJ)</f>
        <v>0</v>
      </c>
      <c r="AH10" s="56">
        <f>SUMIF(B_SZV_1A!$F:$F,$C10,B_SZV_1A!AK:AK)</f>
        <v>0</v>
      </c>
      <c r="AI10" s="56">
        <f>SUMIF(B_SZV_1A!$F:$F,$C10,B_SZV_1A!AL:AL)</f>
        <v>0</v>
      </c>
      <c r="AJ10" s="56">
        <f>SUMIF(B_SZV_1A!$F:$F,$C10,B_SZV_1A!AM:AM)</f>
        <v>0</v>
      </c>
      <c r="AK10" s="56">
        <f>SUMIF(B_SZV_1A!$F:$F,$C10,B_SZV_1A!AN:AN)</f>
        <v>0</v>
      </c>
      <c r="AL10" s="56">
        <f>SUMIF(B_SZV_1A!$F:$F,$C10,B_SZV_1A!AO:AO)</f>
        <v>0</v>
      </c>
      <c r="AM10" s="56">
        <f>SUMIF(B_SZV_1A!$F:$F,$C10,B_SZV_1A!AP:AP)</f>
        <v>0</v>
      </c>
      <c r="AN10" s="55">
        <f t="shared" si="7"/>
        <v>0</v>
      </c>
      <c r="AT10" s="23" t="e">
        <f>INDEX(B_SZV_1A!$G:$G,MATCH($C10,B_SZV_1A!$F:$F,0))</f>
        <v>#N/A</v>
      </c>
      <c r="AU10" s="23">
        <f>COUNTIF(B_SZV_1A!$AY$3:$AY$1520,$D10)</f>
        <v>0</v>
      </c>
      <c r="AV10" s="23">
        <f>SUMIF(B_SZV_1A!$AY$3:$AY$1520,$D10,B_SZV_1A!$CF$3:$CF$1520)</f>
        <v>0</v>
      </c>
      <c r="AW10" s="23">
        <f>SUMIF(B_SZV_1A!$AY:$AY,$D10,B_SZV_1A!$CG:$CG)</f>
        <v>0</v>
      </c>
      <c r="AX10" s="23">
        <f>SUMIF(B_SZV_1A!$AY:$AY,$D10,B_SZV_1A!$CG:$CG)</f>
        <v>0</v>
      </c>
    </row>
    <row r="11" spans="1:50" x14ac:dyDescent="0.25">
      <c r="A11" s="61">
        <v>919</v>
      </c>
      <c r="B11" s="196" t="s">
        <v>79</v>
      </c>
      <c r="C11" s="196" t="s">
        <v>80</v>
      </c>
      <c r="D11" s="196">
        <v>2320</v>
      </c>
      <c r="E11" s="196" t="s">
        <v>81</v>
      </c>
      <c r="F11" s="196" t="s">
        <v>82</v>
      </c>
      <c r="G11" s="50" t="str">
        <f t="shared" si="4"/>
        <v>Nincs rögzítve!</v>
      </c>
      <c r="H11" s="195" t="s">
        <v>0</v>
      </c>
      <c r="I11" s="195" t="s">
        <v>0</v>
      </c>
      <c r="K11" s="51">
        <f t="shared" si="5"/>
        <v>0</v>
      </c>
      <c r="L11" s="52">
        <f>SUMIF(B_SZV_1A!$F:$F,$C11,B_SZV_1A!$N:$N)</f>
        <v>0</v>
      </c>
      <c r="M11" s="52">
        <f>SUMIF(B_SZV_1A!$F:$F,$C11,B_SZV_1A!$O:$O)</f>
        <v>0</v>
      </c>
      <c r="N11" s="52">
        <f>SUMIF(B_SZV_1A!$F:$F,$C11,B_SZV_1A!$P:$P)</f>
        <v>0</v>
      </c>
      <c r="P11" s="53">
        <f>SUMIF(B_SZV_1A!$F:$F,$C11,B_SZV_1A!R:R)</f>
        <v>0</v>
      </c>
      <c r="Q11" s="53">
        <f>SUMIF(B_SZV_1A!$F:$F,$C11,B_SZV_1A!S:S)</f>
        <v>0</v>
      </c>
      <c r="R11" s="53">
        <f>SUMIF(B_SZV_1A!$F:$F,$C11,B_SZV_1A!T:T)</f>
        <v>0</v>
      </c>
      <c r="S11" s="53">
        <f>SUMIF(B_SZV_1A!$F:$F,$C11,B_SZV_1A!U:U)</f>
        <v>0</v>
      </c>
      <c r="T11" s="53">
        <f>SUMIF(B_SZV_1A!$F:$F,$C11,B_SZV_1A!V:V)</f>
        <v>0</v>
      </c>
      <c r="U11" s="53">
        <f>SUMIF(B_SZV_1A!$F:$F,$C11,B_SZV_1A!W:W)</f>
        <v>0</v>
      </c>
      <c r="V11" s="53">
        <f>SUMIF(B_SZV_1A!$F:$F,$C11,B_SZV_1A!X:X)</f>
        <v>0</v>
      </c>
      <c r="W11" s="53">
        <f>SUMIF(B_SZV_1A!$F:$F,$C11,B_SZV_1A!Y:Y)</f>
        <v>0</v>
      </c>
      <c r="X11" s="53">
        <f>SUMIF(B_SZV_1A!$F:$F,$C11,B_SZV_1A!Z:Z)</f>
        <v>0</v>
      </c>
      <c r="Y11" s="53">
        <f>SUMIF(B_SZV_1A!$F:$F,$C11,B_SZV_1A!AA:AA)</f>
        <v>0</v>
      </c>
      <c r="Z11" s="54">
        <f>SUMIF(B_SZV_1A!$F:$F,$C11,B_SZV_1A!AB:AB)</f>
        <v>0</v>
      </c>
      <c r="AA11" s="55">
        <f t="shared" si="6"/>
        <v>0</v>
      </c>
      <c r="AC11" s="56">
        <f>SUMIF(B_SZV_1A!$F:$F,$C11,B_SZV_1A!AF:AF)</f>
        <v>0</v>
      </c>
      <c r="AD11" s="56">
        <f>SUMIF(B_SZV_1A!$F:$F,$C11,B_SZV_1A!AG:AG)</f>
        <v>0</v>
      </c>
      <c r="AE11" s="56">
        <f>SUMIF(B_SZV_1A!$F:$F,$C11,B_SZV_1A!AH:AH)</f>
        <v>0</v>
      </c>
      <c r="AF11" s="56">
        <f>SUMIF(B_SZV_1A!$F:$F,$C11,B_SZV_1A!AI:AI)</f>
        <v>0</v>
      </c>
      <c r="AG11" s="56">
        <f>SUMIF(B_SZV_1A!$F:$F,$C11,B_SZV_1A!AJ:AJ)</f>
        <v>0</v>
      </c>
      <c r="AH11" s="56">
        <f>SUMIF(B_SZV_1A!$F:$F,$C11,B_SZV_1A!AK:AK)</f>
        <v>0</v>
      </c>
      <c r="AI11" s="56">
        <f>SUMIF(B_SZV_1A!$F:$F,$C11,B_SZV_1A!AL:AL)</f>
        <v>0</v>
      </c>
      <c r="AJ11" s="56">
        <f>SUMIF(B_SZV_1A!$F:$F,$C11,B_SZV_1A!AM:AM)</f>
        <v>0</v>
      </c>
      <c r="AK11" s="56">
        <f>SUMIF(B_SZV_1A!$F:$F,$C11,B_SZV_1A!AN:AN)</f>
        <v>0</v>
      </c>
      <c r="AL11" s="56">
        <f>SUMIF(B_SZV_1A!$F:$F,$C11,B_SZV_1A!AO:AO)</f>
        <v>0</v>
      </c>
      <c r="AM11" s="56">
        <f>SUMIF(B_SZV_1A!$F:$F,$C11,B_SZV_1A!AP:AP)</f>
        <v>0</v>
      </c>
      <c r="AN11" s="55">
        <f t="shared" si="7"/>
        <v>0</v>
      </c>
      <c r="AT11" s="23" t="e">
        <f>INDEX(B_SZV_1A!$G:$G,MATCH($C11,B_SZV_1A!$F:$F,0))</f>
        <v>#N/A</v>
      </c>
      <c r="AU11" s="23">
        <f>COUNTIF(B_SZV_1A!$AY$3:$AY$1520,$D11)</f>
        <v>0</v>
      </c>
      <c r="AV11" s="23">
        <f>SUMIF(B_SZV_1A!$AY$3:$AY$1520,$D11,B_SZV_1A!$CF$3:$CF$1520)</f>
        <v>0</v>
      </c>
      <c r="AW11" s="23">
        <f>SUMIF(B_SZV_1A!$AY:$AY,$D11,B_SZV_1A!$CG:$CG)</f>
        <v>0</v>
      </c>
      <c r="AX11" s="23">
        <f>SUMIF(B_SZV_1A!$AY:$AY,$D11,B_SZV_1A!$CG:$CG)</f>
        <v>0</v>
      </c>
    </row>
    <row r="12" spans="1:50" x14ac:dyDescent="0.25">
      <c r="A12" s="61">
        <v>920</v>
      </c>
      <c r="B12" s="196" t="s">
        <v>83</v>
      </c>
      <c r="C12" s="196" t="s">
        <v>84</v>
      </c>
      <c r="D12" s="196">
        <v>2322</v>
      </c>
      <c r="E12" s="196" t="s">
        <v>85</v>
      </c>
      <c r="F12" s="196" t="s">
        <v>86</v>
      </c>
      <c r="G12" s="50" t="str">
        <f t="shared" si="4"/>
        <v>Nincs rögzítve!</v>
      </c>
      <c r="H12" s="195" t="s">
        <v>0</v>
      </c>
      <c r="I12" s="195" t="s">
        <v>0</v>
      </c>
      <c r="K12" s="51">
        <f t="shared" si="5"/>
        <v>0</v>
      </c>
      <c r="L12" s="52">
        <f>SUMIF(B_SZV_1A!$F:$F,$C12,B_SZV_1A!$N:$N)</f>
        <v>0</v>
      </c>
      <c r="M12" s="52">
        <f>SUMIF(B_SZV_1A!$F:$F,$C12,B_SZV_1A!$O:$O)</f>
        <v>0</v>
      </c>
      <c r="N12" s="52">
        <f>SUMIF(B_SZV_1A!$F:$F,$C12,B_SZV_1A!$P:$P)</f>
        <v>0</v>
      </c>
      <c r="P12" s="53">
        <f>SUMIF(B_SZV_1A!$F:$F,$C12,B_SZV_1A!R:R)</f>
        <v>0</v>
      </c>
      <c r="Q12" s="53">
        <f>SUMIF(B_SZV_1A!$F:$F,$C12,B_SZV_1A!S:S)</f>
        <v>0</v>
      </c>
      <c r="R12" s="53">
        <f>SUMIF(B_SZV_1A!$F:$F,$C12,B_SZV_1A!T:T)</f>
        <v>0</v>
      </c>
      <c r="S12" s="53">
        <f>SUMIF(B_SZV_1A!$F:$F,$C12,B_SZV_1A!U:U)</f>
        <v>0</v>
      </c>
      <c r="T12" s="53">
        <f>SUMIF(B_SZV_1A!$F:$F,$C12,B_SZV_1A!V:V)</f>
        <v>0</v>
      </c>
      <c r="U12" s="53">
        <f>SUMIF(B_SZV_1A!$F:$F,$C12,B_SZV_1A!W:W)</f>
        <v>0</v>
      </c>
      <c r="V12" s="53">
        <f>SUMIF(B_SZV_1A!$F:$F,$C12,B_SZV_1A!X:X)</f>
        <v>0</v>
      </c>
      <c r="W12" s="53">
        <f>SUMIF(B_SZV_1A!$F:$F,$C12,B_SZV_1A!Y:Y)</f>
        <v>0</v>
      </c>
      <c r="X12" s="53">
        <f>SUMIF(B_SZV_1A!$F:$F,$C12,B_SZV_1A!Z:Z)</f>
        <v>0</v>
      </c>
      <c r="Y12" s="53">
        <f>SUMIF(B_SZV_1A!$F:$F,$C12,B_SZV_1A!AA:AA)</f>
        <v>0</v>
      </c>
      <c r="Z12" s="54">
        <f>SUMIF(B_SZV_1A!$F:$F,$C12,B_SZV_1A!AB:AB)</f>
        <v>0</v>
      </c>
      <c r="AA12" s="55">
        <f t="shared" si="6"/>
        <v>0</v>
      </c>
      <c r="AC12" s="56">
        <f>SUMIF(B_SZV_1A!$F:$F,$C12,B_SZV_1A!AF:AF)</f>
        <v>0</v>
      </c>
      <c r="AD12" s="56">
        <f>SUMIF(B_SZV_1A!$F:$F,$C12,B_SZV_1A!AG:AG)</f>
        <v>0</v>
      </c>
      <c r="AE12" s="56">
        <f>SUMIF(B_SZV_1A!$F:$F,$C12,B_SZV_1A!AH:AH)</f>
        <v>0</v>
      </c>
      <c r="AF12" s="56">
        <f>SUMIF(B_SZV_1A!$F:$F,$C12,B_SZV_1A!AI:AI)</f>
        <v>0</v>
      </c>
      <c r="AG12" s="56">
        <f>SUMIF(B_SZV_1A!$F:$F,$C12,B_SZV_1A!AJ:AJ)</f>
        <v>0</v>
      </c>
      <c r="AH12" s="56">
        <f>SUMIF(B_SZV_1A!$F:$F,$C12,B_SZV_1A!AK:AK)</f>
        <v>0</v>
      </c>
      <c r="AI12" s="56">
        <f>SUMIF(B_SZV_1A!$F:$F,$C12,B_SZV_1A!AL:AL)</f>
        <v>0</v>
      </c>
      <c r="AJ12" s="56">
        <f>SUMIF(B_SZV_1A!$F:$F,$C12,B_SZV_1A!AM:AM)</f>
        <v>0</v>
      </c>
      <c r="AK12" s="56">
        <f>SUMIF(B_SZV_1A!$F:$F,$C12,B_SZV_1A!AN:AN)</f>
        <v>0</v>
      </c>
      <c r="AL12" s="56">
        <f>SUMIF(B_SZV_1A!$F:$F,$C12,B_SZV_1A!AO:AO)</f>
        <v>0</v>
      </c>
      <c r="AM12" s="56">
        <f>SUMIF(B_SZV_1A!$F:$F,$C12,B_SZV_1A!AP:AP)</f>
        <v>0</v>
      </c>
      <c r="AN12" s="55">
        <f t="shared" si="7"/>
        <v>0</v>
      </c>
      <c r="AT12" s="23" t="e">
        <f>INDEX(B_SZV_1A!$G:$G,MATCH($C12,B_SZV_1A!$F:$F,0))</f>
        <v>#N/A</v>
      </c>
      <c r="AU12" s="23">
        <f>COUNTIF(B_SZV_1A!$AY$3:$AY$1520,$D12)</f>
        <v>0</v>
      </c>
      <c r="AV12" s="23">
        <f>SUMIF(B_SZV_1A!$AY$3:$AY$1520,$D12,B_SZV_1A!$CF$3:$CF$1520)</f>
        <v>0</v>
      </c>
      <c r="AW12" s="23">
        <f>SUMIF(B_SZV_1A!$AY:$AY,$D12,B_SZV_1A!$CG:$CG)</f>
        <v>0</v>
      </c>
      <c r="AX12" s="23">
        <f>SUMIF(B_SZV_1A!$AY:$AY,$D12,B_SZV_1A!$CG:$CG)</f>
        <v>0</v>
      </c>
    </row>
    <row r="13" spans="1:50" x14ac:dyDescent="0.25">
      <c r="A13" s="61">
        <v>921</v>
      </c>
      <c r="B13" s="196" t="s">
        <v>87</v>
      </c>
      <c r="C13" s="196" t="s">
        <v>88</v>
      </c>
      <c r="D13" s="196">
        <v>2323</v>
      </c>
      <c r="E13" s="196" t="s">
        <v>89</v>
      </c>
      <c r="F13" s="196" t="s">
        <v>90</v>
      </c>
      <c r="G13" s="50" t="str">
        <f t="shared" si="4"/>
        <v>Nincs rögzítve!</v>
      </c>
      <c r="H13" s="195" t="s">
        <v>0</v>
      </c>
      <c r="I13" s="195" t="s">
        <v>0</v>
      </c>
      <c r="K13" s="51">
        <f t="shared" si="5"/>
        <v>0</v>
      </c>
      <c r="L13" s="52">
        <f>SUMIF(B_SZV_1A!$F:$F,$C13,B_SZV_1A!$N:$N)</f>
        <v>0</v>
      </c>
      <c r="M13" s="52">
        <f>SUMIF(B_SZV_1A!$F:$F,$C13,B_SZV_1A!$O:$O)</f>
        <v>0</v>
      </c>
      <c r="N13" s="52">
        <f>SUMIF(B_SZV_1A!$F:$F,$C13,B_SZV_1A!$P:$P)</f>
        <v>0</v>
      </c>
      <c r="P13" s="53">
        <f>SUMIF(B_SZV_1A!$F:$F,$C13,B_SZV_1A!R:R)</f>
        <v>0</v>
      </c>
      <c r="Q13" s="53">
        <f>SUMIF(B_SZV_1A!$F:$F,$C13,B_SZV_1A!S:S)</f>
        <v>0</v>
      </c>
      <c r="R13" s="53">
        <f>SUMIF(B_SZV_1A!$F:$F,$C13,B_SZV_1A!T:T)</f>
        <v>0</v>
      </c>
      <c r="S13" s="53">
        <f>SUMIF(B_SZV_1A!$F:$F,$C13,B_SZV_1A!U:U)</f>
        <v>0</v>
      </c>
      <c r="T13" s="53">
        <f>SUMIF(B_SZV_1A!$F:$F,$C13,B_SZV_1A!V:V)</f>
        <v>0</v>
      </c>
      <c r="U13" s="53">
        <f>SUMIF(B_SZV_1A!$F:$F,$C13,B_SZV_1A!W:W)</f>
        <v>0</v>
      </c>
      <c r="V13" s="53">
        <f>SUMIF(B_SZV_1A!$F:$F,$C13,B_SZV_1A!X:X)</f>
        <v>0</v>
      </c>
      <c r="W13" s="53">
        <f>SUMIF(B_SZV_1A!$F:$F,$C13,B_SZV_1A!Y:Y)</f>
        <v>0</v>
      </c>
      <c r="X13" s="53">
        <f>SUMIF(B_SZV_1A!$F:$F,$C13,B_SZV_1A!Z:Z)</f>
        <v>0</v>
      </c>
      <c r="Y13" s="53">
        <f>SUMIF(B_SZV_1A!$F:$F,$C13,B_SZV_1A!AA:AA)</f>
        <v>0</v>
      </c>
      <c r="Z13" s="54">
        <f>SUMIF(B_SZV_1A!$F:$F,$C13,B_SZV_1A!AB:AB)</f>
        <v>0</v>
      </c>
      <c r="AA13" s="55">
        <f t="shared" si="6"/>
        <v>0</v>
      </c>
      <c r="AC13" s="56">
        <f>SUMIF(B_SZV_1A!$F:$F,$C13,B_SZV_1A!AF:AF)</f>
        <v>0</v>
      </c>
      <c r="AD13" s="56">
        <f>SUMIF(B_SZV_1A!$F:$F,$C13,B_SZV_1A!AG:AG)</f>
        <v>0</v>
      </c>
      <c r="AE13" s="56">
        <f>SUMIF(B_SZV_1A!$F:$F,$C13,B_SZV_1A!AH:AH)</f>
        <v>0</v>
      </c>
      <c r="AF13" s="56">
        <f>SUMIF(B_SZV_1A!$F:$F,$C13,B_SZV_1A!AI:AI)</f>
        <v>0</v>
      </c>
      <c r="AG13" s="56">
        <f>SUMIF(B_SZV_1A!$F:$F,$C13,B_SZV_1A!AJ:AJ)</f>
        <v>0</v>
      </c>
      <c r="AH13" s="56">
        <f>SUMIF(B_SZV_1A!$F:$F,$C13,B_SZV_1A!AK:AK)</f>
        <v>0</v>
      </c>
      <c r="AI13" s="56">
        <f>SUMIF(B_SZV_1A!$F:$F,$C13,B_SZV_1A!AL:AL)</f>
        <v>0</v>
      </c>
      <c r="AJ13" s="56">
        <f>SUMIF(B_SZV_1A!$F:$F,$C13,B_SZV_1A!AM:AM)</f>
        <v>0</v>
      </c>
      <c r="AK13" s="56">
        <f>SUMIF(B_SZV_1A!$F:$F,$C13,B_SZV_1A!AN:AN)</f>
        <v>0</v>
      </c>
      <c r="AL13" s="56">
        <f>SUMIF(B_SZV_1A!$F:$F,$C13,B_SZV_1A!AO:AO)</f>
        <v>0</v>
      </c>
      <c r="AM13" s="56">
        <f>SUMIF(B_SZV_1A!$F:$F,$C13,B_SZV_1A!AP:AP)</f>
        <v>0</v>
      </c>
      <c r="AN13" s="55">
        <f t="shared" si="7"/>
        <v>0</v>
      </c>
      <c r="AT13" s="23" t="e">
        <f>INDEX(B_SZV_1A!$G:$G,MATCH($C13,B_SZV_1A!$F:$F,0))</f>
        <v>#N/A</v>
      </c>
      <c r="AU13" s="23">
        <f>COUNTIF(B_SZV_1A!$AY$3:$AY$1520,$D13)</f>
        <v>0</v>
      </c>
      <c r="AV13" s="23">
        <f>SUMIF(B_SZV_1A!$AY$3:$AY$1520,$D13,B_SZV_1A!$CF$3:$CF$1520)</f>
        <v>0</v>
      </c>
      <c r="AW13" s="23">
        <f>SUMIF(B_SZV_1A!$AY:$AY,$D13,B_SZV_1A!$CG:$CG)</f>
        <v>0</v>
      </c>
      <c r="AX13" s="23">
        <f>SUMIF(B_SZV_1A!$AY:$AY,$D13,B_SZV_1A!$CG:$CG)</f>
        <v>0</v>
      </c>
    </row>
    <row r="14" spans="1:50" x14ac:dyDescent="0.25">
      <c r="A14" s="61">
        <v>922</v>
      </c>
      <c r="B14" s="196" t="s">
        <v>91</v>
      </c>
      <c r="C14" s="196" t="s">
        <v>92</v>
      </c>
      <c r="D14" s="196">
        <v>2324</v>
      </c>
      <c r="E14" s="196" t="s">
        <v>93</v>
      </c>
      <c r="F14" s="196" t="s">
        <v>94</v>
      </c>
      <c r="G14" s="50" t="str">
        <f t="shared" si="4"/>
        <v>Nincs rögzítve!</v>
      </c>
      <c r="H14" s="195" t="s">
        <v>0</v>
      </c>
      <c r="I14" s="195" t="s">
        <v>0</v>
      </c>
      <c r="K14" s="51">
        <f t="shared" si="5"/>
        <v>0</v>
      </c>
      <c r="L14" s="52">
        <f>SUMIF(B_SZV_1A!$F:$F,$C14,B_SZV_1A!$N:$N)</f>
        <v>0</v>
      </c>
      <c r="M14" s="52">
        <f>SUMIF(B_SZV_1A!$F:$F,$C14,B_SZV_1A!$O:$O)</f>
        <v>0</v>
      </c>
      <c r="N14" s="52">
        <f>SUMIF(B_SZV_1A!$F:$F,$C14,B_SZV_1A!$P:$P)</f>
        <v>0</v>
      </c>
      <c r="P14" s="53">
        <f>SUMIF(B_SZV_1A!$F:$F,$C14,B_SZV_1A!R:R)</f>
        <v>0</v>
      </c>
      <c r="Q14" s="53">
        <f>SUMIF(B_SZV_1A!$F:$F,$C14,B_SZV_1A!S:S)</f>
        <v>0</v>
      </c>
      <c r="R14" s="53">
        <f>SUMIF(B_SZV_1A!$F:$F,$C14,B_SZV_1A!T:T)</f>
        <v>0</v>
      </c>
      <c r="S14" s="53">
        <f>SUMIF(B_SZV_1A!$F:$F,$C14,B_SZV_1A!U:U)</f>
        <v>0</v>
      </c>
      <c r="T14" s="53">
        <f>SUMIF(B_SZV_1A!$F:$F,$C14,B_SZV_1A!V:V)</f>
        <v>0</v>
      </c>
      <c r="U14" s="53">
        <f>SUMIF(B_SZV_1A!$F:$F,$C14,B_SZV_1A!W:W)</f>
        <v>0</v>
      </c>
      <c r="V14" s="53">
        <f>SUMIF(B_SZV_1A!$F:$F,$C14,B_SZV_1A!X:X)</f>
        <v>0</v>
      </c>
      <c r="W14" s="53">
        <f>SUMIF(B_SZV_1A!$F:$F,$C14,B_SZV_1A!Y:Y)</f>
        <v>0</v>
      </c>
      <c r="X14" s="53">
        <f>SUMIF(B_SZV_1A!$F:$F,$C14,B_SZV_1A!Z:Z)</f>
        <v>0</v>
      </c>
      <c r="Y14" s="53">
        <f>SUMIF(B_SZV_1A!$F:$F,$C14,B_SZV_1A!AA:AA)</f>
        <v>0</v>
      </c>
      <c r="Z14" s="54">
        <f>SUMIF(B_SZV_1A!$F:$F,$C14,B_SZV_1A!AB:AB)</f>
        <v>0</v>
      </c>
      <c r="AA14" s="55">
        <f t="shared" si="6"/>
        <v>0</v>
      </c>
      <c r="AC14" s="56">
        <f>SUMIF(B_SZV_1A!$F:$F,$C14,B_SZV_1A!AF:AF)</f>
        <v>0</v>
      </c>
      <c r="AD14" s="56">
        <f>SUMIF(B_SZV_1A!$F:$F,$C14,B_SZV_1A!AG:AG)</f>
        <v>0</v>
      </c>
      <c r="AE14" s="56">
        <f>SUMIF(B_SZV_1A!$F:$F,$C14,B_SZV_1A!AH:AH)</f>
        <v>0</v>
      </c>
      <c r="AF14" s="56">
        <f>SUMIF(B_SZV_1A!$F:$F,$C14,B_SZV_1A!AI:AI)</f>
        <v>0</v>
      </c>
      <c r="AG14" s="56">
        <f>SUMIF(B_SZV_1A!$F:$F,$C14,B_SZV_1A!AJ:AJ)</f>
        <v>0</v>
      </c>
      <c r="AH14" s="56">
        <f>SUMIF(B_SZV_1A!$F:$F,$C14,B_SZV_1A!AK:AK)</f>
        <v>0</v>
      </c>
      <c r="AI14" s="56">
        <f>SUMIF(B_SZV_1A!$F:$F,$C14,B_SZV_1A!AL:AL)</f>
        <v>0</v>
      </c>
      <c r="AJ14" s="56">
        <f>SUMIF(B_SZV_1A!$F:$F,$C14,B_SZV_1A!AM:AM)</f>
        <v>0</v>
      </c>
      <c r="AK14" s="56">
        <f>SUMIF(B_SZV_1A!$F:$F,$C14,B_SZV_1A!AN:AN)</f>
        <v>0</v>
      </c>
      <c r="AL14" s="56">
        <f>SUMIF(B_SZV_1A!$F:$F,$C14,B_SZV_1A!AO:AO)</f>
        <v>0</v>
      </c>
      <c r="AM14" s="56">
        <f>SUMIF(B_SZV_1A!$F:$F,$C14,B_SZV_1A!AP:AP)</f>
        <v>0</v>
      </c>
      <c r="AN14" s="55">
        <f t="shared" si="7"/>
        <v>0</v>
      </c>
      <c r="AT14" s="23" t="e">
        <f>INDEX(B_SZV_1A!$G:$G,MATCH($C14,B_SZV_1A!$F:$F,0))</f>
        <v>#N/A</v>
      </c>
      <c r="AU14" s="23">
        <f>COUNTIF(B_SZV_1A!$AY$3:$AY$1520,$D14)</f>
        <v>0</v>
      </c>
      <c r="AV14" s="23">
        <f>SUMIF(B_SZV_1A!$AY$3:$AY$1520,$D14,B_SZV_1A!$CF$3:$CF$1520)</f>
        <v>0</v>
      </c>
      <c r="AW14" s="23">
        <f>SUMIF(B_SZV_1A!$AY:$AY,$D14,B_SZV_1A!$CG:$CG)</f>
        <v>0</v>
      </c>
      <c r="AX14" s="23">
        <f>SUMIF(B_SZV_1A!$AY:$AY,$D14,B_SZV_1A!$CG:$CG)</f>
        <v>0</v>
      </c>
    </row>
    <row r="15" spans="1:50" x14ac:dyDescent="0.25">
      <c r="A15" s="61">
        <v>923</v>
      </c>
      <c r="B15" s="196" t="s">
        <v>95</v>
      </c>
      <c r="C15" s="196" t="s">
        <v>96</v>
      </c>
      <c r="D15" s="196">
        <v>2325</v>
      </c>
      <c r="E15" s="196" t="s">
        <v>97</v>
      </c>
      <c r="F15" s="196" t="s">
        <v>98</v>
      </c>
      <c r="G15" s="50" t="str">
        <f t="shared" si="4"/>
        <v>Nincs rögzítve!</v>
      </c>
      <c r="H15" s="195" t="s">
        <v>0</v>
      </c>
      <c r="I15" s="195" t="s">
        <v>0</v>
      </c>
      <c r="K15" s="51">
        <f t="shared" si="5"/>
        <v>0</v>
      </c>
      <c r="L15" s="52">
        <f>SUMIF(B_SZV_1A!$F:$F,$C15,B_SZV_1A!$N:$N)</f>
        <v>0</v>
      </c>
      <c r="M15" s="52">
        <f>SUMIF(B_SZV_1A!$F:$F,$C15,B_SZV_1A!$O:$O)</f>
        <v>0</v>
      </c>
      <c r="N15" s="52">
        <f>SUMIF(B_SZV_1A!$F:$F,$C15,B_SZV_1A!$P:$P)</f>
        <v>0</v>
      </c>
      <c r="P15" s="53">
        <f>SUMIF(B_SZV_1A!$F:$F,$C15,B_SZV_1A!R:R)</f>
        <v>0</v>
      </c>
      <c r="Q15" s="53">
        <f>SUMIF(B_SZV_1A!$F:$F,$C15,B_SZV_1A!S:S)</f>
        <v>0</v>
      </c>
      <c r="R15" s="53">
        <f>SUMIF(B_SZV_1A!$F:$F,$C15,B_SZV_1A!T:T)</f>
        <v>0</v>
      </c>
      <c r="S15" s="53">
        <f>SUMIF(B_SZV_1A!$F:$F,$C15,B_SZV_1A!U:U)</f>
        <v>0</v>
      </c>
      <c r="T15" s="53">
        <f>SUMIF(B_SZV_1A!$F:$F,$C15,B_SZV_1A!V:V)</f>
        <v>0</v>
      </c>
      <c r="U15" s="53">
        <f>SUMIF(B_SZV_1A!$F:$F,$C15,B_SZV_1A!W:W)</f>
        <v>0</v>
      </c>
      <c r="V15" s="53">
        <f>SUMIF(B_SZV_1A!$F:$F,$C15,B_SZV_1A!X:X)</f>
        <v>0</v>
      </c>
      <c r="W15" s="53">
        <f>SUMIF(B_SZV_1A!$F:$F,$C15,B_SZV_1A!Y:Y)</f>
        <v>0</v>
      </c>
      <c r="X15" s="53">
        <f>SUMIF(B_SZV_1A!$F:$F,$C15,B_SZV_1A!Z:Z)</f>
        <v>0</v>
      </c>
      <c r="Y15" s="53">
        <f>SUMIF(B_SZV_1A!$F:$F,$C15,B_SZV_1A!AA:AA)</f>
        <v>0</v>
      </c>
      <c r="Z15" s="54">
        <f>SUMIF(B_SZV_1A!$F:$F,$C15,B_SZV_1A!AB:AB)</f>
        <v>0</v>
      </c>
      <c r="AA15" s="55">
        <f t="shared" si="6"/>
        <v>0</v>
      </c>
      <c r="AC15" s="56">
        <f>SUMIF(B_SZV_1A!$F:$F,$C15,B_SZV_1A!AF:AF)</f>
        <v>0</v>
      </c>
      <c r="AD15" s="56">
        <f>SUMIF(B_SZV_1A!$F:$F,$C15,B_SZV_1A!AG:AG)</f>
        <v>0</v>
      </c>
      <c r="AE15" s="56">
        <f>SUMIF(B_SZV_1A!$F:$F,$C15,B_SZV_1A!AH:AH)</f>
        <v>0</v>
      </c>
      <c r="AF15" s="56">
        <f>SUMIF(B_SZV_1A!$F:$F,$C15,B_SZV_1A!AI:AI)</f>
        <v>0</v>
      </c>
      <c r="AG15" s="56">
        <f>SUMIF(B_SZV_1A!$F:$F,$C15,B_SZV_1A!AJ:AJ)</f>
        <v>0</v>
      </c>
      <c r="AH15" s="56">
        <f>SUMIF(B_SZV_1A!$F:$F,$C15,B_SZV_1A!AK:AK)</f>
        <v>0</v>
      </c>
      <c r="AI15" s="56">
        <f>SUMIF(B_SZV_1A!$F:$F,$C15,B_SZV_1A!AL:AL)</f>
        <v>0</v>
      </c>
      <c r="AJ15" s="56">
        <f>SUMIF(B_SZV_1A!$F:$F,$C15,B_SZV_1A!AM:AM)</f>
        <v>0</v>
      </c>
      <c r="AK15" s="56">
        <f>SUMIF(B_SZV_1A!$F:$F,$C15,B_SZV_1A!AN:AN)</f>
        <v>0</v>
      </c>
      <c r="AL15" s="56">
        <f>SUMIF(B_SZV_1A!$F:$F,$C15,B_SZV_1A!AO:AO)</f>
        <v>0</v>
      </c>
      <c r="AM15" s="56">
        <f>SUMIF(B_SZV_1A!$F:$F,$C15,B_SZV_1A!AP:AP)</f>
        <v>0</v>
      </c>
      <c r="AN15" s="55">
        <f t="shared" si="7"/>
        <v>0</v>
      </c>
      <c r="AT15" s="23" t="e">
        <f>INDEX(B_SZV_1A!$G:$G,MATCH($C15,B_SZV_1A!$F:$F,0))</f>
        <v>#N/A</v>
      </c>
      <c r="AU15" s="23">
        <f>COUNTIF(B_SZV_1A!$AY$3:$AY$1520,$D15)</f>
        <v>0</v>
      </c>
      <c r="AV15" s="23">
        <f>SUMIF(B_SZV_1A!$AY$3:$AY$1520,$D15,B_SZV_1A!$CF$3:$CF$1520)</f>
        <v>0</v>
      </c>
      <c r="AW15" s="23">
        <f>SUMIF(B_SZV_1A!$AY:$AY,$D15,B_SZV_1A!$CG:$CG)</f>
        <v>0</v>
      </c>
      <c r="AX15" s="23">
        <f>SUMIF(B_SZV_1A!$AY:$AY,$D15,B_SZV_1A!$CG:$CG)</f>
        <v>0</v>
      </c>
    </row>
    <row r="16" spans="1:50" x14ac:dyDescent="0.25">
      <c r="A16" s="61">
        <v>924</v>
      </c>
      <c r="B16" s="196" t="s">
        <v>99</v>
      </c>
      <c r="C16" s="196" t="s">
        <v>100</v>
      </c>
      <c r="D16" s="196">
        <v>2326</v>
      </c>
      <c r="E16" s="196" t="s">
        <v>101</v>
      </c>
      <c r="F16" s="196" t="s">
        <v>102</v>
      </c>
      <c r="G16" s="50" t="str">
        <f t="shared" si="4"/>
        <v>Kitöltés rendben!</v>
      </c>
      <c r="H16" s="195" t="s">
        <v>0</v>
      </c>
      <c r="I16" s="195" t="s">
        <v>0</v>
      </c>
      <c r="K16" s="51">
        <f t="shared" si="5"/>
        <v>1385000</v>
      </c>
      <c r="L16" s="52">
        <f>SUMIF(B_SZV_1A!$F:$F,$C16,B_SZV_1A!$N:$N)</f>
        <v>0</v>
      </c>
      <c r="M16" s="52">
        <f>SUMIF(B_SZV_1A!$F:$F,$C16,B_SZV_1A!$O:$O)</f>
        <v>1385000</v>
      </c>
      <c r="N16" s="52">
        <f>SUMIF(B_SZV_1A!$F:$F,$C16,B_SZV_1A!$P:$P)</f>
        <v>0</v>
      </c>
      <c r="P16" s="53">
        <f>SUMIF(B_SZV_1A!$F:$F,$C16,B_SZV_1A!R:R)</f>
        <v>0</v>
      </c>
      <c r="Q16" s="53">
        <f>SUMIF(B_SZV_1A!$F:$F,$C16,B_SZV_1A!S:S)</f>
        <v>0</v>
      </c>
      <c r="R16" s="53">
        <f>SUMIF(B_SZV_1A!$F:$F,$C16,B_SZV_1A!T:T)</f>
        <v>0</v>
      </c>
      <c r="S16" s="53">
        <f>SUMIF(B_SZV_1A!$F:$F,$C16,B_SZV_1A!U:U)</f>
        <v>0</v>
      </c>
      <c r="T16" s="53">
        <f>SUMIF(B_SZV_1A!$F:$F,$C16,B_SZV_1A!V:V)</f>
        <v>0</v>
      </c>
      <c r="U16" s="53">
        <f>SUMIF(B_SZV_1A!$F:$F,$C16,B_SZV_1A!W:W)</f>
        <v>0</v>
      </c>
      <c r="V16" s="53">
        <f>SUMIF(B_SZV_1A!$F:$F,$C16,B_SZV_1A!X:X)</f>
        <v>0</v>
      </c>
      <c r="W16" s="53">
        <f>SUMIF(B_SZV_1A!$F:$F,$C16,B_SZV_1A!Y:Y)</f>
        <v>0</v>
      </c>
      <c r="X16" s="53">
        <f>SUMIF(B_SZV_1A!$F:$F,$C16,B_SZV_1A!Z:Z)</f>
        <v>0</v>
      </c>
      <c r="Y16" s="53">
        <f>SUMIF(B_SZV_1A!$F:$F,$C16,B_SZV_1A!AA:AA)</f>
        <v>0</v>
      </c>
      <c r="Z16" s="54">
        <f>SUMIF(B_SZV_1A!$F:$F,$C16,B_SZV_1A!AB:AB)</f>
        <v>0</v>
      </c>
      <c r="AA16" s="55">
        <f t="shared" si="6"/>
        <v>0</v>
      </c>
      <c r="AC16" s="56">
        <f>SUMIF(B_SZV_1A!$F:$F,$C16,B_SZV_1A!AF:AF)</f>
        <v>0</v>
      </c>
      <c r="AD16" s="56">
        <f>SUMIF(B_SZV_1A!$F:$F,$C16,B_SZV_1A!AG:AG)</f>
        <v>0</v>
      </c>
      <c r="AE16" s="56">
        <f>SUMIF(B_SZV_1A!$F:$F,$C16,B_SZV_1A!AH:AH)</f>
        <v>0</v>
      </c>
      <c r="AF16" s="56">
        <f>SUMIF(B_SZV_1A!$F:$F,$C16,B_SZV_1A!AI:AI)</f>
        <v>0</v>
      </c>
      <c r="AG16" s="56">
        <f>SUMIF(B_SZV_1A!$F:$F,$C16,B_SZV_1A!AJ:AJ)</f>
        <v>0</v>
      </c>
      <c r="AH16" s="56">
        <f>SUMIF(B_SZV_1A!$F:$F,$C16,B_SZV_1A!AK:AK)</f>
        <v>0</v>
      </c>
      <c r="AI16" s="56">
        <f>SUMIF(B_SZV_1A!$F:$F,$C16,B_SZV_1A!AL:AL)</f>
        <v>0</v>
      </c>
      <c r="AJ16" s="56">
        <f>SUMIF(B_SZV_1A!$F:$F,$C16,B_SZV_1A!AM:AM)</f>
        <v>0</v>
      </c>
      <c r="AK16" s="56">
        <f>SUMIF(B_SZV_1A!$F:$F,$C16,B_SZV_1A!AN:AN)</f>
        <v>0</v>
      </c>
      <c r="AL16" s="56">
        <f>SUMIF(B_SZV_1A!$F:$F,$C16,B_SZV_1A!AO:AO)</f>
        <v>0</v>
      </c>
      <c r="AM16" s="56">
        <f>SUMIF(B_SZV_1A!$F:$F,$C16,B_SZV_1A!AP:AP)</f>
        <v>0</v>
      </c>
      <c r="AN16" s="55">
        <f t="shared" si="7"/>
        <v>0</v>
      </c>
      <c r="AT16" s="23" t="str">
        <f>INDEX(B_SZV_1A!$G:$G,MATCH($C16,B_SZV_1A!$F:$F,0))</f>
        <v>Kerepes-Kistarcsa-SZV</v>
      </c>
      <c r="AU16" s="23">
        <f>COUNTIF(B_SZV_1A!$AY$3:$AY$1520,$D16)</f>
        <v>5</v>
      </c>
      <c r="AV16" s="23">
        <f>SUMIF(B_SZV_1A!$AY$3:$AY$1520,$D16,B_SZV_1A!$CF$3:$CF$1520)</f>
        <v>5</v>
      </c>
      <c r="AW16" s="23">
        <f>SUMIF(B_SZV_1A!$AY:$AY,$D16,B_SZV_1A!$CG:$CG)</f>
        <v>1</v>
      </c>
      <c r="AX16" s="23">
        <f>SUMIF(B_SZV_1A!$AY:$AY,$D16,B_SZV_1A!$CG:$CG)</f>
        <v>1</v>
      </c>
    </row>
  </sheetData>
  <mergeCells count="102">
    <mergeCell ref="H15"/>
    <mergeCell ref="I15"/>
    <mergeCell ref="B16"/>
    <mergeCell ref="C16"/>
    <mergeCell ref="D16"/>
    <mergeCell ref="E16"/>
    <mergeCell ref="F16"/>
    <mergeCell ref="H16"/>
    <mergeCell ref="I16"/>
    <mergeCell ref="B15"/>
    <mergeCell ref="C15"/>
    <mergeCell ref="D15"/>
    <mergeCell ref="E15"/>
    <mergeCell ref="F15"/>
    <mergeCell ref="H13"/>
    <mergeCell ref="I13"/>
    <mergeCell ref="B14"/>
    <mergeCell ref="C14"/>
    <mergeCell ref="D14"/>
    <mergeCell ref="E14"/>
    <mergeCell ref="F14"/>
    <mergeCell ref="H14"/>
    <mergeCell ref="I14"/>
    <mergeCell ref="B13"/>
    <mergeCell ref="C13"/>
    <mergeCell ref="D13"/>
    <mergeCell ref="E13"/>
    <mergeCell ref="F13"/>
    <mergeCell ref="H11"/>
    <mergeCell ref="I11"/>
    <mergeCell ref="B12"/>
    <mergeCell ref="C12"/>
    <mergeCell ref="D12"/>
    <mergeCell ref="E12"/>
    <mergeCell ref="F12"/>
    <mergeCell ref="H12"/>
    <mergeCell ref="I12"/>
    <mergeCell ref="B11"/>
    <mergeCell ref="C11"/>
    <mergeCell ref="D11"/>
    <mergeCell ref="E11"/>
    <mergeCell ref="F11"/>
    <mergeCell ref="H9"/>
    <mergeCell ref="I9"/>
    <mergeCell ref="B10"/>
    <mergeCell ref="C10"/>
    <mergeCell ref="D10"/>
    <mergeCell ref="E10"/>
    <mergeCell ref="F10"/>
    <mergeCell ref="H10"/>
    <mergeCell ref="I10"/>
    <mergeCell ref="B9"/>
    <mergeCell ref="C9"/>
    <mergeCell ref="D9"/>
    <mergeCell ref="E9"/>
    <mergeCell ref="F9"/>
    <mergeCell ref="H7"/>
    <mergeCell ref="I7"/>
    <mergeCell ref="B8"/>
    <mergeCell ref="C8"/>
    <mergeCell ref="D8"/>
    <mergeCell ref="E8"/>
    <mergeCell ref="F8"/>
    <mergeCell ref="H8"/>
    <mergeCell ref="I8"/>
    <mergeCell ref="B7"/>
    <mergeCell ref="C7"/>
    <mergeCell ref="D7"/>
    <mergeCell ref="E7"/>
    <mergeCell ref="F7"/>
    <mergeCell ref="H5"/>
    <mergeCell ref="I5"/>
    <mergeCell ref="B6"/>
    <mergeCell ref="C6"/>
    <mergeCell ref="D6"/>
    <mergeCell ref="E6"/>
    <mergeCell ref="F6"/>
    <mergeCell ref="H6"/>
    <mergeCell ref="I6"/>
    <mergeCell ref="B5"/>
    <mergeCell ref="C5"/>
    <mergeCell ref="D5"/>
    <mergeCell ref="E5"/>
    <mergeCell ref="F5"/>
    <mergeCell ref="A2:A3"/>
    <mergeCell ref="G2:G3"/>
    <mergeCell ref="H2"/>
    <mergeCell ref="I2"/>
    <mergeCell ref="H3"/>
    <mergeCell ref="I3"/>
    <mergeCell ref="H4"/>
    <mergeCell ref="I4"/>
    <mergeCell ref="C2:C3"/>
    <mergeCell ref="B2:B3"/>
    <mergeCell ref="D2:D3"/>
    <mergeCell ref="E2:E3"/>
    <mergeCell ref="F2:F3"/>
    <mergeCell ref="C4"/>
    <mergeCell ref="B4"/>
    <mergeCell ref="D4"/>
    <mergeCell ref="E4"/>
    <mergeCell ref="F4"/>
  </mergeCells>
  <conditionalFormatting sqref="G4:G16">
    <cfRule type="containsText" dxfId="6" priority="1" operator="containsText" text="Hiányzik">
      <formula>NOT(ISERROR(SEARCH("Hiányzik",G4)))</formula>
    </cfRule>
    <cfRule type="containsText" dxfId="5" priority="2" operator="containsText" text="Kitöltési hiba!">
      <formula>NOT(ISERROR(SEARCH("Kitöltési hiba!",G4)))</formula>
    </cfRule>
    <cfRule type="containsText" dxfId="4" priority="3" operator="containsText" text="Kitöltés rendben!">
      <formula>NOT(ISERROR(SEARCH("Kitöltés rendben!",G4)))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24"/>
  <sheetViews>
    <sheetView tabSelected="1" zoomScale="55" zoomScaleNormal="5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25.7109375" defaultRowHeight="15" x14ac:dyDescent="0.25"/>
  <cols>
    <col min="1" max="1" width="38.7109375" customWidth="1"/>
    <col min="17" max="17" width="4.85546875" customWidth="1"/>
    <col min="30" max="30" width="25.7109375" customWidth="1"/>
    <col min="31" max="31" width="4.7109375" customWidth="1"/>
    <col min="46" max="46" width="6.28515625" customWidth="1"/>
    <col min="49" max="49" width="17.5703125" customWidth="1"/>
    <col min="50" max="50" width="5.85546875" customWidth="1"/>
    <col min="51" max="51" width="25.7109375" customWidth="1"/>
  </cols>
  <sheetData>
    <row r="1" spans="1:86" s="11" customFormat="1" ht="30" customHeight="1" x14ac:dyDescent="0.25">
      <c r="A1" s="10"/>
      <c r="B1" s="183" t="s">
        <v>103</v>
      </c>
      <c r="C1" s="183" t="s">
        <v>104</v>
      </c>
      <c r="D1" s="183" t="s">
        <v>105</v>
      </c>
      <c r="E1" s="183" t="s">
        <v>106</v>
      </c>
      <c r="F1" s="184" t="s">
        <v>107</v>
      </c>
      <c r="G1" s="183" t="s">
        <v>108</v>
      </c>
      <c r="H1" s="10" t="s">
        <v>109</v>
      </c>
      <c r="I1" s="10" t="s">
        <v>110</v>
      </c>
      <c r="J1" s="10" t="s">
        <v>111</v>
      </c>
      <c r="K1" s="10" t="s">
        <v>112</v>
      </c>
      <c r="L1" s="16" t="s">
        <v>113</v>
      </c>
      <c r="M1" s="16" t="s">
        <v>114</v>
      </c>
      <c r="N1" s="16" t="s">
        <v>115</v>
      </c>
      <c r="O1" s="16" t="s">
        <v>116</v>
      </c>
      <c r="P1" s="16" t="s">
        <v>110</v>
      </c>
      <c r="R1" s="180" t="s">
        <v>18</v>
      </c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2"/>
      <c r="AD1" s="17" t="s">
        <v>109</v>
      </c>
      <c r="AF1" s="180" t="s">
        <v>19</v>
      </c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2"/>
      <c r="AR1" s="16" t="s">
        <v>0</v>
      </c>
      <c r="AS1" s="18" t="s">
        <v>109</v>
      </c>
      <c r="AU1" s="16" t="s">
        <v>110</v>
      </c>
      <c r="AV1" s="16" t="s">
        <v>110</v>
      </c>
      <c r="AW1" s="17" t="s">
        <v>0</v>
      </c>
      <c r="AY1" s="12" t="s">
        <v>109</v>
      </c>
      <c r="AZ1" s="12" t="s">
        <v>109</v>
      </c>
      <c r="BA1" s="12" t="s">
        <v>109</v>
      </c>
      <c r="BB1" s="12" t="s">
        <v>109</v>
      </c>
      <c r="BC1" s="12" t="s">
        <v>109</v>
      </c>
      <c r="BD1" s="12" t="s">
        <v>109</v>
      </c>
      <c r="BE1" s="12" t="s">
        <v>109</v>
      </c>
      <c r="BF1" s="12" t="s">
        <v>109</v>
      </c>
      <c r="BG1" s="12" t="s">
        <v>109</v>
      </c>
      <c r="BH1" s="12" t="s">
        <v>109</v>
      </c>
      <c r="BI1" s="12" t="s">
        <v>109</v>
      </c>
      <c r="BJ1" s="12" t="s">
        <v>109</v>
      </c>
      <c r="BK1" s="12" t="s">
        <v>109</v>
      </c>
      <c r="BL1" s="12" t="s">
        <v>109</v>
      </c>
      <c r="BM1" s="12" t="s">
        <v>109</v>
      </c>
      <c r="BN1" s="12" t="s">
        <v>109</v>
      </c>
      <c r="BO1" s="12" t="s">
        <v>109</v>
      </c>
      <c r="BP1" s="12" t="s">
        <v>109</v>
      </c>
      <c r="BQ1" s="12" t="s">
        <v>109</v>
      </c>
      <c r="BR1" s="12" t="s">
        <v>109</v>
      </c>
      <c r="BS1" s="12" t="s">
        <v>109</v>
      </c>
      <c r="BT1" s="12" t="s">
        <v>109</v>
      </c>
      <c r="BU1" s="12" t="s">
        <v>109</v>
      </c>
      <c r="BV1" s="12" t="s">
        <v>109</v>
      </c>
      <c r="BW1" s="12" t="s">
        <v>109</v>
      </c>
      <c r="BX1" s="12" t="s">
        <v>109</v>
      </c>
      <c r="BY1" s="12" t="s">
        <v>109</v>
      </c>
      <c r="BZ1" s="12" t="s">
        <v>109</v>
      </c>
      <c r="CA1" s="12" t="s">
        <v>109</v>
      </c>
      <c r="CB1" s="12" t="s">
        <v>109</v>
      </c>
      <c r="CC1" s="12" t="s">
        <v>109</v>
      </c>
      <c r="CD1" s="12" t="s">
        <v>109</v>
      </c>
      <c r="CE1" s="12" t="s">
        <v>109</v>
      </c>
      <c r="CF1" s="12" t="s">
        <v>109</v>
      </c>
      <c r="CG1" s="12" t="s">
        <v>109</v>
      </c>
      <c r="CH1" s="12" t="s">
        <v>109</v>
      </c>
    </row>
    <row r="2" spans="1:86" s="11" customFormat="1" ht="93.75" x14ac:dyDescent="0.25">
      <c r="A2" s="10" t="s">
        <v>26</v>
      </c>
      <c r="B2" s="183" t="s">
        <v>117</v>
      </c>
      <c r="C2" s="185" t="s">
        <v>118</v>
      </c>
      <c r="D2" s="185" t="s">
        <v>119</v>
      </c>
      <c r="E2" s="183" t="s">
        <v>120</v>
      </c>
      <c r="F2" s="184" t="s">
        <v>22</v>
      </c>
      <c r="G2" s="183" t="s">
        <v>21</v>
      </c>
      <c r="H2" s="10" t="s">
        <v>121</v>
      </c>
      <c r="I2" s="10" t="s">
        <v>25</v>
      </c>
      <c r="J2" s="10" t="s">
        <v>24</v>
      </c>
      <c r="K2" s="17" t="s">
        <v>29</v>
      </c>
      <c r="L2" s="16" t="s">
        <v>122</v>
      </c>
      <c r="M2" s="16" t="s">
        <v>123</v>
      </c>
      <c r="N2" s="16" t="s">
        <v>124</v>
      </c>
      <c r="O2" s="16" t="s">
        <v>125</v>
      </c>
      <c r="P2" s="16" t="s">
        <v>32</v>
      </c>
      <c r="R2" s="16" t="s">
        <v>33</v>
      </c>
      <c r="S2" s="16" t="s">
        <v>34</v>
      </c>
      <c r="T2" s="16" t="s">
        <v>35</v>
      </c>
      <c r="U2" s="16" t="s">
        <v>36</v>
      </c>
      <c r="V2" s="16" t="s">
        <v>37</v>
      </c>
      <c r="W2" s="16" t="s">
        <v>38</v>
      </c>
      <c r="X2" s="16" t="s">
        <v>39</v>
      </c>
      <c r="Y2" s="16" t="s">
        <v>40</v>
      </c>
      <c r="Z2" s="16" t="s">
        <v>41</v>
      </c>
      <c r="AA2" s="16" t="s">
        <v>42</v>
      </c>
      <c r="AB2" s="16" t="s">
        <v>43</v>
      </c>
      <c r="AC2" s="17" t="s">
        <v>44</v>
      </c>
      <c r="AD2" s="17" t="s">
        <v>126</v>
      </c>
      <c r="AF2" s="16" t="s">
        <v>33</v>
      </c>
      <c r="AG2" s="16" t="s">
        <v>34</v>
      </c>
      <c r="AH2" s="16" t="s">
        <v>35</v>
      </c>
      <c r="AI2" s="16" t="s">
        <v>36</v>
      </c>
      <c r="AJ2" s="16" t="s">
        <v>37</v>
      </c>
      <c r="AK2" s="16" t="s">
        <v>38</v>
      </c>
      <c r="AL2" s="16" t="s">
        <v>39</v>
      </c>
      <c r="AM2" s="16" t="s">
        <v>40</v>
      </c>
      <c r="AN2" s="16" t="s">
        <v>41</v>
      </c>
      <c r="AO2" s="16" t="s">
        <v>42</v>
      </c>
      <c r="AP2" s="16" t="s">
        <v>43</v>
      </c>
      <c r="AQ2" s="17" t="s">
        <v>44</v>
      </c>
      <c r="AR2" s="16" t="s">
        <v>127</v>
      </c>
      <c r="AS2" s="19" t="s">
        <v>128</v>
      </c>
      <c r="AU2" s="16" t="s">
        <v>129</v>
      </c>
      <c r="AV2" s="16" t="s">
        <v>130</v>
      </c>
      <c r="AW2" s="17" t="s">
        <v>131</v>
      </c>
      <c r="AY2" s="12" t="s">
        <v>23</v>
      </c>
      <c r="AZ2" s="12" t="s">
        <v>132</v>
      </c>
      <c r="BA2" s="12" t="s">
        <v>133</v>
      </c>
      <c r="BB2" s="12" t="s">
        <v>134</v>
      </c>
      <c r="BC2" s="12" t="s">
        <v>135</v>
      </c>
      <c r="BD2" s="12" t="s">
        <v>136</v>
      </c>
      <c r="BE2" s="12" t="s">
        <v>137</v>
      </c>
      <c r="BF2" s="12" t="s">
        <v>138</v>
      </c>
      <c r="BG2" s="12" t="s">
        <v>139</v>
      </c>
      <c r="BH2" s="12" t="s">
        <v>140</v>
      </c>
      <c r="BI2" s="12" t="s">
        <v>141</v>
      </c>
      <c r="BJ2" s="12" t="s">
        <v>142</v>
      </c>
      <c r="BK2" s="12" t="s">
        <v>143</v>
      </c>
      <c r="BL2" s="12" t="s">
        <v>144</v>
      </c>
      <c r="BM2" s="12" t="s">
        <v>145</v>
      </c>
      <c r="BN2" s="12" t="s">
        <v>146</v>
      </c>
      <c r="BO2" s="12" t="s">
        <v>147</v>
      </c>
      <c r="BP2" s="12" t="s">
        <v>148</v>
      </c>
      <c r="BQ2" s="12" t="s">
        <v>149</v>
      </c>
      <c r="BR2" s="12" t="s">
        <v>150</v>
      </c>
      <c r="BS2" s="12" t="s">
        <v>151</v>
      </c>
      <c r="BT2" s="12" t="s">
        <v>152</v>
      </c>
      <c r="BU2" s="12" t="s">
        <v>117</v>
      </c>
      <c r="BV2" s="12" t="s">
        <v>153</v>
      </c>
      <c r="BW2" s="12" t="s">
        <v>154</v>
      </c>
      <c r="BX2" s="12" t="s">
        <v>120</v>
      </c>
      <c r="BY2" s="12" t="s">
        <v>155</v>
      </c>
      <c r="BZ2" s="12" t="s">
        <v>156</v>
      </c>
      <c r="CA2" s="12" t="s">
        <v>124</v>
      </c>
      <c r="CB2" s="12" t="s">
        <v>125</v>
      </c>
      <c r="CC2" s="12" t="s">
        <v>157</v>
      </c>
      <c r="CD2" s="12" t="s">
        <v>158</v>
      </c>
      <c r="CE2" s="12" t="s">
        <v>159</v>
      </c>
      <c r="CF2" s="12" t="s">
        <v>160</v>
      </c>
      <c r="CG2" s="12" t="s">
        <v>161</v>
      </c>
      <c r="CH2" s="12" t="s">
        <v>162</v>
      </c>
    </row>
    <row r="3" spans="1:86" s="2" customFormat="1" ht="75" x14ac:dyDescent="0.25">
      <c r="A3" s="1" t="str">
        <f t="shared" ref="A3:A23" si="0">IF($G3="","Nincs VKR kiválasztva!",CE3)</f>
        <v>Kitöltés rendben!</v>
      </c>
      <c r="B3" s="186" t="s">
        <v>279</v>
      </c>
      <c r="C3" s="187" t="s">
        <v>272</v>
      </c>
      <c r="D3" s="188" t="s">
        <v>277</v>
      </c>
      <c r="E3" s="15" t="s">
        <v>277</v>
      </c>
      <c r="F3" s="189" t="str">
        <f>VLOOKUP($G3,Összesítő!$B:$F,2,FALSE)</f>
        <v>22-34157-1-002-00-12</v>
      </c>
      <c r="G3" s="58" t="s">
        <v>99</v>
      </c>
      <c r="H3" s="6" t="str">
        <f>AY3&amp;"_"&amp;AW3&amp;"_FIV_"&amp;LEFT(Előlap!$B$6,4)</f>
        <v>2326_1_FIV_2026</v>
      </c>
      <c r="I3" s="6" t="str">
        <f>VLOOKUP($G3,Összesítő!$B:$F,5,FALSE)</f>
        <v>Kerepes, Kistarcsa</v>
      </c>
      <c r="J3" s="6" t="str">
        <f>VLOOKUP($G3,Összesítő!$B:$F,4,FALSE)</f>
        <v>Kerepes Város Önkormányzata, Kistarcsa Város Önkormányzata</v>
      </c>
      <c r="K3" s="7">
        <f t="shared" ref="K3:K23" si="1">N3+O3</f>
        <v>0</v>
      </c>
      <c r="L3" s="14">
        <v>2027</v>
      </c>
      <c r="M3" s="14">
        <v>2027</v>
      </c>
      <c r="N3" s="13">
        <v>0</v>
      </c>
      <c r="O3" s="8">
        <v>0</v>
      </c>
      <c r="P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7">
        <f t="shared" ref="AC3:AC23" si="2">SUM(R3:AB3)</f>
        <v>0</v>
      </c>
      <c r="AD3" s="3" t="str">
        <f t="shared" ref="AD3:AD23" si="3">IF($G3="","Nincs VKR kiválasztva!",IF(BA3=0,"Hiányos kitöltés!",BF3))</f>
        <v>A forrás egyenlő a költséggel (I.ütem).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7">
        <f t="shared" ref="AQ3:AQ23" si="4">SUM(AF3:AP3)</f>
        <v>0</v>
      </c>
      <c r="AR3" s="58"/>
      <c r="AS3" s="3" t="str">
        <f t="shared" ref="AS3:AS23" si="5">IF($G3="","Nincs VKR kiválasztva!",IF($BA3=0,"Hiányos kitöltés!",IF($BN3=0,"Nem hosszútávú a feladat.",$BL3)))</f>
        <v>Nem hosszútávú a feladat.</v>
      </c>
      <c r="AU3" s="15" t="s">
        <v>282</v>
      </c>
      <c r="AV3" s="15" t="s">
        <v>0</v>
      </c>
      <c r="AW3" s="6">
        <f>COUNTA($G$3:G3)</f>
        <v>1</v>
      </c>
      <c r="AY3" s="9">
        <f>VLOOKUP($G3,Összesítő!$B:$F,3,FALSE)</f>
        <v>2326</v>
      </c>
      <c r="AZ3" s="9">
        <f t="shared" ref="AZ3:AZ23" si="6">LEN($AU3)</f>
        <v>98</v>
      </c>
      <c r="BA3" s="5">
        <f t="shared" ref="BA3:BA23" si="7">IF(OR($B3="",$C3="",$D3="",$E3="",$F3="",$L3="",$M3="",$N3="",$O3="",$P3=""),0,1)</f>
        <v>1</v>
      </c>
      <c r="BB3" s="5" t="str">
        <f t="shared" ref="BB3:BB23" si="8">IF($F3="",0,IF(AND($L3=2027,$M3=2027),"R",IF(AND($L3=2027,$M3&gt;2027),"RH",IF(AND($L3&gt;2027,$M3&gt;2027),"H","x"))))</f>
        <v>R</v>
      </c>
      <c r="BC3" s="5">
        <f t="shared" ref="BC3:BC23" si="9">IF(OR(BB3="R",BB3="RH"),1,0)</f>
        <v>1</v>
      </c>
      <c r="BD3" s="5">
        <f t="shared" ref="BD3:BD23" si="10">IF(AND($BB3="R",$O3&gt;0),1,IF(AND($BB3="H",$N3&gt;0),1,0))</f>
        <v>0</v>
      </c>
      <c r="BE3" s="5">
        <f t="shared" ref="BE3:BE23" si="11">IF($AC3&lt;$N3,1,IF($AC3=$N3,0))</f>
        <v>0</v>
      </c>
      <c r="BF3" s="9" t="str">
        <f t="shared" ref="BF3:BF23" si="12">IF($L3&gt;2027,"Nem rövidtávú a feladat.",IF($BE3=1,"Az I. ütem nem lehet forráshiányos!",IF($AC3&gt;$N3,"Többlet forrást jelölt meg az I.ütemnél! Kérjük, a többletet az 'Osszesito' fülön tüntesse fel!",IF($AC3=$N3,"A forrás egyenlő a költséggel (I.ütem).",0))))</f>
        <v>A forrás egyenlő a költséggel (I.ütem).</v>
      </c>
      <c r="BG3" s="5">
        <f t="shared" ref="BG3:BG23" si="13">IF(AND($R3&lt;&gt;"",$S3&lt;&gt;"",$T3&lt;&gt;"",$U3&lt;&gt;"",$V3&lt;&gt;"",$W3&lt;&gt;"",$X3&lt;&gt;"",$Y3&lt;&gt;"",$Z3&lt;&gt;"",$AA3&lt;&gt;"",$AB3&lt;&gt;""),1,0)</f>
        <v>1</v>
      </c>
      <c r="BH3" s="5">
        <f t="shared" ref="BH3:BH23" si="14">IF(AND($BG3=1,$N3=$AC3),1,0)</f>
        <v>1</v>
      </c>
      <c r="BI3" s="5">
        <f t="shared" ref="BI3:BI23" si="15">IF($AQ3&lt;$O3,1,0)</f>
        <v>0</v>
      </c>
      <c r="BJ3" s="5">
        <f t="shared" ref="BJ3:BJ23" si="16">IF(AND($AF3&lt;&gt;"",$AG3&lt;&gt;"",$AH3&lt;&gt;"",$AI3&lt;&gt;"",$AJ3&lt;&gt;"",$AK3&lt;&gt;"",$AL3&lt;&gt;"",$AM3&lt;&gt;"",$AN3&lt;&gt;"",$AO3&lt;&gt;"",$AP3&lt;&gt;""),1,0)</f>
        <v>1</v>
      </c>
      <c r="BK3" s="5">
        <f t="shared" ref="BK3:BK23" si="17">IF(AND($BJ3=1,$O3=$AQ3),1,IF(AND($BJ3=1,$O3&gt;$AQ3,AR3="igen"),1,0))</f>
        <v>1</v>
      </c>
      <c r="BL3" s="4" t="str">
        <f t="shared" ref="BL3:BL23" si="18">IF($M3&lt;2028,"Nem hosszútávú a feladat.",IF(AND($BI3=1,$AR3="nem"),"Forráshiányos a feladat? Jelölje az AR-oszlopban!",IF(AND($BI3=0,$AR3="igen"),"Forráshiányosnak jelölte a feladat az AR-oszlopban, de a forrás költség adatok alapnján nem az!",IF(AND($BI3=1,$AR3="igen"),"Forráshiányos a feladat!",IF($AQ3&gt;$O3,"Többlet forrást jelölt meg az II.ütemnél! Kérjük, a többletet az 'Osszesito' fülön tüntesse fel!",IF($AQ3=$O3,"A forrás egyenlő a költséggel (II.ütem).",0))))))</f>
        <v>Nem hosszútávú a feladat.</v>
      </c>
      <c r="BM3" s="5">
        <f t="shared" ref="BM3:BM23" si="19">IF($M3&lt;2028,1,0)</f>
        <v>1</v>
      </c>
      <c r="BN3" s="5">
        <f t="shared" ref="BN3:BN23" si="20">IF($M3&gt;2027,1,0)</f>
        <v>0</v>
      </c>
      <c r="BO3" s="5">
        <f t="shared" ref="BO3:BO23" si="21">IF(AND($BM3=1,$N3=0),1,0)</f>
        <v>1</v>
      </c>
      <c r="BP3" s="5">
        <f t="shared" ref="BP3:BP23" si="22">IF(AND($BN3=1,$O3=0),1,0)</f>
        <v>0</v>
      </c>
      <c r="BQ3" s="5">
        <f t="shared" ref="BQ3:BQ23" si="23">IF(AND($BB3="R",$N3=0,$AZ3&gt;29),1,IF(AND($BB3="RH",$N3=0,$AZ3&gt;29),1,0))</f>
        <v>1</v>
      </c>
      <c r="BR3" s="9" t="str">
        <f t="shared" ref="BR3:BR23" si="24">IF($BN3=0,"Nincs hosszútávú terv!",IF(AND($BB3="H",$O3=0,$AZ3=0),"Nullás a hosszútávú feladat és nincs hozzá indoklás!",IF(AND($BB3="RH",$O3=0,$AZ3=0),"Nullás a hosszútávú feladat és nincs hozzá indoklás!",IF(AND($BB3="R",$O3=0,$AZ3&lt;300),"Nullás a hosszútávú feladat és rövid hozzá az indoklás!",IF(AND($BB3="RH",$O3=0,$AZ3&lt;300),"Nullás a hosszútávú feladat és rövid hozzá az indoklás!",0)))))</f>
        <v>Nincs hosszútávú terv!</v>
      </c>
      <c r="BS3" s="5">
        <f t="shared" ref="BS3:BS23" si="25">IF(AND($BB3="R",$N3=0,$AZ3&gt;29),1,IF(AND($BB3="RH",$N3=0,$AZ3&gt;29),1,0))</f>
        <v>1</v>
      </c>
      <c r="BT3" s="5">
        <f t="shared" ref="BT3:BT23" si="26">IF(AND($BB3="H",$O3=0,$AZ3&gt;29),1,IF(AND($BB3="RH",$O3=0,$AZ3&gt;29),1,0))</f>
        <v>0</v>
      </c>
      <c r="BU3" s="5">
        <f t="shared" ref="BU3:BU23" si="27">IF($B3="",0,1)</f>
        <v>1</v>
      </c>
      <c r="BV3" s="5">
        <f t="shared" ref="BV3:BV23" si="28">IF($C3="",0,1)</f>
        <v>1</v>
      </c>
      <c r="BW3" s="5">
        <f t="shared" ref="BW3:BW23" si="29">IF($D3="",0,1)</f>
        <v>1</v>
      </c>
      <c r="BX3" s="5">
        <f t="shared" ref="BX3:BX23" si="30">IF($E3="",0,1)</f>
        <v>1</v>
      </c>
      <c r="BY3" s="5">
        <f t="shared" ref="BY3:BY23" si="31">IF($L3="",0,1)</f>
        <v>1</v>
      </c>
      <c r="BZ3" s="5">
        <f t="shared" ref="BZ3:BZ23" si="32">IF($M3="",0,1)</f>
        <v>1</v>
      </c>
      <c r="CA3" s="5">
        <f t="shared" ref="CA3:CA23" si="33">IF($N3="",0,1)</f>
        <v>1</v>
      </c>
      <c r="CB3" s="5">
        <f t="shared" ref="CB3:CB23" si="34">IF($O3="",0,1)</f>
        <v>1</v>
      </c>
      <c r="CC3" s="5">
        <f t="shared" ref="CC3:CC23" si="35">IF($P3="",0,1)</f>
        <v>1</v>
      </c>
      <c r="CD3" s="5" t="str">
        <f t="shared" ref="CD3:CD23" si="36">IF(AND($BA3=0,$BU3=0),"Hiányos kitöltés! (B-oszlop üres)",IF(AND($BA3=0,$BV3=0),"Hiányos kitöltés! (C-oszlop üres)",IF(AND($BA3=0,$BW3=0),"Hiányos kitöltés! (D-oszlop üres)",IF(AND($BA3=0,$BX3=0),"Hiányos kitöltés! (E-oszlop üres)",IF(AND($BA3=0,$BY3=0),"Hiányos kitöltés! (L-oszlop üres)",IF(AND($BA3=0,$BZ3=0),"Hiányos kitöltés! (M-oszlop üres)",IF(AND($BA3=0,$CA3=0),"Hiányos kitöltés! (N-oszlop üres)",IF(AND($BA3=0,$CB3=0),"Hiányos kitöltés! (O-oszlop üres)",IF(AND($BA3=0,$CC3=0),"Hiányos kitöltés! (P-oszlop üres)",IF(AND($BA3=0,$BG3=0),"Hiányos kitöltés! (I.ütem forrása hiányos!","?"))))))))))</f>
        <v>?</v>
      </c>
      <c r="CE3" s="4" t="str">
        <f t="shared" ref="CE3:CE23" si="37">IF($BA3=0,$CD3,IF($BG3=0,"I. ütem forrása nincs kitöltve!",IF($BJ3=0,"II. ütem forrása nincs kitöltve!",IF($BD3=1,"Költségek üteme nem megfelelő (az időtartam és a költség üteme eltér)!",IF(AND(BH3=0,$BA3=1,$BJ3=1,$BD3=1),"Kötelező cellák kitöltve, de az I. ütem forrása hibás!",IF(AND(BJ3=0,$BA3=1,$BJ3=1,$BD3=1),"Kötelező cellák kitöltve, de a II. ütem forrása hibás!",IF(AND($BO3=1,$AZ3&lt;30),"Nullás a rövidtávú feladat és rövid (hiányzik) a hozzá tartozó indoklás!",IF(AND($BP3=1,$AZ3&lt;30),"Nullás a hosszútávú feladat és rövid (hiányzik) a hozzá tartozó indoklás!",IF(AND(BN3=1,C3="1811_RENDKÍVÜLI"),"II. ütemre nem tervezhet Rendkívüli feladatot!",IF(BH3=0,AD3,IF(BK3=0,AS3,IF(AND(BC3=1,$P3&gt;$N3),"EM rendelet 2. melléklet terhére elszámolt költség nem lehet nagyobb az I. ütemre tervezett tényleges költségnél!",IF($AC3&gt;$N3,"Többlet forrást jelölt meg az I. ütemnél! Kérjük, a többletet az 'Osszesito' fülön tüntesse fel!",IF($AQ3&gt;$O3,"Többlet forrást jelölt meg a II. ütemnél! Kérjük, a többletet az 'Osszesito' fülön tüntesse fel!","Kitöltés rendben!"))))))))))))))</f>
        <v>Kitöltés rendben!</v>
      </c>
      <c r="CF3" s="5">
        <f t="shared" ref="CF3:CF23" si="38">IF(A3="Kitöltés rendben!",1,0)</f>
        <v>1</v>
      </c>
      <c r="CG3" s="5">
        <f t="shared" ref="CG3:CG23" si="39">IF(AND($BB3="R",$CF3=1),1,IF(AND($BB3="RH",$CF3=1),1,0))</f>
        <v>1</v>
      </c>
      <c r="CH3" s="5">
        <f t="shared" ref="CH3:CH23" si="40">IF(AND($BB3="H",$CF3=1),1,IF(AND($BB3="RH",$CF3=1),1,0))</f>
        <v>0</v>
      </c>
    </row>
    <row r="4" spans="1:86" s="2" customFormat="1" ht="60" x14ac:dyDescent="0.25">
      <c r="A4" s="1" t="str">
        <f t="shared" si="0"/>
        <v>Kitöltés rendben!</v>
      </c>
      <c r="B4" s="186" t="s">
        <v>280</v>
      </c>
      <c r="C4" s="58" t="s">
        <v>236</v>
      </c>
      <c r="D4" s="178" t="s">
        <v>283</v>
      </c>
      <c r="E4" s="188" t="s">
        <v>277</v>
      </c>
      <c r="F4" s="189" t="str">
        <f>VLOOKUP($G4,Összesítő!$B:$F,2,FALSE)</f>
        <v>22-34157-1-002-00-12</v>
      </c>
      <c r="G4" s="58" t="s">
        <v>99</v>
      </c>
      <c r="H4" s="6" t="str">
        <f>AY4&amp;"_"&amp;AW4&amp;"_FIV_"&amp;LEFT(Előlap!$B$6,4)</f>
        <v>2326_2_FIV_2026</v>
      </c>
      <c r="I4" s="6" t="str">
        <f>VLOOKUP($G4,Összesítő!$B:$F,5,FALSE)</f>
        <v>Kerepes, Kistarcsa</v>
      </c>
      <c r="J4" s="6" t="str">
        <f>VLOOKUP($G4,Összesítő!$B:$F,4,FALSE)</f>
        <v>Kerepes Város Önkormányzata, Kistarcsa Város Önkormányzata</v>
      </c>
      <c r="K4" s="7">
        <f t="shared" si="1"/>
        <v>50000</v>
      </c>
      <c r="L4" s="14">
        <v>2028</v>
      </c>
      <c r="M4" s="14">
        <v>2028</v>
      </c>
      <c r="N4" s="13">
        <v>0</v>
      </c>
      <c r="O4" s="179">
        <v>50000</v>
      </c>
      <c r="P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7">
        <f t="shared" si="2"/>
        <v>0</v>
      </c>
      <c r="AD4" s="3" t="str">
        <f t="shared" si="3"/>
        <v>Nem rövidtávú a feladat.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7">
        <f t="shared" si="4"/>
        <v>0</v>
      </c>
      <c r="AR4" s="58" t="s">
        <v>278</v>
      </c>
      <c r="AS4" s="3" t="str">
        <f t="shared" si="5"/>
        <v>Forráshiányos a feladat!</v>
      </c>
      <c r="AU4" s="15" t="s">
        <v>0</v>
      </c>
      <c r="AV4" s="15" t="s">
        <v>0</v>
      </c>
      <c r="AW4" s="6">
        <f>COUNTA($G$3:G4)</f>
        <v>2</v>
      </c>
      <c r="AY4" s="9">
        <f>VLOOKUP($G4,Összesítő!$B:$F,3,FALSE)</f>
        <v>2326</v>
      </c>
      <c r="AZ4" s="9">
        <f t="shared" si="6"/>
        <v>0</v>
      </c>
      <c r="BA4" s="5">
        <f t="shared" si="7"/>
        <v>1</v>
      </c>
      <c r="BB4" s="5" t="str">
        <f t="shared" si="8"/>
        <v>H</v>
      </c>
      <c r="BC4" s="5">
        <f t="shared" si="9"/>
        <v>0</v>
      </c>
      <c r="BD4" s="5">
        <f t="shared" si="10"/>
        <v>0</v>
      </c>
      <c r="BE4" s="5">
        <f t="shared" si="11"/>
        <v>0</v>
      </c>
      <c r="BF4" s="9" t="str">
        <f t="shared" si="12"/>
        <v>Nem rövidtávú a feladat.</v>
      </c>
      <c r="BG4" s="5">
        <f t="shared" si="13"/>
        <v>1</v>
      </c>
      <c r="BH4" s="5">
        <f t="shared" si="14"/>
        <v>1</v>
      </c>
      <c r="BI4" s="5">
        <f t="shared" si="15"/>
        <v>1</v>
      </c>
      <c r="BJ4" s="5">
        <f t="shared" si="16"/>
        <v>1</v>
      </c>
      <c r="BK4" s="5">
        <f t="shared" si="17"/>
        <v>1</v>
      </c>
      <c r="BL4" s="4" t="str">
        <f t="shared" si="18"/>
        <v>Forráshiányos a feladat!</v>
      </c>
      <c r="BM4" s="5">
        <f t="shared" si="19"/>
        <v>0</v>
      </c>
      <c r="BN4" s="5">
        <f t="shared" si="20"/>
        <v>1</v>
      </c>
      <c r="BO4" s="5">
        <f t="shared" si="21"/>
        <v>0</v>
      </c>
      <c r="BP4" s="5">
        <f t="shared" si="22"/>
        <v>0</v>
      </c>
      <c r="BQ4" s="5">
        <f t="shared" si="23"/>
        <v>0</v>
      </c>
      <c r="BR4" s="9">
        <f t="shared" si="24"/>
        <v>0</v>
      </c>
      <c r="BS4" s="5">
        <f t="shared" si="25"/>
        <v>0</v>
      </c>
      <c r="BT4" s="5">
        <f t="shared" si="26"/>
        <v>0</v>
      </c>
      <c r="BU4" s="5">
        <f t="shared" si="27"/>
        <v>1</v>
      </c>
      <c r="BV4" s="5">
        <f t="shared" si="28"/>
        <v>1</v>
      </c>
      <c r="BW4" s="5">
        <f t="shared" si="29"/>
        <v>1</v>
      </c>
      <c r="BX4" s="5">
        <f t="shared" si="30"/>
        <v>1</v>
      </c>
      <c r="BY4" s="5">
        <f t="shared" si="31"/>
        <v>1</v>
      </c>
      <c r="BZ4" s="5">
        <f t="shared" si="32"/>
        <v>1</v>
      </c>
      <c r="CA4" s="5">
        <f t="shared" si="33"/>
        <v>1</v>
      </c>
      <c r="CB4" s="5">
        <f t="shared" si="34"/>
        <v>1</v>
      </c>
      <c r="CC4" s="5">
        <f t="shared" si="35"/>
        <v>1</v>
      </c>
      <c r="CD4" s="5" t="str">
        <f t="shared" si="36"/>
        <v>?</v>
      </c>
      <c r="CE4" s="4" t="str">
        <f t="shared" si="37"/>
        <v>Kitöltés rendben!</v>
      </c>
      <c r="CF4" s="5">
        <f t="shared" si="38"/>
        <v>1</v>
      </c>
      <c r="CG4" s="5">
        <f t="shared" si="39"/>
        <v>0</v>
      </c>
      <c r="CH4" s="5">
        <f t="shared" si="40"/>
        <v>1</v>
      </c>
    </row>
    <row r="5" spans="1:86" s="2" customFormat="1" ht="60" x14ac:dyDescent="0.25">
      <c r="A5" s="1" t="str">
        <f t="shared" si="0"/>
        <v>Kitöltés rendben!</v>
      </c>
      <c r="B5" s="186" t="s">
        <v>281</v>
      </c>
      <c r="C5" s="58" t="s">
        <v>236</v>
      </c>
      <c r="D5" s="178" t="s">
        <v>284</v>
      </c>
      <c r="E5" s="188" t="s">
        <v>277</v>
      </c>
      <c r="F5" s="189" t="str">
        <f>VLOOKUP($G5,Összesítő!$B:$F,2,FALSE)</f>
        <v>22-34157-1-002-00-12</v>
      </c>
      <c r="G5" s="58" t="s">
        <v>99</v>
      </c>
      <c r="H5" s="6" t="str">
        <f>AY5&amp;"_"&amp;AW5&amp;"_FIV_"&amp;LEFT(Előlap!$B$6,4)</f>
        <v>2326_3_FIV_2026</v>
      </c>
      <c r="I5" s="6" t="str">
        <f>VLOOKUP($G5,Összesítő!$B:$F,5,FALSE)</f>
        <v>Kerepes, Kistarcsa</v>
      </c>
      <c r="J5" s="6" t="str">
        <f>VLOOKUP($G5,Összesítő!$B:$F,4,FALSE)</f>
        <v>Kerepes Város Önkormányzata, Kistarcsa Város Önkormányzata</v>
      </c>
      <c r="K5" s="7">
        <f t="shared" si="1"/>
        <v>1300000</v>
      </c>
      <c r="L5" s="14">
        <v>2029</v>
      </c>
      <c r="M5" s="14">
        <v>2030</v>
      </c>
      <c r="N5" s="13">
        <v>0</v>
      </c>
      <c r="O5" s="179">
        <v>1300000</v>
      </c>
      <c r="P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7">
        <f t="shared" si="2"/>
        <v>0</v>
      </c>
      <c r="AD5" s="3" t="str">
        <f t="shared" si="3"/>
        <v>Nem rövidtávú a feladat.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7">
        <f t="shared" si="4"/>
        <v>0</v>
      </c>
      <c r="AR5" s="58" t="s">
        <v>278</v>
      </c>
      <c r="AS5" s="3" t="str">
        <f t="shared" si="5"/>
        <v>Forráshiányos a feladat!</v>
      </c>
      <c r="AU5" s="15" t="s">
        <v>0</v>
      </c>
      <c r="AV5" s="15" t="s">
        <v>0</v>
      </c>
      <c r="AW5" s="6">
        <f>COUNTA($G$3:G5)</f>
        <v>3</v>
      </c>
      <c r="AY5" s="9">
        <f>VLOOKUP($G5,Összesítő!$B:$F,3,FALSE)</f>
        <v>2326</v>
      </c>
      <c r="AZ5" s="9">
        <f t="shared" si="6"/>
        <v>0</v>
      </c>
      <c r="BA5" s="5">
        <f t="shared" si="7"/>
        <v>1</v>
      </c>
      <c r="BB5" s="5" t="str">
        <f t="shared" si="8"/>
        <v>H</v>
      </c>
      <c r="BC5" s="5">
        <f t="shared" si="9"/>
        <v>0</v>
      </c>
      <c r="BD5" s="5">
        <f t="shared" si="10"/>
        <v>0</v>
      </c>
      <c r="BE5" s="5">
        <f t="shared" si="11"/>
        <v>0</v>
      </c>
      <c r="BF5" s="9" t="str">
        <f t="shared" si="12"/>
        <v>Nem rövidtávú a feladat.</v>
      </c>
      <c r="BG5" s="5">
        <f t="shared" si="13"/>
        <v>1</v>
      </c>
      <c r="BH5" s="5">
        <f t="shared" si="14"/>
        <v>1</v>
      </c>
      <c r="BI5" s="5">
        <f t="shared" si="15"/>
        <v>1</v>
      </c>
      <c r="BJ5" s="5">
        <f t="shared" si="16"/>
        <v>1</v>
      </c>
      <c r="BK5" s="5">
        <f t="shared" si="17"/>
        <v>1</v>
      </c>
      <c r="BL5" s="4" t="str">
        <f t="shared" si="18"/>
        <v>Forráshiányos a feladat!</v>
      </c>
      <c r="BM5" s="5">
        <f t="shared" si="19"/>
        <v>0</v>
      </c>
      <c r="BN5" s="5">
        <f t="shared" si="20"/>
        <v>1</v>
      </c>
      <c r="BO5" s="5">
        <f t="shared" si="21"/>
        <v>0</v>
      </c>
      <c r="BP5" s="5">
        <f t="shared" si="22"/>
        <v>0</v>
      </c>
      <c r="BQ5" s="5">
        <f t="shared" si="23"/>
        <v>0</v>
      </c>
      <c r="BR5" s="9">
        <f t="shared" si="24"/>
        <v>0</v>
      </c>
      <c r="BS5" s="5">
        <f t="shared" si="25"/>
        <v>0</v>
      </c>
      <c r="BT5" s="5">
        <f t="shared" si="26"/>
        <v>0</v>
      </c>
      <c r="BU5" s="5">
        <f t="shared" si="27"/>
        <v>1</v>
      </c>
      <c r="BV5" s="5">
        <f t="shared" si="28"/>
        <v>1</v>
      </c>
      <c r="BW5" s="5">
        <f t="shared" si="29"/>
        <v>1</v>
      </c>
      <c r="BX5" s="5">
        <f t="shared" si="30"/>
        <v>1</v>
      </c>
      <c r="BY5" s="5">
        <f t="shared" si="31"/>
        <v>1</v>
      </c>
      <c r="BZ5" s="5">
        <f t="shared" si="32"/>
        <v>1</v>
      </c>
      <c r="CA5" s="5">
        <f t="shared" si="33"/>
        <v>1</v>
      </c>
      <c r="CB5" s="5">
        <f t="shared" si="34"/>
        <v>1</v>
      </c>
      <c r="CC5" s="5">
        <f t="shared" si="35"/>
        <v>1</v>
      </c>
      <c r="CD5" s="5" t="str">
        <f t="shared" si="36"/>
        <v>?</v>
      </c>
      <c r="CE5" s="4" t="str">
        <f t="shared" si="37"/>
        <v>Kitöltés rendben!</v>
      </c>
      <c r="CF5" s="5">
        <f t="shared" si="38"/>
        <v>1</v>
      </c>
      <c r="CG5" s="5">
        <f t="shared" si="39"/>
        <v>0</v>
      </c>
      <c r="CH5" s="5">
        <f t="shared" si="40"/>
        <v>1</v>
      </c>
    </row>
    <row r="6" spans="1:86" s="2" customFormat="1" ht="75" x14ac:dyDescent="0.25">
      <c r="A6" s="1" t="str">
        <f t="shared" si="0"/>
        <v>Kitöltés rendben!</v>
      </c>
      <c r="B6" s="14" t="s">
        <v>287</v>
      </c>
      <c r="C6" s="187" t="s">
        <v>270</v>
      </c>
      <c r="D6" s="15" t="s">
        <v>285</v>
      </c>
      <c r="E6" s="188" t="s">
        <v>277</v>
      </c>
      <c r="F6" s="189" t="str">
        <f>VLOOKUP($G6,Összesítő!$B:$F,2,FALSE)</f>
        <v>22-34157-1-002-00-12</v>
      </c>
      <c r="G6" s="58" t="s">
        <v>99</v>
      </c>
      <c r="H6" s="6" t="str">
        <f>AY6&amp;"_"&amp;AW6&amp;"_FIV_"&amp;LEFT(Előlap!$B$6,4)</f>
        <v>2326_4_FIV_2026</v>
      </c>
      <c r="I6" s="6" t="str">
        <f>VLOOKUP($G6,Összesítő!$B:$F,5,FALSE)</f>
        <v>Kerepes, Kistarcsa</v>
      </c>
      <c r="J6" s="6" t="str">
        <f>VLOOKUP($G6,Összesítő!$B:$F,4,FALSE)</f>
        <v>Kerepes Város Önkormányzata, Kistarcsa Város Önkormányzata</v>
      </c>
      <c r="K6" s="7">
        <f t="shared" si="1"/>
        <v>5000</v>
      </c>
      <c r="L6" s="14">
        <v>2028</v>
      </c>
      <c r="M6" s="14">
        <v>2028</v>
      </c>
      <c r="N6" s="13">
        <v>0</v>
      </c>
      <c r="O6" s="8">
        <v>5000</v>
      </c>
      <c r="P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7">
        <f t="shared" si="2"/>
        <v>0</v>
      </c>
      <c r="AD6" s="3" t="str">
        <f t="shared" si="3"/>
        <v>Nem rövidtávú a feladat.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7">
        <f t="shared" si="4"/>
        <v>0</v>
      </c>
      <c r="AR6" s="58" t="s">
        <v>278</v>
      </c>
      <c r="AS6" s="3" t="str">
        <f t="shared" si="5"/>
        <v>Forráshiányos a feladat!</v>
      </c>
      <c r="AU6" s="15" t="s">
        <v>0</v>
      </c>
      <c r="AV6" s="15" t="s">
        <v>0</v>
      </c>
      <c r="AW6" s="6">
        <f>COUNTA($G$3:G6)</f>
        <v>4</v>
      </c>
      <c r="AY6" s="9">
        <f>VLOOKUP($G6,Összesítő!$B:$F,3,FALSE)</f>
        <v>2326</v>
      </c>
      <c r="AZ6" s="9">
        <f t="shared" si="6"/>
        <v>0</v>
      </c>
      <c r="BA6" s="5">
        <f t="shared" si="7"/>
        <v>1</v>
      </c>
      <c r="BB6" s="5" t="str">
        <f t="shared" si="8"/>
        <v>H</v>
      </c>
      <c r="BC6" s="5">
        <f t="shared" si="9"/>
        <v>0</v>
      </c>
      <c r="BD6" s="5">
        <f t="shared" si="10"/>
        <v>0</v>
      </c>
      <c r="BE6" s="5">
        <f t="shared" si="11"/>
        <v>0</v>
      </c>
      <c r="BF6" s="9" t="str">
        <f t="shared" si="12"/>
        <v>Nem rövidtávú a feladat.</v>
      </c>
      <c r="BG6" s="5">
        <f t="shared" si="13"/>
        <v>1</v>
      </c>
      <c r="BH6" s="5">
        <f t="shared" si="14"/>
        <v>1</v>
      </c>
      <c r="BI6" s="5">
        <f t="shared" si="15"/>
        <v>1</v>
      </c>
      <c r="BJ6" s="5">
        <f t="shared" si="16"/>
        <v>1</v>
      </c>
      <c r="BK6" s="5">
        <f t="shared" si="17"/>
        <v>1</v>
      </c>
      <c r="BL6" s="4" t="str">
        <f t="shared" si="18"/>
        <v>Forráshiányos a feladat!</v>
      </c>
      <c r="BM6" s="5">
        <f t="shared" si="19"/>
        <v>0</v>
      </c>
      <c r="BN6" s="5">
        <f t="shared" si="20"/>
        <v>1</v>
      </c>
      <c r="BO6" s="5">
        <f t="shared" si="21"/>
        <v>0</v>
      </c>
      <c r="BP6" s="5">
        <f t="shared" si="22"/>
        <v>0</v>
      </c>
      <c r="BQ6" s="5">
        <f t="shared" si="23"/>
        <v>0</v>
      </c>
      <c r="BR6" s="9">
        <f t="shared" si="24"/>
        <v>0</v>
      </c>
      <c r="BS6" s="5">
        <f t="shared" si="25"/>
        <v>0</v>
      </c>
      <c r="BT6" s="5">
        <f t="shared" si="26"/>
        <v>0</v>
      </c>
      <c r="BU6" s="5">
        <f t="shared" si="27"/>
        <v>1</v>
      </c>
      <c r="BV6" s="5">
        <f t="shared" si="28"/>
        <v>1</v>
      </c>
      <c r="BW6" s="5">
        <f t="shared" si="29"/>
        <v>1</v>
      </c>
      <c r="BX6" s="5">
        <f t="shared" si="30"/>
        <v>1</v>
      </c>
      <c r="BY6" s="5">
        <f t="shared" si="31"/>
        <v>1</v>
      </c>
      <c r="BZ6" s="5">
        <f t="shared" si="32"/>
        <v>1</v>
      </c>
      <c r="CA6" s="5">
        <f t="shared" si="33"/>
        <v>1</v>
      </c>
      <c r="CB6" s="5">
        <f t="shared" si="34"/>
        <v>1</v>
      </c>
      <c r="CC6" s="5">
        <f t="shared" si="35"/>
        <v>1</v>
      </c>
      <c r="CD6" s="5" t="str">
        <f t="shared" si="36"/>
        <v>?</v>
      </c>
      <c r="CE6" s="4" t="str">
        <f t="shared" si="37"/>
        <v>Kitöltés rendben!</v>
      </c>
      <c r="CF6" s="5">
        <f t="shared" si="38"/>
        <v>1</v>
      </c>
      <c r="CG6" s="5">
        <f t="shared" si="39"/>
        <v>0</v>
      </c>
      <c r="CH6" s="5">
        <f t="shared" si="40"/>
        <v>1</v>
      </c>
    </row>
    <row r="7" spans="1:86" s="2" customFormat="1" ht="75" x14ac:dyDescent="0.25">
      <c r="A7" s="1" t="str">
        <f t="shared" si="0"/>
        <v>Kitöltés rendben!</v>
      </c>
      <c r="B7" s="14" t="s">
        <v>288</v>
      </c>
      <c r="C7" s="187" t="s">
        <v>185</v>
      </c>
      <c r="D7" s="15" t="s">
        <v>286</v>
      </c>
      <c r="E7" s="188" t="s">
        <v>277</v>
      </c>
      <c r="F7" s="189" t="str">
        <f>VLOOKUP($G7,Összesítő!$B:$F,2,FALSE)</f>
        <v>22-34157-1-002-00-12</v>
      </c>
      <c r="G7" s="58" t="s">
        <v>99</v>
      </c>
      <c r="H7" s="6" t="str">
        <f>AY7&amp;"_"&amp;AW7&amp;"_FIV_"&amp;LEFT(Előlap!$B$6,4)</f>
        <v>2326_5_FIV_2026</v>
      </c>
      <c r="I7" s="6" t="str">
        <f>VLOOKUP($G7,Összesítő!$B:$F,5,FALSE)</f>
        <v>Kerepes, Kistarcsa</v>
      </c>
      <c r="J7" s="6" t="str">
        <f>VLOOKUP($G7,Összesítő!$B:$F,4,FALSE)</f>
        <v>Kerepes Város Önkormányzata, Kistarcsa Város Önkormányzata</v>
      </c>
      <c r="K7" s="7">
        <f t="shared" si="1"/>
        <v>30000</v>
      </c>
      <c r="L7" s="14">
        <v>2028</v>
      </c>
      <c r="M7" s="14">
        <v>2028</v>
      </c>
      <c r="N7" s="13">
        <v>0</v>
      </c>
      <c r="O7" s="8">
        <v>30000</v>
      </c>
      <c r="P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7">
        <f t="shared" si="2"/>
        <v>0</v>
      </c>
      <c r="AD7" s="3" t="str">
        <f t="shared" si="3"/>
        <v>Nem rövidtávú a feladat.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7">
        <f t="shared" si="4"/>
        <v>0</v>
      </c>
      <c r="AR7" s="58" t="s">
        <v>278</v>
      </c>
      <c r="AS7" s="3" t="str">
        <f t="shared" si="5"/>
        <v>Forráshiányos a feladat!</v>
      </c>
      <c r="AU7" s="15" t="s">
        <v>0</v>
      </c>
      <c r="AV7" s="15" t="s">
        <v>0</v>
      </c>
      <c r="AW7" s="6">
        <f>COUNTA($G$3:G7)</f>
        <v>5</v>
      </c>
      <c r="AY7" s="9">
        <f>VLOOKUP($G7,Összesítő!$B:$F,3,FALSE)</f>
        <v>2326</v>
      </c>
      <c r="AZ7" s="9">
        <f t="shared" si="6"/>
        <v>0</v>
      </c>
      <c r="BA7" s="5">
        <f t="shared" si="7"/>
        <v>1</v>
      </c>
      <c r="BB7" s="5" t="str">
        <f t="shared" si="8"/>
        <v>H</v>
      </c>
      <c r="BC7" s="5">
        <f t="shared" si="9"/>
        <v>0</v>
      </c>
      <c r="BD7" s="5">
        <f t="shared" si="10"/>
        <v>0</v>
      </c>
      <c r="BE7" s="5">
        <f t="shared" si="11"/>
        <v>0</v>
      </c>
      <c r="BF7" s="9" t="str">
        <f t="shared" si="12"/>
        <v>Nem rövidtávú a feladat.</v>
      </c>
      <c r="BG7" s="5">
        <f t="shared" si="13"/>
        <v>1</v>
      </c>
      <c r="BH7" s="5">
        <f t="shared" si="14"/>
        <v>1</v>
      </c>
      <c r="BI7" s="5">
        <f t="shared" si="15"/>
        <v>1</v>
      </c>
      <c r="BJ7" s="5">
        <f t="shared" si="16"/>
        <v>1</v>
      </c>
      <c r="BK7" s="5">
        <f t="shared" si="17"/>
        <v>1</v>
      </c>
      <c r="BL7" s="4" t="str">
        <f t="shared" si="18"/>
        <v>Forráshiányos a feladat!</v>
      </c>
      <c r="BM7" s="5">
        <f t="shared" si="19"/>
        <v>0</v>
      </c>
      <c r="BN7" s="5">
        <f t="shared" si="20"/>
        <v>1</v>
      </c>
      <c r="BO7" s="5">
        <f t="shared" si="21"/>
        <v>0</v>
      </c>
      <c r="BP7" s="5">
        <f t="shared" si="22"/>
        <v>0</v>
      </c>
      <c r="BQ7" s="5">
        <f t="shared" si="23"/>
        <v>0</v>
      </c>
      <c r="BR7" s="9">
        <f t="shared" si="24"/>
        <v>0</v>
      </c>
      <c r="BS7" s="5">
        <f t="shared" si="25"/>
        <v>0</v>
      </c>
      <c r="BT7" s="5">
        <f t="shared" si="26"/>
        <v>0</v>
      </c>
      <c r="BU7" s="5">
        <f t="shared" si="27"/>
        <v>1</v>
      </c>
      <c r="BV7" s="5">
        <f t="shared" si="28"/>
        <v>1</v>
      </c>
      <c r="BW7" s="5">
        <f t="shared" si="29"/>
        <v>1</v>
      </c>
      <c r="BX7" s="5">
        <f t="shared" si="30"/>
        <v>1</v>
      </c>
      <c r="BY7" s="5">
        <f t="shared" si="31"/>
        <v>1</v>
      </c>
      <c r="BZ7" s="5">
        <f t="shared" si="32"/>
        <v>1</v>
      </c>
      <c r="CA7" s="5">
        <f t="shared" si="33"/>
        <v>1</v>
      </c>
      <c r="CB7" s="5">
        <f t="shared" si="34"/>
        <v>1</v>
      </c>
      <c r="CC7" s="5">
        <f t="shared" si="35"/>
        <v>1</v>
      </c>
      <c r="CD7" s="5" t="str">
        <f t="shared" si="36"/>
        <v>?</v>
      </c>
      <c r="CE7" s="4" t="str">
        <f t="shared" si="37"/>
        <v>Kitöltés rendben!</v>
      </c>
      <c r="CF7" s="5">
        <f t="shared" si="38"/>
        <v>1</v>
      </c>
      <c r="CG7" s="5">
        <f t="shared" si="39"/>
        <v>0</v>
      </c>
      <c r="CH7" s="5">
        <f t="shared" si="40"/>
        <v>1</v>
      </c>
    </row>
    <row r="8" spans="1:86" s="2" customFormat="1" ht="31.5" x14ac:dyDescent="0.25">
      <c r="A8" s="1" t="str">
        <f t="shared" si="0"/>
        <v>Nincs VKR kiválasztva!</v>
      </c>
      <c r="B8" s="186"/>
      <c r="C8" s="187"/>
      <c r="D8" s="188"/>
      <c r="E8" s="188"/>
      <c r="F8" s="189" t="e">
        <f>VLOOKUP($G8,Összesítő!$B:$F,2,FALSE)</f>
        <v>#N/A</v>
      </c>
      <c r="G8" s="187"/>
      <c r="H8" s="6" t="e">
        <f>AY8&amp;"_"&amp;AW8&amp;"_FIV_"&amp;LEFT(Előlap!$B$6,4)</f>
        <v>#N/A</v>
      </c>
      <c r="I8" s="6" t="e">
        <f>VLOOKUP($G8,Összesítő!$B:$F,5,FALSE)</f>
        <v>#N/A</v>
      </c>
      <c r="J8" s="6" t="e">
        <f>VLOOKUP($G8,Összesítő!$B:$F,4,FALSE)</f>
        <v>#N/A</v>
      </c>
      <c r="K8" s="7">
        <f t="shared" si="1"/>
        <v>0</v>
      </c>
      <c r="L8" s="14"/>
      <c r="M8" s="14"/>
      <c r="N8" s="13"/>
      <c r="O8" s="8"/>
      <c r="P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7">
        <f t="shared" si="2"/>
        <v>0</v>
      </c>
      <c r="AD8" s="3" t="str">
        <f t="shared" si="3"/>
        <v>Nincs VKR kiválasztva!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>
        <f t="shared" si="4"/>
        <v>0</v>
      </c>
      <c r="AR8" s="58"/>
      <c r="AS8" s="3" t="str">
        <f t="shared" si="5"/>
        <v>Nincs VKR kiválasztva!</v>
      </c>
      <c r="AU8" s="15" t="s">
        <v>0</v>
      </c>
      <c r="AV8" s="15" t="s">
        <v>0</v>
      </c>
      <c r="AW8" s="6">
        <f>COUNTA($G$3:G8)</f>
        <v>5</v>
      </c>
      <c r="AY8" s="9" t="e">
        <f>VLOOKUP($G8,Összesítő!$B:$F,3,FALSE)</f>
        <v>#N/A</v>
      </c>
      <c r="AZ8" s="9">
        <f t="shared" si="6"/>
        <v>0</v>
      </c>
      <c r="BA8" s="5" t="e">
        <f t="shared" si="7"/>
        <v>#N/A</v>
      </c>
      <c r="BB8" s="5" t="e">
        <f t="shared" si="8"/>
        <v>#N/A</v>
      </c>
      <c r="BC8" s="5" t="e">
        <f t="shared" si="9"/>
        <v>#N/A</v>
      </c>
      <c r="BD8" s="5" t="e">
        <f t="shared" si="10"/>
        <v>#N/A</v>
      </c>
      <c r="BE8" s="5">
        <f t="shared" si="11"/>
        <v>0</v>
      </c>
      <c r="BF8" s="9" t="str">
        <f t="shared" si="12"/>
        <v>A forrás egyenlő a költséggel (I.ütem).</v>
      </c>
      <c r="BG8" s="5">
        <f t="shared" si="13"/>
        <v>0</v>
      </c>
      <c r="BH8" s="5">
        <f t="shared" si="14"/>
        <v>0</v>
      </c>
      <c r="BI8" s="5">
        <f t="shared" si="15"/>
        <v>0</v>
      </c>
      <c r="BJ8" s="5">
        <f t="shared" si="16"/>
        <v>0</v>
      </c>
      <c r="BK8" s="5">
        <f t="shared" si="17"/>
        <v>0</v>
      </c>
      <c r="BL8" s="4" t="str">
        <f t="shared" si="18"/>
        <v>Nem hosszútávú a feladat.</v>
      </c>
      <c r="BM8" s="5">
        <f t="shared" si="19"/>
        <v>1</v>
      </c>
      <c r="BN8" s="5">
        <f t="shared" si="20"/>
        <v>0</v>
      </c>
      <c r="BO8" s="5">
        <f t="shared" si="21"/>
        <v>1</v>
      </c>
      <c r="BP8" s="5">
        <f t="shared" si="22"/>
        <v>0</v>
      </c>
      <c r="BQ8" s="5" t="e">
        <f t="shared" si="23"/>
        <v>#N/A</v>
      </c>
      <c r="BR8" s="9" t="str">
        <f t="shared" si="24"/>
        <v>Nincs hosszútávú terv!</v>
      </c>
      <c r="BS8" s="5" t="e">
        <f t="shared" si="25"/>
        <v>#N/A</v>
      </c>
      <c r="BT8" s="5" t="e">
        <f t="shared" si="26"/>
        <v>#N/A</v>
      </c>
      <c r="BU8" s="5">
        <f t="shared" si="27"/>
        <v>0</v>
      </c>
      <c r="BV8" s="5">
        <f t="shared" si="28"/>
        <v>0</v>
      </c>
      <c r="BW8" s="5">
        <f t="shared" si="29"/>
        <v>0</v>
      </c>
      <c r="BX8" s="5">
        <f t="shared" si="30"/>
        <v>0</v>
      </c>
      <c r="BY8" s="5">
        <f t="shared" si="31"/>
        <v>0</v>
      </c>
      <c r="BZ8" s="5">
        <f t="shared" si="32"/>
        <v>0</v>
      </c>
      <c r="CA8" s="5">
        <f t="shared" si="33"/>
        <v>0</v>
      </c>
      <c r="CB8" s="5">
        <f t="shared" si="34"/>
        <v>0</v>
      </c>
      <c r="CC8" s="5">
        <f t="shared" si="35"/>
        <v>0</v>
      </c>
      <c r="CD8" s="5" t="e">
        <f t="shared" si="36"/>
        <v>#N/A</v>
      </c>
      <c r="CE8" s="4" t="e">
        <f t="shared" si="37"/>
        <v>#N/A</v>
      </c>
      <c r="CF8" s="5">
        <f t="shared" si="38"/>
        <v>0</v>
      </c>
      <c r="CG8" s="5" t="e">
        <f t="shared" si="39"/>
        <v>#N/A</v>
      </c>
      <c r="CH8" s="5" t="e">
        <f t="shared" si="40"/>
        <v>#N/A</v>
      </c>
    </row>
    <row r="9" spans="1:86" s="2" customFormat="1" ht="31.5" x14ac:dyDescent="0.25">
      <c r="A9" s="1" t="str">
        <f t="shared" si="0"/>
        <v>Nincs VKR kiválasztva!</v>
      </c>
      <c r="B9" s="186"/>
      <c r="C9" s="187"/>
      <c r="D9" s="188"/>
      <c r="E9" s="188"/>
      <c r="F9" s="189" t="e">
        <f>VLOOKUP($G9,Összesítő!$B:$F,2,FALSE)</f>
        <v>#N/A</v>
      </c>
      <c r="G9" s="187"/>
      <c r="H9" s="6" t="e">
        <f>AY9&amp;"_"&amp;AW9&amp;"_FIV_"&amp;LEFT(Előlap!$B$6,4)</f>
        <v>#N/A</v>
      </c>
      <c r="I9" s="6" t="e">
        <f>VLOOKUP($G9,Összesítő!$B:$F,5,FALSE)</f>
        <v>#N/A</v>
      </c>
      <c r="J9" s="6" t="e">
        <f>VLOOKUP($G9,Összesítő!$B:$F,4,FALSE)</f>
        <v>#N/A</v>
      </c>
      <c r="K9" s="7">
        <f t="shared" si="1"/>
        <v>0</v>
      </c>
      <c r="L9" s="14"/>
      <c r="M9" s="14"/>
      <c r="N9" s="13"/>
      <c r="O9" s="8"/>
      <c r="P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7">
        <f t="shared" si="2"/>
        <v>0</v>
      </c>
      <c r="AD9" s="3" t="str">
        <f t="shared" si="3"/>
        <v>Nincs VKR kiválasztva!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7">
        <f t="shared" si="4"/>
        <v>0</v>
      </c>
      <c r="AR9" s="58"/>
      <c r="AS9" s="3" t="str">
        <f t="shared" si="5"/>
        <v>Nincs VKR kiválasztva!</v>
      </c>
      <c r="AU9" s="15" t="s">
        <v>0</v>
      </c>
      <c r="AV9" s="15" t="s">
        <v>0</v>
      </c>
      <c r="AW9" s="6">
        <f>COUNTA($G$3:G9)</f>
        <v>5</v>
      </c>
      <c r="AY9" s="9" t="e">
        <f>VLOOKUP($G9,Összesítő!$B:$F,3,FALSE)</f>
        <v>#N/A</v>
      </c>
      <c r="AZ9" s="9">
        <f t="shared" si="6"/>
        <v>0</v>
      </c>
      <c r="BA9" s="5" t="e">
        <f t="shared" si="7"/>
        <v>#N/A</v>
      </c>
      <c r="BB9" s="5" t="e">
        <f t="shared" si="8"/>
        <v>#N/A</v>
      </c>
      <c r="BC9" s="5" t="e">
        <f t="shared" si="9"/>
        <v>#N/A</v>
      </c>
      <c r="BD9" s="5" t="e">
        <f t="shared" si="10"/>
        <v>#N/A</v>
      </c>
      <c r="BE9" s="5">
        <f t="shared" si="11"/>
        <v>0</v>
      </c>
      <c r="BF9" s="9" t="str">
        <f t="shared" si="12"/>
        <v>A forrás egyenlő a költséggel (I.ütem).</v>
      </c>
      <c r="BG9" s="5">
        <f t="shared" si="13"/>
        <v>0</v>
      </c>
      <c r="BH9" s="5">
        <f t="shared" si="14"/>
        <v>0</v>
      </c>
      <c r="BI9" s="5">
        <f t="shared" si="15"/>
        <v>0</v>
      </c>
      <c r="BJ9" s="5">
        <f t="shared" si="16"/>
        <v>0</v>
      </c>
      <c r="BK9" s="5">
        <f t="shared" si="17"/>
        <v>0</v>
      </c>
      <c r="BL9" s="4" t="str">
        <f t="shared" si="18"/>
        <v>Nem hosszútávú a feladat.</v>
      </c>
      <c r="BM9" s="5">
        <f t="shared" si="19"/>
        <v>1</v>
      </c>
      <c r="BN9" s="5">
        <f t="shared" si="20"/>
        <v>0</v>
      </c>
      <c r="BO9" s="5">
        <f t="shared" si="21"/>
        <v>1</v>
      </c>
      <c r="BP9" s="5">
        <f t="shared" si="22"/>
        <v>0</v>
      </c>
      <c r="BQ9" s="5" t="e">
        <f t="shared" si="23"/>
        <v>#N/A</v>
      </c>
      <c r="BR9" s="9" t="str">
        <f t="shared" si="24"/>
        <v>Nincs hosszútávú terv!</v>
      </c>
      <c r="BS9" s="5" t="e">
        <f t="shared" si="25"/>
        <v>#N/A</v>
      </c>
      <c r="BT9" s="5" t="e">
        <f t="shared" si="26"/>
        <v>#N/A</v>
      </c>
      <c r="BU9" s="5">
        <f t="shared" si="27"/>
        <v>0</v>
      </c>
      <c r="BV9" s="5">
        <f t="shared" si="28"/>
        <v>0</v>
      </c>
      <c r="BW9" s="5">
        <f t="shared" si="29"/>
        <v>0</v>
      </c>
      <c r="BX9" s="5">
        <f t="shared" si="30"/>
        <v>0</v>
      </c>
      <c r="BY9" s="5">
        <f t="shared" si="31"/>
        <v>0</v>
      </c>
      <c r="BZ9" s="5">
        <f t="shared" si="32"/>
        <v>0</v>
      </c>
      <c r="CA9" s="5">
        <f t="shared" si="33"/>
        <v>0</v>
      </c>
      <c r="CB9" s="5">
        <f t="shared" si="34"/>
        <v>0</v>
      </c>
      <c r="CC9" s="5">
        <f t="shared" si="35"/>
        <v>0</v>
      </c>
      <c r="CD9" s="5" t="e">
        <f t="shared" si="36"/>
        <v>#N/A</v>
      </c>
      <c r="CE9" s="4" t="e">
        <f t="shared" si="37"/>
        <v>#N/A</v>
      </c>
      <c r="CF9" s="5">
        <f t="shared" si="38"/>
        <v>0</v>
      </c>
      <c r="CG9" s="5" t="e">
        <f t="shared" si="39"/>
        <v>#N/A</v>
      </c>
      <c r="CH9" s="5" t="e">
        <f t="shared" si="40"/>
        <v>#N/A</v>
      </c>
    </row>
    <row r="10" spans="1:86" s="2" customFormat="1" ht="31.5" x14ac:dyDescent="0.25">
      <c r="A10" s="1" t="str">
        <f t="shared" si="0"/>
        <v>Nincs VKR kiválasztva!</v>
      </c>
      <c r="B10" s="186"/>
      <c r="C10" s="187"/>
      <c r="D10" s="188"/>
      <c r="E10" s="188"/>
      <c r="F10" s="189" t="e">
        <f>VLOOKUP($G10,Összesítő!$B:$F,2,FALSE)</f>
        <v>#N/A</v>
      </c>
      <c r="G10" s="187"/>
      <c r="H10" s="6" t="e">
        <f>AY10&amp;"_"&amp;AW10&amp;"_FIV_"&amp;LEFT(Előlap!$B$6,4)</f>
        <v>#N/A</v>
      </c>
      <c r="I10" s="6" t="e">
        <f>VLOOKUP($G10,Összesítő!$B:$F,5,FALSE)</f>
        <v>#N/A</v>
      </c>
      <c r="J10" s="6" t="e">
        <f>VLOOKUP($G10,Összesítő!$B:$F,4,FALSE)</f>
        <v>#N/A</v>
      </c>
      <c r="K10" s="7">
        <f t="shared" si="1"/>
        <v>0</v>
      </c>
      <c r="L10" s="14"/>
      <c r="M10" s="14"/>
      <c r="N10" s="13"/>
      <c r="O10" s="8"/>
      <c r="P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7">
        <f t="shared" si="2"/>
        <v>0</v>
      </c>
      <c r="AD10" s="3" t="str">
        <f t="shared" si="3"/>
        <v>Nincs VKR kiválasztva!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7">
        <f t="shared" si="4"/>
        <v>0</v>
      </c>
      <c r="AR10" s="58"/>
      <c r="AS10" s="3" t="str">
        <f t="shared" si="5"/>
        <v>Nincs VKR kiválasztva!</v>
      </c>
      <c r="AU10" s="15" t="s">
        <v>0</v>
      </c>
      <c r="AV10" s="15" t="s">
        <v>0</v>
      </c>
      <c r="AW10" s="6">
        <f>COUNTA($G$3:G10)</f>
        <v>5</v>
      </c>
      <c r="AY10" s="9" t="e">
        <f>VLOOKUP($G10,Összesítő!$B:$F,3,FALSE)</f>
        <v>#N/A</v>
      </c>
      <c r="AZ10" s="9">
        <f t="shared" si="6"/>
        <v>0</v>
      </c>
      <c r="BA10" s="5" t="e">
        <f t="shared" si="7"/>
        <v>#N/A</v>
      </c>
      <c r="BB10" s="5" t="e">
        <f t="shared" si="8"/>
        <v>#N/A</v>
      </c>
      <c r="BC10" s="5" t="e">
        <f t="shared" si="9"/>
        <v>#N/A</v>
      </c>
      <c r="BD10" s="5" t="e">
        <f t="shared" si="10"/>
        <v>#N/A</v>
      </c>
      <c r="BE10" s="5">
        <f t="shared" si="11"/>
        <v>0</v>
      </c>
      <c r="BF10" s="9" t="str">
        <f t="shared" si="12"/>
        <v>A forrás egyenlő a költséggel (I.ütem).</v>
      </c>
      <c r="BG10" s="5">
        <f t="shared" si="13"/>
        <v>0</v>
      </c>
      <c r="BH10" s="5">
        <f t="shared" si="14"/>
        <v>0</v>
      </c>
      <c r="BI10" s="5">
        <f t="shared" si="15"/>
        <v>0</v>
      </c>
      <c r="BJ10" s="5">
        <f t="shared" si="16"/>
        <v>0</v>
      </c>
      <c r="BK10" s="5">
        <f t="shared" si="17"/>
        <v>0</v>
      </c>
      <c r="BL10" s="4" t="str">
        <f t="shared" si="18"/>
        <v>Nem hosszútávú a feladat.</v>
      </c>
      <c r="BM10" s="5">
        <f t="shared" si="19"/>
        <v>1</v>
      </c>
      <c r="BN10" s="5">
        <f t="shared" si="20"/>
        <v>0</v>
      </c>
      <c r="BO10" s="5">
        <f t="shared" si="21"/>
        <v>1</v>
      </c>
      <c r="BP10" s="5">
        <f t="shared" si="22"/>
        <v>0</v>
      </c>
      <c r="BQ10" s="5" t="e">
        <f t="shared" si="23"/>
        <v>#N/A</v>
      </c>
      <c r="BR10" s="9" t="str">
        <f t="shared" si="24"/>
        <v>Nincs hosszútávú terv!</v>
      </c>
      <c r="BS10" s="5" t="e">
        <f t="shared" si="25"/>
        <v>#N/A</v>
      </c>
      <c r="BT10" s="5" t="e">
        <f t="shared" si="26"/>
        <v>#N/A</v>
      </c>
      <c r="BU10" s="5">
        <f t="shared" si="27"/>
        <v>0</v>
      </c>
      <c r="BV10" s="5">
        <f t="shared" si="28"/>
        <v>0</v>
      </c>
      <c r="BW10" s="5">
        <f t="shared" si="29"/>
        <v>0</v>
      </c>
      <c r="BX10" s="5">
        <f t="shared" si="30"/>
        <v>0</v>
      </c>
      <c r="BY10" s="5">
        <f t="shared" si="31"/>
        <v>0</v>
      </c>
      <c r="BZ10" s="5">
        <f t="shared" si="32"/>
        <v>0</v>
      </c>
      <c r="CA10" s="5">
        <f t="shared" si="33"/>
        <v>0</v>
      </c>
      <c r="CB10" s="5">
        <f t="shared" si="34"/>
        <v>0</v>
      </c>
      <c r="CC10" s="5">
        <f t="shared" si="35"/>
        <v>0</v>
      </c>
      <c r="CD10" s="5" t="e">
        <f t="shared" si="36"/>
        <v>#N/A</v>
      </c>
      <c r="CE10" s="4" t="e">
        <f t="shared" si="37"/>
        <v>#N/A</v>
      </c>
      <c r="CF10" s="5">
        <f t="shared" si="38"/>
        <v>0</v>
      </c>
      <c r="CG10" s="5" t="e">
        <f t="shared" si="39"/>
        <v>#N/A</v>
      </c>
      <c r="CH10" s="5" t="e">
        <f t="shared" si="40"/>
        <v>#N/A</v>
      </c>
    </row>
    <row r="11" spans="1:86" s="2" customFormat="1" ht="31.5" x14ac:dyDescent="0.25">
      <c r="A11" s="1" t="str">
        <f t="shared" si="0"/>
        <v>Nincs VKR kiválasztva!</v>
      </c>
      <c r="B11" s="186"/>
      <c r="C11" s="187"/>
      <c r="D11" s="188"/>
      <c r="E11" s="188"/>
      <c r="F11" s="189" t="e">
        <f>VLOOKUP($G11,Összesítő!$B:$F,2,FALSE)</f>
        <v>#N/A</v>
      </c>
      <c r="G11" s="187"/>
      <c r="H11" s="6" t="e">
        <f>AY11&amp;"_"&amp;AW11&amp;"_FIV_"&amp;LEFT(Előlap!$B$6,4)</f>
        <v>#N/A</v>
      </c>
      <c r="I11" s="6" t="e">
        <f>VLOOKUP($G11,Összesítő!$B:$F,5,FALSE)</f>
        <v>#N/A</v>
      </c>
      <c r="J11" s="6" t="e">
        <f>VLOOKUP($G11,Összesítő!$B:$F,4,FALSE)</f>
        <v>#N/A</v>
      </c>
      <c r="K11" s="7">
        <f t="shared" si="1"/>
        <v>0</v>
      </c>
      <c r="L11" s="14"/>
      <c r="M11" s="14"/>
      <c r="N11" s="13"/>
      <c r="O11" s="8"/>
      <c r="P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>
        <f t="shared" si="2"/>
        <v>0</v>
      </c>
      <c r="AD11" s="3" t="str">
        <f t="shared" si="3"/>
        <v>Nincs VKR kiválasztva!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7">
        <f t="shared" si="4"/>
        <v>0</v>
      </c>
      <c r="AR11" s="58"/>
      <c r="AS11" s="3" t="str">
        <f t="shared" si="5"/>
        <v>Nincs VKR kiválasztva!</v>
      </c>
      <c r="AU11" s="15" t="s">
        <v>0</v>
      </c>
      <c r="AV11" s="15" t="s">
        <v>0</v>
      </c>
      <c r="AW11" s="6">
        <f>COUNTA($G$3:G11)</f>
        <v>5</v>
      </c>
      <c r="AY11" s="9" t="e">
        <f>VLOOKUP($G11,Összesítő!$B:$F,3,FALSE)</f>
        <v>#N/A</v>
      </c>
      <c r="AZ11" s="9">
        <f t="shared" si="6"/>
        <v>0</v>
      </c>
      <c r="BA11" s="5" t="e">
        <f t="shared" si="7"/>
        <v>#N/A</v>
      </c>
      <c r="BB11" s="5" t="e">
        <f t="shared" si="8"/>
        <v>#N/A</v>
      </c>
      <c r="BC11" s="5" t="e">
        <f t="shared" si="9"/>
        <v>#N/A</v>
      </c>
      <c r="BD11" s="5" t="e">
        <f t="shared" si="10"/>
        <v>#N/A</v>
      </c>
      <c r="BE11" s="5">
        <f t="shared" si="11"/>
        <v>0</v>
      </c>
      <c r="BF11" s="9" t="str">
        <f t="shared" si="12"/>
        <v>A forrás egyenlő a költséggel (I.ütem).</v>
      </c>
      <c r="BG11" s="5">
        <f t="shared" si="13"/>
        <v>0</v>
      </c>
      <c r="BH11" s="5">
        <f t="shared" si="14"/>
        <v>0</v>
      </c>
      <c r="BI11" s="5">
        <f t="shared" si="15"/>
        <v>0</v>
      </c>
      <c r="BJ11" s="5">
        <f t="shared" si="16"/>
        <v>0</v>
      </c>
      <c r="BK11" s="5">
        <f t="shared" si="17"/>
        <v>0</v>
      </c>
      <c r="BL11" s="4" t="str">
        <f t="shared" si="18"/>
        <v>Nem hosszútávú a feladat.</v>
      </c>
      <c r="BM11" s="5">
        <f t="shared" si="19"/>
        <v>1</v>
      </c>
      <c r="BN11" s="5">
        <f t="shared" si="20"/>
        <v>0</v>
      </c>
      <c r="BO11" s="5">
        <f t="shared" si="21"/>
        <v>1</v>
      </c>
      <c r="BP11" s="5">
        <f t="shared" si="22"/>
        <v>0</v>
      </c>
      <c r="BQ11" s="5" t="e">
        <f t="shared" si="23"/>
        <v>#N/A</v>
      </c>
      <c r="BR11" s="9" t="str">
        <f t="shared" si="24"/>
        <v>Nincs hosszútávú terv!</v>
      </c>
      <c r="BS11" s="5" t="e">
        <f t="shared" si="25"/>
        <v>#N/A</v>
      </c>
      <c r="BT11" s="5" t="e">
        <f t="shared" si="26"/>
        <v>#N/A</v>
      </c>
      <c r="BU11" s="5">
        <f t="shared" si="27"/>
        <v>0</v>
      </c>
      <c r="BV11" s="5">
        <f t="shared" si="28"/>
        <v>0</v>
      </c>
      <c r="BW11" s="5">
        <f t="shared" si="29"/>
        <v>0</v>
      </c>
      <c r="BX11" s="5">
        <f t="shared" si="30"/>
        <v>0</v>
      </c>
      <c r="BY11" s="5">
        <f t="shared" si="31"/>
        <v>0</v>
      </c>
      <c r="BZ11" s="5">
        <f t="shared" si="32"/>
        <v>0</v>
      </c>
      <c r="CA11" s="5">
        <f t="shared" si="33"/>
        <v>0</v>
      </c>
      <c r="CB11" s="5">
        <f t="shared" si="34"/>
        <v>0</v>
      </c>
      <c r="CC11" s="5">
        <f t="shared" si="35"/>
        <v>0</v>
      </c>
      <c r="CD11" s="5" t="e">
        <f t="shared" si="36"/>
        <v>#N/A</v>
      </c>
      <c r="CE11" s="4" t="e">
        <f t="shared" si="37"/>
        <v>#N/A</v>
      </c>
      <c r="CF11" s="5">
        <f t="shared" si="38"/>
        <v>0</v>
      </c>
      <c r="CG11" s="5" t="e">
        <f t="shared" si="39"/>
        <v>#N/A</v>
      </c>
      <c r="CH11" s="5" t="e">
        <f t="shared" si="40"/>
        <v>#N/A</v>
      </c>
    </row>
    <row r="12" spans="1:86" s="2" customFormat="1" ht="31.5" x14ac:dyDescent="0.25">
      <c r="A12" s="1" t="str">
        <f t="shared" si="0"/>
        <v>Nincs VKR kiválasztva!</v>
      </c>
      <c r="B12" s="186"/>
      <c r="C12" s="187"/>
      <c r="D12" s="188"/>
      <c r="E12" s="188"/>
      <c r="F12" s="189" t="e">
        <f>VLOOKUP($G12,Összesítő!$B:$F,2,FALSE)</f>
        <v>#N/A</v>
      </c>
      <c r="G12" s="187"/>
      <c r="H12" s="6" t="e">
        <f>AY12&amp;"_"&amp;AW12&amp;"_FIV_"&amp;LEFT(Előlap!$B$6,4)</f>
        <v>#N/A</v>
      </c>
      <c r="I12" s="6" t="e">
        <f>VLOOKUP($G12,Összesítő!$B:$F,5,FALSE)</f>
        <v>#N/A</v>
      </c>
      <c r="J12" s="6" t="e">
        <f>VLOOKUP($G12,Összesítő!$B:$F,4,FALSE)</f>
        <v>#N/A</v>
      </c>
      <c r="K12" s="7">
        <f t="shared" si="1"/>
        <v>0</v>
      </c>
      <c r="L12" s="14"/>
      <c r="M12" s="14"/>
      <c r="N12" s="13"/>
      <c r="O12" s="8"/>
      <c r="P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7">
        <f t="shared" si="2"/>
        <v>0</v>
      </c>
      <c r="AD12" s="3" t="str">
        <f t="shared" si="3"/>
        <v>Nincs VKR kiválasztva!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7">
        <f t="shared" si="4"/>
        <v>0</v>
      </c>
      <c r="AR12" s="58"/>
      <c r="AS12" s="3" t="str">
        <f t="shared" si="5"/>
        <v>Nincs VKR kiválasztva!</v>
      </c>
      <c r="AU12" s="15" t="s">
        <v>0</v>
      </c>
      <c r="AV12" s="15" t="s">
        <v>0</v>
      </c>
      <c r="AW12" s="6">
        <f>COUNTA($G$3:G12)</f>
        <v>5</v>
      </c>
      <c r="AY12" s="9" t="e">
        <f>VLOOKUP($G12,Összesítő!$B:$F,3,FALSE)</f>
        <v>#N/A</v>
      </c>
      <c r="AZ12" s="9">
        <f t="shared" si="6"/>
        <v>0</v>
      </c>
      <c r="BA12" s="5" t="e">
        <f t="shared" si="7"/>
        <v>#N/A</v>
      </c>
      <c r="BB12" s="5" t="e">
        <f t="shared" si="8"/>
        <v>#N/A</v>
      </c>
      <c r="BC12" s="5" t="e">
        <f t="shared" si="9"/>
        <v>#N/A</v>
      </c>
      <c r="BD12" s="5" t="e">
        <f t="shared" si="10"/>
        <v>#N/A</v>
      </c>
      <c r="BE12" s="5">
        <f t="shared" si="11"/>
        <v>0</v>
      </c>
      <c r="BF12" s="9" t="str">
        <f t="shared" si="12"/>
        <v>A forrás egyenlő a költséggel (I.ütem).</v>
      </c>
      <c r="BG12" s="5">
        <f t="shared" si="13"/>
        <v>0</v>
      </c>
      <c r="BH12" s="5">
        <f t="shared" si="14"/>
        <v>0</v>
      </c>
      <c r="BI12" s="5">
        <f t="shared" si="15"/>
        <v>0</v>
      </c>
      <c r="BJ12" s="5">
        <f t="shared" si="16"/>
        <v>0</v>
      </c>
      <c r="BK12" s="5">
        <f t="shared" si="17"/>
        <v>0</v>
      </c>
      <c r="BL12" s="4" t="str">
        <f t="shared" si="18"/>
        <v>Nem hosszútávú a feladat.</v>
      </c>
      <c r="BM12" s="5">
        <f t="shared" si="19"/>
        <v>1</v>
      </c>
      <c r="BN12" s="5">
        <f t="shared" si="20"/>
        <v>0</v>
      </c>
      <c r="BO12" s="5">
        <f t="shared" si="21"/>
        <v>1</v>
      </c>
      <c r="BP12" s="5">
        <f t="shared" si="22"/>
        <v>0</v>
      </c>
      <c r="BQ12" s="5" t="e">
        <f t="shared" si="23"/>
        <v>#N/A</v>
      </c>
      <c r="BR12" s="9" t="str">
        <f t="shared" si="24"/>
        <v>Nincs hosszútávú terv!</v>
      </c>
      <c r="BS12" s="5" t="e">
        <f t="shared" si="25"/>
        <v>#N/A</v>
      </c>
      <c r="BT12" s="5" t="e">
        <f t="shared" si="26"/>
        <v>#N/A</v>
      </c>
      <c r="BU12" s="5">
        <f t="shared" si="27"/>
        <v>0</v>
      </c>
      <c r="BV12" s="5">
        <f t="shared" si="28"/>
        <v>0</v>
      </c>
      <c r="BW12" s="5">
        <f t="shared" si="29"/>
        <v>0</v>
      </c>
      <c r="BX12" s="5">
        <f t="shared" si="30"/>
        <v>0</v>
      </c>
      <c r="BY12" s="5">
        <f t="shared" si="31"/>
        <v>0</v>
      </c>
      <c r="BZ12" s="5">
        <f t="shared" si="32"/>
        <v>0</v>
      </c>
      <c r="CA12" s="5">
        <f t="shared" si="33"/>
        <v>0</v>
      </c>
      <c r="CB12" s="5">
        <f t="shared" si="34"/>
        <v>0</v>
      </c>
      <c r="CC12" s="5">
        <f t="shared" si="35"/>
        <v>0</v>
      </c>
      <c r="CD12" s="5" t="e">
        <f t="shared" si="36"/>
        <v>#N/A</v>
      </c>
      <c r="CE12" s="4" t="e">
        <f t="shared" si="37"/>
        <v>#N/A</v>
      </c>
      <c r="CF12" s="5">
        <f t="shared" si="38"/>
        <v>0</v>
      </c>
      <c r="CG12" s="5" t="e">
        <f t="shared" si="39"/>
        <v>#N/A</v>
      </c>
      <c r="CH12" s="5" t="e">
        <f t="shared" si="40"/>
        <v>#N/A</v>
      </c>
    </row>
    <row r="13" spans="1:86" s="2" customFormat="1" ht="31.5" x14ac:dyDescent="0.25">
      <c r="A13" s="1" t="str">
        <f t="shared" si="0"/>
        <v>Nincs VKR kiválasztva!</v>
      </c>
      <c r="B13" s="186"/>
      <c r="C13" s="187"/>
      <c r="D13" s="188"/>
      <c r="E13" s="188"/>
      <c r="F13" s="189" t="e">
        <f>VLOOKUP($G13,Összesítő!$B:$F,2,FALSE)</f>
        <v>#N/A</v>
      </c>
      <c r="G13" s="187"/>
      <c r="H13" s="6" t="e">
        <f>AY13&amp;"_"&amp;AW13&amp;"_FIV_"&amp;LEFT(Előlap!$B$6,4)</f>
        <v>#N/A</v>
      </c>
      <c r="I13" s="6" t="e">
        <f>VLOOKUP($G13,Összesítő!$B:$F,5,FALSE)</f>
        <v>#N/A</v>
      </c>
      <c r="J13" s="6" t="e">
        <f>VLOOKUP($G13,Összesítő!$B:$F,4,FALSE)</f>
        <v>#N/A</v>
      </c>
      <c r="K13" s="7">
        <f t="shared" si="1"/>
        <v>0</v>
      </c>
      <c r="L13" s="14"/>
      <c r="M13" s="14"/>
      <c r="N13" s="13"/>
      <c r="O13" s="8"/>
      <c r="P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>
        <f t="shared" si="2"/>
        <v>0</v>
      </c>
      <c r="AD13" s="3" t="str">
        <f t="shared" si="3"/>
        <v>Nincs VKR kiválasztva!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7">
        <f t="shared" si="4"/>
        <v>0</v>
      </c>
      <c r="AR13" s="58"/>
      <c r="AS13" s="3" t="str">
        <f t="shared" si="5"/>
        <v>Nincs VKR kiválasztva!</v>
      </c>
      <c r="AU13" s="15" t="s">
        <v>0</v>
      </c>
      <c r="AV13" s="15" t="s">
        <v>0</v>
      </c>
      <c r="AW13" s="6">
        <f>COUNTA($G$3:G13)</f>
        <v>5</v>
      </c>
      <c r="AY13" s="9" t="e">
        <f>VLOOKUP($G13,Összesítő!$B:$F,3,FALSE)</f>
        <v>#N/A</v>
      </c>
      <c r="AZ13" s="9">
        <f t="shared" si="6"/>
        <v>0</v>
      </c>
      <c r="BA13" s="5" t="e">
        <f t="shared" si="7"/>
        <v>#N/A</v>
      </c>
      <c r="BB13" s="5" t="e">
        <f t="shared" si="8"/>
        <v>#N/A</v>
      </c>
      <c r="BC13" s="5" t="e">
        <f t="shared" si="9"/>
        <v>#N/A</v>
      </c>
      <c r="BD13" s="5" t="e">
        <f t="shared" si="10"/>
        <v>#N/A</v>
      </c>
      <c r="BE13" s="5">
        <f t="shared" si="11"/>
        <v>0</v>
      </c>
      <c r="BF13" s="9" t="str">
        <f t="shared" si="12"/>
        <v>A forrás egyenlő a költséggel (I.ütem).</v>
      </c>
      <c r="BG13" s="5">
        <f t="shared" si="13"/>
        <v>0</v>
      </c>
      <c r="BH13" s="5">
        <f t="shared" si="14"/>
        <v>0</v>
      </c>
      <c r="BI13" s="5">
        <f t="shared" si="15"/>
        <v>0</v>
      </c>
      <c r="BJ13" s="5">
        <f t="shared" si="16"/>
        <v>0</v>
      </c>
      <c r="BK13" s="5">
        <f t="shared" si="17"/>
        <v>0</v>
      </c>
      <c r="BL13" s="4" t="str">
        <f t="shared" si="18"/>
        <v>Nem hosszútávú a feladat.</v>
      </c>
      <c r="BM13" s="5">
        <f t="shared" si="19"/>
        <v>1</v>
      </c>
      <c r="BN13" s="5">
        <f t="shared" si="20"/>
        <v>0</v>
      </c>
      <c r="BO13" s="5">
        <f t="shared" si="21"/>
        <v>1</v>
      </c>
      <c r="BP13" s="5">
        <f t="shared" si="22"/>
        <v>0</v>
      </c>
      <c r="BQ13" s="5" t="e">
        <f t="shared" si="23"/>
        <v>#N/A</v>
      </c>
      <c r="BR13" s="9" t="str">
        <f t="shared" si="24"/>
        <v>Nincs hosszútávú terv!</v>
      </c>
      <c r="BS13" s="5" t="e">
        <f t="shared" si="25"/>
        <v>#N/A</v>
      </c>
      <c r="BT13" s="5" t="e">
        <f t="shared" si="26"/>
        <v>#N/A</v>
      </c>
      <c r="BU13" s="5">
        <f t="shared" si="27"/>
        <v>0</v>
      </c>
      <c r="BV13" s="5">
        <f t="shared" si="28"/>
        <v>0</v>
      </c>
      <c r="BW13" s="5">
        <f t="shared" si="29"/>
        <v>0</v>
      </c>
      <c r="BX13" s="5">
        <f t="shared" si="30"/>
        <v>0</v>
      </c>
      <c r="BY13" s="5">
        <f t="shared" si="31"/>
        <v>0</v>
      </c>
      <c r="BZ13" s="5">
        <f t="shared" si="32"/>
        <v>0</v>
      </c>
      <c r="CA13" s="5">
        <f t="shared" si="33"/>
        <v>0</v>
      </c>
      <c r="CB13" s="5">
        <f t="shared" si="34"/>
        <v>0</v>
      </c>
      <c r="CC13" s="5">
        <f t="shared" si="35"/>
        <v>0</v>
      </c>
      <c r="CD13" s="5" t="e">
        <f t="shared" si="36"/>
        <v>#N/A</v>
      </c>
      <c r="CE13" s="4" t="e">
        <f t="shared" si="37"/>
        <v>#N/A</v>
      </c>
      <c r="CF13" s="5">
        <f t="shared" si="38"/>
        <v>0</v>
      </c>
      <c r="CG13" s="5" t="e">
        <f t="shared" si="39"/>
        <v>#N/A</v>
      </c>
      <c r="CH13" s="5" t="e">
        <f t="shared" si="40"/>
        <v>#N/A</v>
      </c>
    </row>
    <row r="14" spans="1:86" s="2" customFormat="1" ht="31.5" x14ac:dyDescent="0.25">
      <c r="A14" s="1" t="str">
        <f t="shared" si="0"/>
        <v>Nincs VKR kiválasztva!</v>
      </c>
      <c r="B14" s="186"/>
      <c r="C14" s="187"/>
      <c r="D14" s="188"/>
      <c r="E14" s="188"/>
      <c r="F14" s="189" t="e">
        <f>VLOOKUP($G14,Összesítő!$B:$F,2,FALSE)</f>
        <v>#N/A</v>
      </c>
      <c r="G14" s="187"/>
      <c r="H14" s="6" t="e">
        <f>AY14&amp;"_"&amp;AW14&amp;"_FIV_"&amp;LEFT(Előlap!$B$6,4)</f>
        <v>#N/A</v>
      </c>
      <c r="I14" s="6" t="e">
        <f>VLOOKUP($G14,Összesítő!$B:$F,5,FALSE)</f>
        <v>#N/A</v>
      </c>
      <c r="J14" s="6" t="e">
        <f>VLOOKUP($G14,Összesítő!$B:$F,4,FALSE)</f>
        <v>#N/A</v>
      </c>
      <c r="K14" s="7">
        <f t="shared" si="1"/>
        <v>0</v>
      </c>
      <c r="L14" s="14"/>
      <c r="M14" s="14"/>
      <c r="N14" s="13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7">
        <f t="shared" si="2"/>
        <v>0</v>
      </c>
      <c r="AD14" s="3" t="str">
        <f t="shared" si="3"/>
        <v>Nincs VKR kiválasztva!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7">
        <f t="shared" si="4"/>
        <v>0</v>
      </c>
      <c r="AR14" s="58"/>
      <c r="AS14" s="3" t="str">
        <f t="shared" si="5"/>
        <v>Nincs VKR kiválasztva!</v>
      </c>
      <c r="AU14" s="15" t="s">
        <v>0</v>
      </c>
      <c r="AV14" s="15" t="s">
        <v>0</v>
      </c>
      <c r="AW14" s="6">
        <f>COUNTA($G$3:G14)</f>
        <v>5</v>
      </c>
      <c r="AY14" s="9" t="e">
        <f>VLOOKUP($G14,Összesítő!$B:$F,3,FALSE)</f>
        <v>#N/A</v>
      </c>
      <c r="AZ14" s="9">
        <f t="shared" si="6"/>
        <v>0</v>
      </c>
      <c r="BA14" s="5" t="e">
        <f t="shared" si="7"/>
        <v>#N/A</v>
      </c>
      <c r="BB14" s="5" t="e">
        <f t="shared" si="8"/>
        <v>#N/A</v>
      </c>
      <c r="BC14" s="5" t="e">
        <f t="shared" si="9"/>
        <v>#N/A</v>
      </c>
      <c r="BD14" s="5" t="e">
        <f t="shared" si="10"/>
        <v>#N/A</v>
      </c>
      <c r="BE14" s="5">
        <f t="shared" si="11"/>
        <v>0</v>
      </c>
      <c r="BF14" s="9" t="str">
        <f t="shared" si="12"/>
        <v>A forrás egyenlő a költséggel (I.ütem).</v>
      </c>
      <c r="BG14" s="5">
        <f t="shared" si="13"/>
        <v>0</v>
      </c>
      <c r="BH14" s="5">
        <f t="shared" si="14"/>
        <v>0</v>
      </c>
      <c r="BI14" s="5">
        <f t="shared" si="15"/>
        <v>0</v>
      </c>
      <c r="BJ14" s="5">
        <f t="shared" si="16"/>
        <v>0</v>
      </c>
      <c r="BK14" s="5">
        <f t="shared" si="17"/>
        <v>0</v>
      </c>
      <c r="BL14" s="4" t="str">
        <f t="shared" si="18"/>
        <v>Nem hosszútávú a feladat.</v>
      </c>
      <c r="BM14" s="5">
        <f t="shared" si="19"/>
        <v>1</v>
      </c>
      <c r="BN14" s="5">
        <f t="shared" si="20"/>
        <v>0</v>
      </c>
      <c r="BO14" s="5">
        <f t="shared" si="21"/>
        <v>1</v>
      </c>
      <c r="BP14" s="5">
        <f t="shared" si="22"/>
        <v>0</v>
      </c>
      <c r="BQ14" s="5" t="e">
        <f t="shared" si="23"/>
        <v>#N/A</v>
      </c>
      <c r="BR14" s="9" t="str">
        <f t="shared" si="24"/>
        <v>Nincs hosszútávú terv!</v>
      </c>
      <c r="BS14" s="5" t="e">
        <f t="shared" si="25"/>
        <v>#N/A</v>
      </c>
      <c r="BT14" s="5" t="e">
        <f t="shared" si="26"/>
        <v>#N/A</v>
      </c>
      <c r="BU14" s="5">
        <f t="shared" si="27"/>
        <v>0</v>
      </c>
      <c r="BV14" s="5">
        <f t="shared" si="28"/>
        <v>0</v>
      </c>
      <c r="BW14" s="5">
        <f t="shared" si="29"/>
        <v>0</v>
      </c>
      <c r="BX14" s="5">
        <f t="shared" si="30"/>
        <v>0</v>
      </c>
      <c r="BY14" s="5">
        <f t="shared" si="31"/>
        <v>0</v>
      </c>
      <c r="BZ14" s="5">
        <f t="shared" si="32"/>
        <v>0</v>
      </c>
      <c r="CA14" s="5">
        <f t="shared" si="33"/>
        <v>0</v>
      </c>
      <c r="CB14" s="5">
        <f t="shared" si="34"/>
        <v>0</v>
      </c>
      <c r="CC14" s="5">
        <f t="shared" si="35"/>
        <v>0</v>
      </c>
      <c r="CD14" s="5" t="e">
        <f t="shared" si="36"/>
        <v>#N/A</v>
      </c>
      <c r="CE14" s="4" t="e">
        <f t="shared" si="37"/>
        <v>#N/A</v>
      </c>
      <c r="CF14" s="5">
        <f t="shared" si="38"/>
        <v>0</v>
      </c>
      <c r="CG14" s="5" t="e">
        <f t="shared" si="39"/>
        <v>#N/A</v>
      </c>
      <c r="CH14" s="5" t="e">
        <f t="shared" si="40"/>
        <v>#N/A</v>
      </c>
    </row>
    <row r="15" spans="1:86" s="2" customFormat="1" ht="31.5" x14ac:dyDescent="0.25">
      <c r="A15" s="1" t="str">
        <f t="shared" si="0"/>
        <v>Nincs VKR kiválasztva!</v>
      </c>
      <c r="B15" s="186"/>
      <c r="C15" s="187"/>
      <c r="D15" s="188"/>
      <c r="E15" s="188"/>
      <c r="F15" s="189" t="e">
        <f>VLOOKUP($G15,Összesítő!$B:$F,2,FALSE)</f>
        <v>#N/A</v>
      </c>
      <c r="G15" s="187"/>
      <c r="H15" s="6" t="e">
        <f>AY15&amp;"_"&amp;AW15&amp;"_FIV_"&amp;LEFT(Előlap!$B$6,4)</f>
        <v>#N/A</v>
      </c>
      <c r="I15" s="6" t="e">
        <f>VLOOKUP($G15,Összesítő!$B:$F,5,FALSE)</f>
        <v>#N/A</v>
      </c>
      <c r="J15" s="6" t="e">
        <f>VLOOKUP($G15,Összesítő!$B:$F,4,FALSE)</f>
        <v>#N/A</v>
      </c>
      <c r="K15" s="7">
        <f t="shared" si="1"/>
        <v>0</v>
      </c>
      <c r="L15" s="14"/>
      <c r="M15" s="14"/>
      <c r="N15" s="13"/>
      <c r="O15" s="8"/>
      <c r="P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>
        <f t="shared" si="2"/>
        <v>0</v>
      </c>
      <c r="AD15" s="3" t="str">
        <f t="shared" si="3"/>
        <v>Nincs VKR kiválasztva!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7">
        <f t="shared" si="4"/>
        <v>0</v>
      </c>
      <c r="AR15" s="58"/>
      <c r="AS15" s="3" t="str">
        <f t="shared" si="5"/>
        <v>Nincs VKR kiválasztva!</v>
      </c>
      <c r="AU15" s="15" t="s">
        <v>0</v>
      </c>
      <c r="AV15" s="15" t="s">
        <v>0</v>
      </c>
      <c r="AW15" s="6">
        <f>COUNTA($G$3:G15)</f>
        <v>5</v>
      </c>
      <c r="AY15" s="9" t="e">
        <f>VLOOKUP($G15,Összesítő!$B:$F,3,FALSE)</f>
        <v>#N/A</v>
      </c>
      <c r="AZ15" s="9">
        <f t="shared" si="6"/>
        <v>0</v>
      </c>
      <c r="BA15" s="5" t="e">
        <f t="shared" si="7"/>
        <v>#N/A</v>
      </c>
      <c r="BB15" s="5" t="e">
        <f t="shared" si="8"/>
        <v>#N/A</v>
      </c>
      <c r="BC15" s="5" t="e">
        <f t="shared" si="9"/>
        <v>#N/A</v>
      </c>
      <c r="BD15" s="5" t="e">
        <f t="shared" si="10"/>
        <v>#N/A</v>
      </c>
      <c r="BE15" s="5">
        <f t="shared" si="11"/>
        <v>0</v>
      </c>
      <c r="BF15" s="9" t="str">
        <f t="shared" si="12"/>
        <v>A forrás egyenlő a költséggel (I.ütem).</v>
      </c>
      <c r="BG15" s="5">
        <f t="shared" si="13"/>
        <v>0</v>
      </c>
      <c r="BH15" s="5">
        <f t="shared" si="14"/>
        <v>0</v>
      </c>
      <c r="BI15" s="5">
        <f t="shared" si="15"/>
        <v>0</v>
      </c>
      <c r="BJ15" s="5">
        <f t="shared" si="16"/>
        <v>0</v>
      </c>
      <c r="BK15" s="5">
        <f t="shared" si="17"/>
        <v>0</v>
      </c>
      <c r="BL15" s="4" t="str">
        <f t="shared" si="18"/>
        <v>Nem hosszútávú a feladat.</v>
      </c>
      <c r="BM15" s="5">
        <f t="shared" si="19"/>
        <v>1</v>
      </c>
      <c r="BN15" s="5">
        <f t="shared" si="20"/>
        <v>0</v>
      </c>
      <c r="BO15" s="5">
        <f t="shared" si="21"/>
        <v>1</v>
      </c>
      <c r="BP15" s="5">
        <f t="shared" si="22"/>
        <v>0</v>
      </c>
      <c r="BQ15" s="5" t="e">
        <f t="shared" si="23"/>
        <v>#N/A</v>
      </c>
      <c r="BR15" s="9" t="str">
        <f t="shared" si="24"/>
        <v>Nincs hosszútávú terv!</v>
      </c>
      <c r="BS15" s="5" t="e">
        <f t="shared" si="25"/>
        <v>#N/A</v>
      </c>
      <c r="BT15" s="5" t="e">
        <f t="shared" si="26"/>
        <v>#N/A</v>
      </c>
      <c r="BU15" s="5">
        <f t="shared" si="27"/>
        <v>0</v>
      </c>
      <c r="BV15" s="5">
        <f t="shared" si="28"/>
        <v>0</v>
      </c>
      <c r="BW15" s="5">
        <f t="shared" si="29"/>
        <v>0</v>
      </c>
      <c r="BX15" s="5">
        <f t="shared" si="30"/>
        <v>0</v>
      </c>
      <c r="BY15" s="5">
        <f t="shared" si="31"/>
        <v>0</v>
      </c>
      <c r="BZ15" s="5">
        <f t="shared" si="32"/>
        <v>0</v>
      </c>
      <c r="CA15" s="5">
        <f t="shared" si="33"/>
        <v>0</v>
      </c>
      <c r="CB15" s="5">
        <f t="shared" si="34"/>
        <v>0</v>
      </c>
      <c r="CC15" s="5">
        <f t="shared" si="35"/>
        <v>0</v>
      </c>
      <c r="CD15" s="5" t="e">
        <f t="shared" si="36"/>
        <v>#N/A</v>
      </c>
      <c r="CE15" s="4" t="e">
        <f t="shared" si="37"/>
        <v>#N/A</v>
      </c>
      <c r="CF15" s="5">
        <f t="shared" si="38"/>
        <v>0</v>
      </c>
      <c r="CG15" s="5" t="e">
        <f t="shared" si="39"/>
        <v>#N/A</v>
      </c>
      <c r="CH15" s="5" t="e">
        <f t="shared" si="40"/>
        <v>#N/A</v>
      </c>
    </row>
    <row r="16" spans="1:86" s="2" customFormat="1" ht="31.5" x14ac:dyDescent="0.25">
      <c r="A16" s="1" t="str">
        <f t="shared" si="0"/>
        <v>Nincs VKR kiválasztva!</v>
      </c>
      <c r="B16" s="186"/>
      <c r="C16" s="187"/>
      <c r="D16" s="188"/>
      <c r="E16" s="188"/>
      <c r="F16" s="189" t="e">
        <f>VLOOKUP($G16,Összesítő!$B:$F,2,FALSE)</f>
        <v>#N/A</v>
      </c>
      <c r="G16" s="187"/>
      <c r="H16" s="6" t="e">
        <f>AY16&amp;"_"&amp;AW16&amp;"_FIV_"&amp;LEFT(Előlap!$B$6,4)</f>
        <v>#N/A</v>
      </c>
      <c r="I16" s="6" t="e">
        <f>VLOOKUP($G16,Összesítő!$B:$F,5,FALSE)</f>
        <v>#N/A</v>
      </c>
      <c r="J16" s="6" t="e">
        <f>VLOOKUP($G16,Összesítő!$B:$F,4,FALSE)</f>
        <v>#N/A</v>
      </c>
      <c r="K16" s="7">
        <f t="shared" si="1"/>
        <v>0</v>
      </c>
      <c r="L16" s="14"/>
      <c r="M16" s="14"/>
      <c r="N16" s="13"/>
      <c r="O16" s="8"/>
      <c r="P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7">
        <f t="shared" si="2"/>
        <v>0</v>
      </c>
      <c r="AD16" s="3" t="str">
        <f t="shared" si="3"/>
        <v>Nincs VKR kiválasztva!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7">
        <f t="shared" si="4"/>
        <v>0</v>
      </c>
      <c r="AR16" s="58"/>
      <c r="AS16" s="3" t="str">
        <f t="shared" si="5"/>
        <v>Nincs VKR kiválasztva!</v>
      </c>
      <c r="AU16" s="15" t="s">
        <v>0</v>
      </c>
      <c r="AV16" s="15" t="s">
        <v>0</v>
      </c>
      <c r="AW16" s="6">
        <f>COUNTA($G$3:G16)</f>
        <v>5</v>
      </c>
      <c r="AY16" s="9" t="e">
        <f>VLOOKUP($G16,Összesítő!$B:$F,3,FALSE)</f>
        <v>#N/A</v>
      </c>
      <c r="AZ16" s="9">
        <f t="shared" si="6"/>
        <v>0</v>
      </c>
      <c r="BA16" s="5" t="e">
        <f t="shared" si="7"/>
        <v>#N/A</v>
      </c>
      <c r="BB16" s="5" t="e">
        <f t="shared" si="8"/>
        <v>#N/A</v>
      </c>
      <c r="BC16" s="5" t="e">
        <f t="shared" si="9"/>
        <v>#N/A</v>
      </c>
      <c r="BD16" s="5" t="e">
        <f t="shared" si="10"/>
        <v>#N/A</v>
      </c>
      <c r="BE16" s="5">
        <f t="shared" si="11"/>
        <v>0</v>
      </c>
      <c r="BF16" s="9" t="str">
        <f t="shared" si="12"/>
        <v>A forrás egyenlő a költséggel (I.ütem).</v>
      </c>
      <c r="BG16" s="5">
        <f t="shared" si="13"/>
        <v>0</v>
      </c>
      <c r="BH16" s="5">
        <f t="shared" si="14"/>
        <v>0</v>
      </c>
      <c r="BI16" s="5">
        <f t="shared" si="15"/>
        <v>0</v>
      </c>
      <c r="BJ16" s="5">
        <f t="shared" si="16"/>
        <v>0</v>
      </c>
      <c r="BK16" s="5">
        <f t="shared" si="17"/>
        <v>0</v>
      </c>
      <c r="BL16" s="4" t="str">
        <f t="shared" si="18"/>
        <v>Nem hosszútávú a feladat.</v>
      </c>
      <c r="BM16" s="5">
        <f t="shared" si="19"/>
        <v>1</v>
      </c>
      <c r="BN16" s="5">
        <f t="shared" si="20"/>
        <v>0</v>
      </c>
      <c r="BO16" s="5">
        <f t="shared" si="21"/>
        <v>1</v>
      </c>
      <c r="BP16" s="5">
        <f t="shared" si="22"/>
        <v>0</v>
      </c>
      <c r="BQ16" s="5" t="e">
        <f t="shared" si="23"/>
        <v>#N/A</v>
      </c>
      <c r="BR16" s="9" t="str">
        <f t="shared" si="24"/>
        <v>Nincs hosszútávú terv!</v>
      </c>
      <c r="BS16" s="5" t="e">
        <f t="shared" si="25"/>
        <v>#N/A</v>
      </c>
      <c r="BT16" s="5" t="e">
        <f t="shared" si="26"/>
        <v>#N/A</v>
      </c>
      <c r="BU16" s="5">
        <f t="shared" si="27"/>
        <v>0</v>
      </c>
      <c r="BV16" s="5">
        <f t="shared" si="28"/>
        <v>0</v>
      </c>
      <c r="BW16" s="5">
        <f t="shared" si="29"/>
        <v>0</v>
      </c>
      <c r="BX16" s="5">
        <f t="shared" si="30"/>
        <v>0</v>
      </c>
      <c r="BY16" s="5">
        <f t="shared" si="31"/>
        <v>0</v>
      </c>
      <c r="BZ16" s="5">
        <f t="shared" si="32"/>
        <v>0</v>
      </c>
      <c r="CA16" s="5">
        <f t="shared" si="33"/>
        <v>0</v>
      </c>
      <c r="CB16" s="5">
        <f t="shared" si="34"/>
        <v>0</v>
      </c>
      <c r="CC16" s="5">
        <f t="shared" si="35"/>
        <v>0</v>
      </c>
      <c r="CD16" s="5" t="e">
        <f t="shared" si="36"/>
        <v>#N/A</v>
      </c>
      <c r="CE16" s="4" t="e">
        <f t="shared" si="37"/>
        <v>#N/A</v>
      </c>
      <c r="CF16" s="5">
        <f t="shared" si="38"/>
        <v>0</v>
      </c>
      <c r="CG16" s="5" t="e">
        <f t="shared" si="39"/>
        <v>#N/A</v>
      </c>
      <c r="CH16" s="5" t="e">
        <f t="shared" si="40"/>
        <v>#N/A</v>
      </c>
    </row>
    <row r="17" spans="1:86" s="2" customFormat="1" ht="31.5" x14ac:dyDescent="0.25">
      <c r="A17" s="1" t="str">
        <f t="shared" si="0"/>
        <v>Nincs VKR kiválasztva!</v>
      </c>
      <c r="B17" s="186"/>
      <c r="C17" s="187"/>
      <c r="D17" s="188"/>
      <c r="E17" s="188"/>
      <c r="F17" s="189" t="e">
        <f>VLOOKUP($G17,Összesítő!$B:$F,2,FALSE)</f>
        <v>#N/A</v>
      </c>
      <c r="G17" s="187"/>
      <c r="H17" s="6" t="e">
        <f>AY17&amp;"_"&amp;AW17&amp;"_FIV_"&amp;LEFT(Előlap!$B$6,4)</f>
        <v>#N/A</v>
      </c>
      <c r="I17" s="6" t="e">
        <f>VLOOKUP($G17,Összesítő!$B:$F,5,FALSE)</f>
        <v>#N/A</v>
      </c>
      <c r="J17" s="6" t="e">
        <f>VLOOKUP($G17,Összesítő!$B:$F,4,FALSE)</f>
        <v>#N/A</v>
      </c>
      <c r="K17" s="7">
        <f t="shared" si="1"/>
        <v>0</v>
      </c>
      <c r="L17" s="14"/>
      <c r="M17" s="14"/>
      <c r="N17" s="13"/>
      <c r="O17" s="8"/>
      <c r="P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">
        <f t="shared" si="2"/>
        <v>0</v>
      </c>
      <c r="AD17" s="3" t="str">
        <f t="shared" si="3"/>
        <v>Nincs VKR kiválasztva!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7">
        <f t="shared" si="4"/>
        <v>0</v>
      </c>
      <c r="AR17" s="58"/>
      <c r="AS17" s="3" t="str">
        <f t="shared" si="5"/>
        <v>Nincs VKR kiválasztva!</v>
      </c>
      <c r="AU17" s="15" t="s">
        <v>0</v>
      </c>
      <c r="AV17" s="15" t="s">
        <v>0</v>
      </c>
      <c r="AW17" s="6">
        <f>COUNTA($G$3:G17)</f>
        <v>5</v>
      </c>
      <c r="AY17" s="9" t="e">
        <f>VLOOKUP($G17,Összesítő!$B:$F,3,FALSE)</f>
        <v>#N/A</v>
      </c>
      <c r="AZ17" s="9">
        <f t="shared" si="6"/>
        <v>0</v>
      </c>
      <c r="BA17" s="5" t="e">
        <f t="shared" si="7"/>
        <v>#N/A</v>
      </c>
      <c r="BB17" s="5" t="e">
        <f t="shared" si="8"/>
        <v>#N/A</v>
      </c>
      <c r="BC17" s="5" t="e">
        <f t="shared" si="9"/>
        <v>#N/A</v>
      </c>
      <c r="BD17" s="5" t="e">
        <f t="shared" si="10"/>
        <v>#N/A</v>
      </c>
      <c r="BE17" s="5">
        <f t="shared" si="11"/>
        <v>0</v>
      </c>
      <c r="BF17" s="9" t="str">
        <f t="shared" si="12"/>
        <v>A forrás egyenlő a költséggel (I.ütem).</v>
      </c>
      <c r="BG17" s="5">
        <f t="shared" si="13"/>
        <v>0</v>
      </c>
      <c r="BH17" s="5">
        <f t="shared" si="14"/>
        <v>0</v>
      </c>
      <c r="BI17" s="5">
        <f t="shared" si="15"/>
        <v>0</v>
      </c>
      <c r="BJ17" s="5">
        <f t="shared" si="16"/>
        <v>0</v>
      </c>
      <c r="BK17" s="5">
        <f t="shared" si="17"/>
        <v>0</v>
      </c>
      <c r="BL17" s="4" t="str">
        <f t="shared" si="18"/>
        <v>Nem hosszútávú a feladat.</v>
      </c>
      <c r="BM17" s="5">
        <f t="shared" si="19"/>
        <v>1</v>
      </c>
      <c r="BN17" s="5">
        <f t="shared" si="20"/>
        <v>0</v>
      </c>
      <c r="BO17" s="5">
        <f t="shared" si="21"/>
        <v>1</v>
      </c>
      <c r="BP17" s="5">
        <f t="shared" si="22"/>
        <v>0</v>
      </c>
      <c r="BQ17" s="5" t="e">
        <f t="shared" si="23"/>
        <v>#N/A</v>
      </c>
      <c r="BR17" s="9" t="str">
        <f t="shared" si="24"/>
        <v>Nincs hosszútávú terv!</v>
      </c>
      <c r="BS17" s="5" t="e">
        <f t="shared" si="25"/>
        <v>#N/A</v>
      </c>
      <c r="BT17" s="5" t="e">
        <f t="shared" si="26"/>
        <v>#N/A</v>
      </c>
      <c r="BU17" s="5">
        <f t="shared" si="27"/>
        <v>0</v>
      </c>
      <c r="BV17" s="5">
        <f t="shared" si="28"/>
        <v>0</v>
      </c>
      <c r="BW17" s="5">
        <f t="shared" si="29"/>
        <v>0</v>
      </c>
      <c r="BX17" s="5">
        <f t="shared" si="30"/>
        <v>0</v>
      </c>
      <c r="BY17" s="5">
        <f t="shared" si="31"/>
        <v>0</v>
      </c>
      <c r="BZ17" s="5">
        <f t="shared" si="32"/>
        <v>0</v>
      </c>
      <c r="CA17" s="5">
        <f t="shared" si="33"/>
        <v>0</v>
      </c>
      <c r="CB17" s="5">
        <f t="shared" si="34"/>
        <v>0</v>
      </c>
      <c r="CC17" s="5">
        <f t="shared" si="35"/>
        <v>0</v>
      </c>
      <c r="CD17" s="5" t="e">
        <f t="shared" si="36"/>
        <v>#N/A</v>
      </c>
      <c r="CE17" s="4" t="e">
        <f t="shared" si="37"/>
        <v>#N/A</v>
      </c>
      <c r="CF17" s="5">
        <f t="shared" si="38"/>
        <v>0</v>
      </c>
      <c r="CG17" s="5" t="e">
        <f t="shared" si="39"/>
        <v>#N/A</v>
      </c>
      <c r="CH17" s="5" t="e">
        <f t="shared" si="40"/>
        <v>#N/A</v>
      </c>
    </row>
    <row r="18" spans="1:86" s="2" customFormat="1" ht="31.5" x14ac:dyDescent="0.25">
      <c r="A18" s="1" t="str">
        <f t="shared" si="0"/>
        <v>Nincs VKR kiválasztva!</v>
      </c>
      <c r="B18" s="186"/>
      <c r="C18" s="187"/>
      <c r="D18" s="188"/>
      <c r="E18" s="188"/>
      <c r="F18" s="189" t="e">
        <f>VLOOKUP($G18,Összesítő!$B:$F,2,FALSE)</f>
        <v>#N/A</v>
      </c>
      <c r="G18" s="187"/>
      <c r="H18" s="6" t="e">
        <f>AY18&amp;"_"&amp;AW18&amp;"_FIV_"&amp;LEFT(Előlap!$B$6,4)</f>
        <v>#N/A</v>
      </c>
      <c r="I18" s="6" t="e">
        <f>VLOOKUP($G18,Összesítő!$B:$F,5,FALSE)</f>
        <v>#N/A</v>
      </c>
      <c r="J18" s="6" t="e">
        <f>VLOOKUP($G18,Összesítő!$B:$F,4,FALSE)</f>
        <v>#N/A</v>
      </c>
      <c r="K18" s="7">
        <f t="shared" si="1"/>
        <v>0</v>
      </c>
      <c r="L18" s="14"/>
      <c r="M18" s="14"/>
      <c r="N18" s="13"/>
      <c r="O18" s="8"/>
      <c r="P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7">
        <f t="shared" si="2"/>
        <v>0</v>
      </c>
      <c r="AD18" s="3" t="str">
        <f t="shared" si="3"/>
        <v>Nincs VKR kiválasztva!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7">
        <f t="shared" si="4"/>
        <v>0</v>
      </c>
      <c r="AR18" s="58"/>
      <c r="AS18" s="3" t="str">
        <f t="shared" si="5"/>
        <v>Nincs VKR kiválasztva!</v>
      </c>
      <c r="AU18" s="15" t="s">
        <v>0</v>
      </c>
      <c r="AV18" s="15" t="s">
        <v>0</v>
      </c>
      <c r="AW18" s="6">
        <f>COUNTA($G$3:G18)</f>
        <v>5</v>
      </c>
      <c r="AY18" s="9" t="e">
        <f>VLOOKUP($G18,Összesítő!$B:$F,3,FALSE)</f>
        <v>#N/A</v>
      </c>
      <c r="AZ18" s="9">
        <f t="shared" si="6"/>
        <v>0</v>
      </c>
      <c r="BA18" s="5" t="e">
        <f t="shared" si="7"/>
        <v>#N/A</v>
      </c>
      <c r="BB18" s="5" t="e">
        <f t="shared" si="8"/>
        <v>#N/A</v>
      </c>
      <c r="BC18" s="5" t="e">
        <f t="shared" si="9"/>
        <v>#N/A</v>
      </c>
      <c r="BD18" s="5" t="e">
        <f t="shared" si="10"/>
        <v>#N/A</v>
      </c>
      <c r="BE18" s="5">
        <f t="shared" si="11"/>
        <v>0</v>
      </c>
      <c r="BF18" s="9" t="str">
        <f t="shared" si="12"/>
        <v>A forrás egyenlő a költséggel (I.ütem).</v>
      </c>
      <c r="BG18" s="5">
        <f t="shared" si="13"/>
        <v>0</v>
      </c>
      <c r="BH18" s="5">
        <f t="shared" si="14"/>
        <v>0</v>
      </c>
      <c r="BI18" s="5">
        <f t="shared" si="15"/>
        <v>0</v>
      </c>
      <c r="BJ18" s="5">
        <f t="shared" si="16"/>
        <v>0</v>
      </c>
      <c r="BK18" s="5">
        <f t="shared" si="17"/>
        <v>0</v>
      </c>
      <c r="BL18" s="4" t="str">
        <f t="shared" si="18"/>
        <v>Nem hosszútávú a feladat.</v>
      </c>
      <c r="BM18" s="5">
        <f t="shared" si="19"/>
        <v>1</v>
      </c>
      <c r="BN18" s="5">
        <f t="shared" si="20"/>
        <v>0</v>
      </c>
      <c r="BO18" s="5">
        <f t="shared" si="21"/>
        <v>1</v>
      </c>
      <c r="BP18" s="5">
        <f t="shared" si="22"/>
        <v>0</v>
      </c>
      <c r="BQ18" s="5" t="e">
        <f t="shared" si="23"/>
        <v>#N/A</v>
      </c>
      <c r="BR18" s="9" t="str">
        <f t="shared" si="24"/>
        <v>Nincs hosszútávú terv!</v>
      </c>
      <c r="BS18" s="5" t="e">
        <f t="shared" si="25"/>
        <v>#N/A</v>
      </c>
      <c r="BT18" s="5" t="e">
        <f t="shared" si="26"/>
        <v>#N/A</v>
      </c>
      <c r="BU18" s="5">
        <f t="shared" si="27"/>
        <v>0</v>
      </c>
      <c r="BV18" s="5">
        <f t="shared" si="28"/>
        <v>0</v>
      </c>
      <c r="BW18" s="5">
        <f t="shared" si="29"/>
        <v>0</v>
      </c>
      <c r="BX18" s="5">
        <f t="shared" si="30"/>
        <v>0</v>
      </c>
      <c r="BY18" s="5">
        <f t="shared" si="31"/>
        <v>0</v>
      </c>
      <c r="BZ18" s="5">
        <f t="shared" si="32"/>
        <v>0</v>
      </c>
      <c r="CA18" s="5">
        <f t="shared" si="33"/>
        <v>0</v>
      </c>
      <c r="CB18" s="5">
        <f t="shared" si="34"/>
        <v>0</v>
      </c>
      <c r="CC18" s="5">
        <f t="shared" si="35"/>
        <v>0</v>
      </c>
      <c r="CD18" s="5" t="e">
        <f t="shared" si="36"/>
        <v>#N/A</v>
      </c>
      <c r="CE18" s="4" t="e">
        <f t="shared" si="37"/>
        <v>#N/A</v>
      </c>
      <c r="CF18" s="5">
        <f t="shared" si="38"/>
        <v>0</v>
      </c>
      <c r="CG18" s="5" t="e">
        <f t="shared" si="39"/>
        <v>#N/A</v>
      </c>
      <c r="CH18" s="5" t="e">
        <f t="shared" si="40"/>
        <v>#N/A</v>
      </c>
    </row>
    <row r="19" spans="1:86" s="2" customFormat="1" ht="31.5" x14ac:dyDescent="0.25">
      <c r="A19" s="1" t="str">
        <f t="shared" si="0"/>
        <v>Nincs VKR kiválasztva!</v>
      </c>
      <c r="B19" s="186"/>
      <c r="C19" s="187"/>
      <c r="D19" s="188"/>
      <c r="E19" s="188"/>
      <c r="F19" s="189" t="e">
        <f>VLOOKUP($G19,Összesítő!$B:$F,2,FALSE)</f>
        <v>#N/A</v>
      </c>
      <c r="G19" s="187"/>
      <c r="H19" s="6" t="e">
        <f>AY19&amp;"_"&amp;AW19&amp;"_FIV_"&amp;LEFT(Előlap!$B$6,4)</f>
        <v>#N/A</v>
      </c>
      <c r="I19" s="6" t="e">
        <f>VLOOKUP($G19,Összesítő!$B:$F,5,FALSE)</f>
        <v>#N/A</v>
      </c>
      <c r="J19" s="6" t="e">
        <f>VLOOKUP($G19,Összesítő!$B:$F,4,FALSE)</f>
        <v>#N/A</v>
      </c>
      <c r="K19" s="7">
        <f t="shared" si="1"/>
        <v>0</v>
      </c>
      <c r="L19" s="14"/>
      <c r="M19" s="14"/>
      <c r="N19" s="13"/>
      <c r="O19" s="8"/>
      <c r="P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>
        <f t="shared" si="2"/>
        <v>0</v>
      </c>
      <c r="AD19" s="3" t="str">
        <f t="shared" si="3"/>
        <v>Nincs VKR kiválasztva!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7">
        <f t="shared" si="4"/>
        <v>0</v>
      </c>
      <c r="AR19" s="58"/>
      <c r="AS19" s="3" t="str">
        <f t="shared" si="5"/>
        <v>Nincs VKR kiválasztva!</v>
      </c>
      <c r="AU19" s="15" t="s">
        <v>0</v>
      </c>
      <c r="AV19" s="15" t="s">
        <v>0</v>
      </c>
      <c r="AW19" s="6">
        <f>COUNTA($G$3:G19)</f>
        <v>5</v>
      </c>
      <c r="AY19" s="9" t="e">
        <f>VLOOKUP($G19,Összesítő!$B:$F,3,FALSE)</f>
        <v>#N/A</v>
      </c>
      <c r="AZ19" s="9">
        <f t="shared" si="6"/>
        <v>0</v>
      </c>
      <c r="BA19" s="5" t="e">
        <f t="shared" si="7"/>
        <v>#N/A</v>
      </c>
      <c r="BB19" s="5" t="e">
        <f t="shared" si="8"/>
        <v>#N/A</v>
      </c>
      <c r="BC19" s="5" t="e">
        <f t="shared" si="9"/>
        <v>#N/A</v>
      </c>
      <c r="BD19" s="5" t="e">
        <f t="shared" si="10"/>
        <v>#N/A</v>
      </c>
      <c r="BE19" s="5">
        <f t="shared" si="11"/>
        <v>0</v>
      </c>
      <c r="BF19" s="9" t="str">
        <f t="shared" si="12"/>
        <v>A forrás egyenlő a költséggel (I.ütem).</v>
      </c>
      <c r="BG19" s="5">
        <f t="shared" si="13"/>
        <v>0</v>
      </c>
      <c r="BH19" s="5">
        <f t="shared" si="14"/>
        <v>0</v>
      </c>
      <c r="BI19" s="5">
        <f t="shared" si="15"/>
        <v>0</v>
      </c>
      <c r="BJ19" s="5">
        <f t="shared" si="16"/>
        <v>0</v>
      </c>
      <c r="BK19" s="5">
        <f t="shared" si="17"/>
        <v>0</v>
      </c>
      <c r="BL19" s="4" t="str">
        <f t="shared" si="18"/>
        <v>Nem hosszútávú a feladat.</v>
      </c>
      <c r="BM19" s="5">
        <f t="shared" si="19"/>
        <v>1</v>
      </c>
      <c r="BN19" s="5">
        <f t="shared" si="20"/>
        <v>0</v>
      </c>
      <c r="BO19" s="5">
        <f t="shared" si="21"/>
        <v>1</v>
      </c>
      <c r="BP19" s="5">
        <f t="shared" si="22"/>
        <v>0</v>
      </c>
      <c r="BQ19" s="5" t="e">
        <f t="shared" si="23"/>
        <v>#N/A</v>
      </c>
      <c r="BR19" s="9" t="str">
        <f t="shared" si="24"/>
        <v>Nincs hosszútávú terv!</v>
      </c>
      <c r="BS19" s="5" t="e">
        <f t="shared" si="25"/>
        <v>#N/A</v>
      </c>
      <c r="BT19" s="5" t="e">
        <f t="shared" si="26"/>
        <v>#N/A</v>
      </c>
      <c r="BU19" s="5">
        <f t="shared" si="27"/>
        <v>0</v>
      </c>
      <c r="BV19" s="5">
        <f t="shared" si="28"/>
        <v>0</v>
      </c>
      <c r="BW19" s="5">
        <f t="shared" si="29"/>
        <v>0</v>
      </c>
      <c r="BX19" s="5">
        <f t="shared" si="30"/>
        <v>0</v>
      </c>
      <c r="BY19" s="5">
        <f t="shared" si="31"/>
        <v>0</v>
      </c>
      <c r="BZ19" s="5">
        <f t="shared" si="32"/>
        <v>0</v>
      </c>
      <c r="CA19" s="5">
        <f t="shared" si="33"/>
        <v>0</v>
      </c>
      <c r="CB19" s="5">
        <f t="shared" si="34"/>
        <v>0</v>
      </c>
      <c r="CC19" s="5">
        <f t="shared" si="35"/>
        <v>0</v>
      </c>
      <c r="CD19" s="5" t="e">
        <f t="shared" si="36"/>
        <v>#N/A</v>
      </c>
      <c r="CE19" s="4" t="e">
        <f t="shared" si="37"/>
        <v>#N/A</v>
      </c>
      <c r="CF19" s="5">
        <f t="shared" si="38"/>
        <v>0</v>
      </c>
      <c r="CG19" s="5" t="e">
        <f t="shared" si="39"/>
        <v>#N/A</v>
      </c>
      <c r="CH19" s="5" t="e">
        <f t="shared" si="40"/>
        <v>#N/A</v>
      </c>
    </row>
    <row r="20" spans="1:86" s="2" customFormat="1" ht="31.5" x14ac:dyDescent="0.25">
      <c r="A20" s="1" t="str">
        <f t="shared" si="0"/>
        <v>Nincs VKR kiválasztva!</v>
      </c>
      <c r="B20" s="186"/>
      <c r="C20" s="187"/>
      <c r="D20" s="188"/>
      <c r="E20" s="188"/>
      <c r="F20" s="189" t="e">
        <f>VLOOKUP($G20,Összesítő!$B:$F,2,FALSE)</f>
        <v>#N/A</v>
      </c>
      <c r="G20" s="187"/>
      <c r="H20" s="6" t="e">
        <f>AY20&amp;"_"&amp;AW20&amp;"_FIV_"&amp;LEFT(Előlap!$B$6,4)</f>
        <v>#N/A</v>
      </c>
      <c r="I20" s="6" t="e">
        <f>VLOOKUP($G20,Összesítő!$B:$F,5,FALSE)</f>
        <v>#N/A</v>
      </c>
      <c r="J20" s="6" t="e">
        <f>VLOOKUP($G20,Összesítő!$B:$F,4,FALSE)</f>
        <v>#N/A</v>
      </c>
      <c r="K20" s="7">
        <f t="shared" si="1"/>
        <v>0</v>
      </c>
      <c r="L20" s="14"/>
      <c r="M20" s="14"/>
      <c r="N20" s="13"/>
      <c r="O20" s="8"/>
      <c r="P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>
        <f t="shared" si="2"/>
        <v>0</v>
      </c>
      <c r="AD20" s="3" t="str">
        <f t="shared" si="3"/>
        <v>Nincs VKR kiválasztva!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7">
        <f t="shared" si="4"/>
        <v>0</v>
      </c>
      <c r="AR20" s="58"/>
      <c r="AS20" s="3" t="str">
        <f t="shared" si="5"/>
        <v>Nincs VKR kiválasztva!</v>
      </c>
      <c r="AU20" s="15" t="s">
        <v>0</v>
      </c>
      <c r="AV20" s="15" t="s">
        <v>0</v>
      </c>
      <c r="AW20" s="6">
        <f>COUNTA($G$3:G20)</f>
        <v>5</v>
      </c>
      <c r="AY20" s="9" t="e">
        <f>VLOOKUP($G20,Összesítő!$B:$F,3,FALSE)</f>
        <v>#N/A</v>
      </c>
      <c r="AZ20" s="9">
        <f t="shared" si="6"/>
        <v>0</v>
      </c>
      <c r="BA20" s="5" t="e">
        <f t="shared" si="7"/>
        <v>#N/A</v>
      </c>
      <c r="BB20" s="5" t="e">
        <f t="shared" si="8"/>
        <v>#N/A</v>
      </c>
      <c r="BC20" s="5" t="e">
        <f t="shared" si="9"/>
        <v>#N/A</v>
      </c>
      <c r="BD20" s="5" t="e">
        <f t="shared" si="10"/>
        <v>#N/A</v>
      </c>
      <c r="BE20" s="5">
        <f t="shared" si="11"/>
        <v>0</v>
      </c>
      <c r="BF20" s="9" t="str">
        <f t="shared" si="12"/>
        <v>A forrás egyenlő a költséggel (I.ütem).</v>
      </c>
      <c r="BG20" s="5">
        <f t="shared" si="13"/>
        <v>0</v>
      </c>
      <c r="BH20" s="5">
        <f t="shared" si="14"/>
        <v>0</v>
      </c>
      <c r="BI20" s="5">
        <f t="shared" si="15"/>
        <v>0</v>
      </c>
      <c r="BJ20" s="5">
        <f t="shared" si="16"/>
        <v>0</v>
      </c>
      <c r="BK20" s="5">
        <f t="shared" si="17"/>
        <v>0</v>
      </c>
      <c r="BL20" s="4" t="str">
        <f t="shared" si="18"/>
        <v>Nem hosszútávú a feladat.</v>
      </c>
      <c r="BM20" s="5">
        <f t="shared" si="19"/>
        <v>1</v>
      </c>
      <c r="BN20" s="5">
        <f t="shared" si="20"/>
        <v>0</v>
      </c>
      <c r="BO20" s="5">
        <f t="shared" si="21"/>
        <v>1</v>
      </c>
      <c r="BP20" s="5">
        <f t="shared" si="22"/>
        <v>0</v>
      </c>
      <c r="BQ20" s="5" t="e">
        <f t="shared" si="23"/>
        <v>#N/A</v>
      </c>
      <c r="BR20" s="9" t="str">
        <f t="shared" si="24"/>
        <v>Nincs hosszútávú terv!</v>
      </c>
      <c r="BS20" s="5" t="e">
        <f t="shared" si="25"/>
        <v>#N/A</v>
      </c>
      <c r="BT20" s="5" t="e">
        <f t="shared" si="26"/>
        <v>#N/A</v>
      </c>
      <c r="BU20" s="5">
        <f t="shared" si="27"/>
        <v>0</v>
      </c>
      <c r="BV20" s="5">
        <f t="shared" si="28"/>
        <v>0</v>
      </c>
      <c r="BW20" s="5">
        <f t="shared" si="29"/>
        <v>0</v>
      </c>
      <c r="BX20" s="5">
        <f t="shared" si="30"/>
        <v>0</v>
      </c>
      <c r="BY20" s="5">
        <f t="shared" si="31"/>
        <v>0</v>
      </c>
      <c r="BZ20" s="5">
        <f t="shared" si="32"/>
        <v>0</v>
      </c>
      <c r="CA20" s="5">
        <f t="shared" si="33"/>
        <v>0</v>
      </c>
      <c r="CB20" s="5">
        <f t="shared" si="34"/>
        <v>0</v>
      </c>
      <c r="CC20" s="5">
        <f t="shared" si="35"/>
        <v>0</v>
      </c>
      <c r="CD20" s="5" t="e">
        <f t="shared" si="36"/>
        <v>#N/A</v>
      </c>
      <c r="CE20" s="4" t="e">
        <f t="shared" si="37"/>
        <v>#N/A</v>
      </c>
      <c r="CF20" s="5">
        <f t="shared" si="38"/>
        <v>0</v>
      </c>
      <c r="CG20" s="5" t="e">
        <f t="shared" si="39"/>
        <v>#N/A</v>
      </c>
      <c r="CH20" s="5" t="e">
        <f t="shared" si="40"/>
        <v>#N/A</v>
      </c>
    </row>
    <row r="21" spans="1:86" s="2" customFormat="1" ht="31.5" x14ac:dyDescent="0.25">
      <c r="A21" s="1" t="str">
        <f t="shared" si="0"/>
        <v>Nincs VKR kiválasztva!</v>
      </c>
      <c r="B21" s="186"/>
      <c r="C21" s="187"/>
      <c r="D21" s="188"/>
      <c r="E21" s="188"/>
      <c r="F21" s="189" t="e">
        <f>VLOOKUP($G21,Összesítő!$B:$F,2,FALSE)</f>
        <v>#N/A</v>
      </c>
      <c r="G21" s="187"/>
      <c r="H21" s="6" t="e">
        <f>AY21&amp;"_"&amp;AW21&amp;"_FIV_"&amp;LEFT(Előlap!$B$6,4)</f>
        <v>#N/A</v>
      </c>
      <c r="I21" s="6" t="e">
        <f>VLOOKUP($G21,Összesítő!$B:$F,5,FALSE)</f>
        <v>#N/A</v>
      </c>
      <c r="J21" s="6" t="e">
        <f>VLOOKUP($G21,Összesítő!$B:$F,4,FALSE)</f>
        <v>#N/A</v>
      </c>
      <c r="K21" s="7">
        <f t="shared" si="1"/>
        <v>0</v>
      </c>
      <c r="L21" s="14"/>
      <c r="M21" s="14"/>
      <c r="N21" s="13"/>
      <c r="O21" s="8"/>
      <c r="P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7">
        <f t="shared" si="2"/>
        <v>0</v>
      </c>
      <c r="AD21" s="3" t="str">
        <f t="shared" si="3"/>
        <v>Nincs VKR kiválasztva!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7">
        <f t="shared" si="4"/>
        <v>0</v>
      </c>
      <c r="AR21" s="58"/>
      <c r="AS21" s="3" t="str">
        <f t="shared" si="5"/>
        <v>Nincs VKR kiválasztva!</v>
      </c>
      <c r="AU21" s="15" t="s">
        <v>0</v>
      </c>
      <c r="AV21" s="15" t="s">
        <v>0</v>
      </c>
      <c r="AW21" s="6">
        <f>COUNTA($G$3:G21)</f>
        <v>5</v>
      </c>
      <c r="AY21" s="9" t="e">
        <f>VLOOKUP($G21,Összesítő!$B:$F,3,FALSE)</f>
        <v>#N/A</v>
      </c>
      <c r="AZ21" s="9">
        <f t="shared" si="6"/>
        <v>0</v>
      </c>
      <c r="BA21" s="5" t="e">
        <f t="shared" si="7"/>
        <v>#N/A</v>
      </c>
      <c r="BB21" s="5" t="e">
        <f t="shared" si="8"/>
        <v>#N/A</v>
      </c>
      <c r="BC21" s="5" t="e">
        <f t="shared" si="9"/>
        <v>#N/A</v>
      </c>
      <c r="BD21" s="5" t="e">
        <f t="shared" si="10"/>
        <v>#N/A</v>
      </c>
      <c r="BE21" s="5">
        <f t="shared" si="11"/>
        <v>0</v>
      </c>
      <c r="BF21" s="9" t="str">
        <f t="shared" si="12"/>
        <v>A forrás egyenlő a költséggel (I.ütem).</v>
      </c>
      <c r="BG21" s="5">
        <f t="shared" si="13"/>
        <v>0</v>
      </c>
      <c r="BH21" s="5">
        <f t="shared" si="14"/>
        <v>0</v>
      </c>
      <c r="BI21" s="5">
        <f t="shared" si="15"/>
        <v>0</v>
      </c>
      <c r="BJ21" s="5">
        <f t="shared" si="16"/>
        <v>0</v>
      </c>
      <c r="BK21" s="5">
        <f t="shared" si="17"/>
        <v>0</v>
      </c>
      <c r="BL21" s="4" t="str">
        <f t="shared" si="18"/>
        <v>Nem hosszútávú a feladat.</v>
      </c>
      <c r="BM21" s="5">
        <f t="shared" si="19"/>
        <v>1</v>
      </c>
      <c r="BN21" s="5">
        <f t="shared" si="20"/>
        <v>0</v>
      </c>
      <c r="BO21" s="5">
        <f t="shared" si="21"/>
        <v>1</v>
      </c>
      <c r="BP21" s="5">
        <f t="shared" si="22"/>
        <v>0</v>
      </c>
      <c r="BQ21" s="5" t="e">
        <f t="shared" si="23"/>
        <v>#N/A</v>
      </c>
      <c r="BR21" s="9" t="str">
        <f t="shared" si="24"/>
        <v>Nincs hosszútávú terv!</v>
      </c>
      <c r="BS21" s="5" t="e">
        <f t="shared" si="25"/>
        <v>#N/A</v>
      </c>
      <c r="BT21" s="5" t="e">
        <f t="shared" si="26"/>
        <v>#N/A</v>
      </c>
      <c r="BU21" s="5">
        <f t="shared" si="27"/>
        <v>0</v>
      </c>
      <c r="BV21" s="5">
        <f t="shared" si="28"/>
        <v>0</v>
      </c>
      <c r="BW21" s="5">
        <f t="shared" si="29"/>
        <v>0</v>
      </c>
      <c r="BX21" s="5">
        <f t="shared" si="30"/>
        <v>0</v>
      </c>
      <c r="BY21" s="5">
        <f t="shared" si="31"/>
        <v>0</v>
      </c>
      <c r="BZ21" s="5">
        <f t="shared" si="32"/>
        <v>0</v>
      </c>
      <c r="CA21" s="5">
        <f t="shared" si="33"/>
        <v>0</v>
      </c>
      <c r="CB21" s="5">
        <f t="shared" si="34"/>
        <v>0</v>
      </c>
      <c r="CC21" s="5">
        <f t="shared" si="35"/>
        <v>0</v>
      </c>
      <c r="CD21" s="5" t="e">
        <f t="shared" si="36"/>
        <v>#N/A</v>
      </c>
      <c r="CE21" s="4" t="e">
        <f t="shared" si="37"/>
        <v>#N/A</v>
      </c>
      <c r="CF21" s="5">
        <f t="shared" si="38"/>
        <v>0</v>
      </c>
      <c r="CG21" s="5" t="e">
        <f t="shared" si="39"/>
        <v>#N/A</v>
      </c>
      <c r="CH21" s="5" t="e">
        <f t="shared" si="40"/>
        <v>#N/A</v>
      </c>
    </row>
    <row r="22" spans="1:86" s="2" customFormat="1" ht="31.5" x14ac:dyDescent="0.25">
      <c r="A22" s="1" t="str">
        <f t="shared" si="0"/>
        <v>Nincs VKR kiválasztva!</v>
      </c>
      <c r="B22" s="186"/>
      <c r="C22" s="187"/>
      <c r="D22" s="188"/>
      <c r="E22" s="188"/>
      <c r="F22" s="189" t="e">
        <f>VLOOKUP($G22,Összesítő!$B:$F,2,FALSE)</f>
        <v>#N/A</v>
      </c>
      <c r="G22" s="187"/>
      <c r="H22" s="6" t="e">
        <f>AY22&amp;"_"&amp;AW22&amp;"_FIV_"&amp;LEFT(Előlap!$B$6,4)</f>
        <v>#N/A</v>
      </c>
      <c r="I22" s="6" t="e">
        <f>VLOOKUP($G22,Összesítő!$B:$F,5,FALSE)</f>
        <v>#N/A</v>
      </c>
      <c r="J22" s="6" t="e">
        <f>VLOOKUP($G22,Összesítő!$B:$F,4,FALSE)</f>
        <v>#N/A</v>
      </c>
      <c r="K22" s="7">
        <f t="shared" si="1"/>
        <v>0</v>
      </c>
      <c r="L22" s="14"/>
      <c r="M22" s="14"/>
      <c r="N22" s="13"/>
      <c r="O22" s="8"/>
      <c r="P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7">
        <f t="shared" si="2"/>
        <v>0</v>
      </c>
      <c r="AD22" s="3" t="str">
        <f t="shared" si="3"/>
        <v>Nincs VKR kiválasztva!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7">
        <f t="shared" si="4"/>
        <v>0</v>
      </c>
      <c r="AR22" s="58"/>
      <c r="AS22" s="3" t="str">
        <f t="shared" si="5"/>
        <v>Nincs VKR kiválasztva!</v>
      </c>
      <c r="AU22" s="15" t="s">
        <v>0</v>
      </c>
      <c r="AV22" s="15" t="s">
        <v>0</v>
      </c>
      <c r="AW22" s="6">
        <f>COUNTA($G$3:G22)</f>
        <v>5</v>
      </c>
      <c r="AY22" s="9" t="e">
        <f>VLOOKUP($G22,Összesítő!$B:$F,3,FALSE)</f>
        <v>#N/A</v>
      </c>
      <c r="AZ22" s="9">
        <f t="shared" si="6"/>
        <v>0</v>
      </c>
      <c r="BA22" s="5" t="e">
        <f t="shared" si="7"/>
        <v>#N/A</v>
      </c>
      <c r="BB22" s="5" t="e">
        <f t="shared" si="8"/>
        <v>#N/A</v>
      </c>
      <c r="BC22" s="5" t="e">
        <f t="shared" si="9"/>
        <v>#N/A</v>
      </c>
      <c r="BD22" s="5" t="e">
        <f t="shared" si="10"/>
        <v>#N/A</v>
      </c>
      <c r="BE22" s="5">
        <f t="shared" si="11"/>
        <v>0</v>
      </c>
      <c r="BF22" s="9" t="str">
        <f t="shared" si="12"/>
        <v>A forrás egyenlő a költséggel (I.ütem).</v>
      </c>
      <c r="BG22" s="5">
        <f t="shared" si="13"/>
        <v>0</v>
      </c>
      <c r="BH22" s="5">
        <f t="shared" si="14"/>
        <v>0</v>
      </c>
      <c r="BI22" s="5">
        <f t="shared" si="15"/>
        <v>0</v>
      </c>
      <c r="BJ22" s="5">
        <f t="shared" si="16"/>
        <v>0</v>
      </c>
      <c r="BK22" s="5">
        <f t="shared" si="17"/>
        <v>0</v>
      </c>
      <c r="BL22" s="4" t="str">
        <f t="shared" si="18"/>
        <v>Nem hosszútávú a feladat.</v>
      </c>
      <c r="BM22" s="5">
        <f t="shared" si="19"/>
        <v>1</v>
      </c>
      <c r="BN22" s="5">
        <f t="shared" si="20"/>
        <v>0</v>
      </c>
      <c r="BO22" s="5">
        <f t="shared" si="21"/>
        <v>1</v>
      </c>
      <c r="BP22" s="5">
        <f t="shared" si="22"/>
        <v>0</v>
      </c>
      <c r="BQ22" s="5" t="e">
        <f t="shared" si="23"/>
        <v>#N/A</v>
      </c>
      <c r="BR22" s="9" t="str">
        <f t="shared" si="24"/>
        <v>Nincs hosszútávú terv!</v>
      </c>
      <c r="BS22" s="5" t="e">
        <f t="shared" si="25"/>
        <v>#N/A</v>
      </c>
      <c r="BT22" s="5" t="e">
        <f t="shared" si="26"/>
        <v>#N/A</v>
      </c>
      <c r="BU22" s="5">
        <f t="shared" si="27"/>
        <v>0</v>
      </c>
      <c r="BV22" s="5">
        <f t="shared" si="28"/>
        <v>0</v>
      </c>
      <c r="BW22" s="5">
        <f t="shared" si="29"/>
        <v>0</v>
      </c>
      <c r="BX22" s="5">
        <f t="shared" si="30"/>
        <v>0</v>
      </c>
      <c r="BY22" s="5">
        <f t="shared" si="31"/>
        <v>0</v>
      </c>
      <c r="BZ22" s="5">
        <f t="shared" si="32"/>
        <v>0</v>
      </c>
      <c r="CA22" s="5">
        <f t="shared" si="33"/>
        <v>0</v>
      </c>
      <c r="CB22" s="5">
        <f t="shared" si="34"/>
        <v>0</v>
      </c>
      <c r="CC22" s="5">
        <f t="shared" si="35"/>
        <v>0</v>
      </c>
      <c r="CD22" s="5" t="e">
        <f t="shared" si="36"/>
        <v>#N/A</v>
      </c>
      <c r="CE22" s="4" t="e">
        <f t="shared" si="37"/>
        <v>#N/A</v>
      </c>
      <c r="CF22" s="5">
        <f t="shared" si="38"/>
        <v>0</v>
      </c>
      <c r="CG22" s="5" t="e">
        <f t="shared" si="39"/>
        <v>#N/A</v>
      </c>
      <c r="CH22" s="5" t="e">
        <f t="shared" si="40"/>
        <v>#N/A</v>
      </c>
    </row>
    <row r="23" spans="1:86" s="2" customFormat="1" ht="31.5" x14ac:dyDescent="0.25">
      <c r="A23" s="1" t="str">
        <f t="shared" si="0"/>
        <v>Nincs VKR kiválasztva!</v>
      </c>
      <c r="B23" s="186"/>
      <c r="C23" s="187"/>
      <c r="D23" s="188"/>
      <c r="E23" s="188"/>
      <c r="F23" s="189" t="e">
        <f>VLOOKUP($G23,Összesítő!$B:$F,2,FALSE)</f>
        <v>#N/A</v>
      </c>
      <c r="G23" s="187"/>
      <c r="H23" s="6" t="e">
        <f>AY23&amp;"_"&amp;AW23&amp;"_FIV_"&amp;LEFT(Előlap!$B$6,4)</f>
        <v>#N/A</v>
      </c>
      <c r="I23" s="6" t="e">
        <f>VLOOKUP($G23,Összesítő!$B:$F,5,FALSE)</f>
        <v>#N/A</v>
      </c>
      <c r="J23" s="6" t="e">
        <f>VLOOKUP($G23,Összesítő!$B:$F,4,FALSE)</f>
        <v>#N/A</v>
      </c>
      <c r="K23" s="7">
        <f t="shared" si="1"/>
        <v>0</v>
      </c>
      <c r="L23" s="14"/>
      <c r="M23" s="14"/>
      <c r="N23" s="13"/>
      <c r="O23" s="8"/>
      <c r="P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7">
        <f t="shared" si="2"/>
        <v>0</v>
      </c>
      <c r="AD23" s="3" t="str">
        <f t="shared" si="3"/>
        <v>Nincs VKR kiválasztva!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7">
        <f t="shared" si="4"/>
        <v>0</v>
      </c>
      <c r="AR23" s="58"/>
      <c r="AS23" s="3" t="str">
        <f t="shared" si="5"/>
        <v>Nincs VKR kiválasztva!</v>
      </c>
      <c r="AU23" s="15" t="s">
        <v>0</v>
      </c>
      <c r="AV23" s="15" t="s">
        <v>0</v>
      </c>
      <c r="AW23" s="6">
        <f>COUNTA($G$3:G23)</f>
        <v>5</v>
      </c>
      <c r="AY23" s="9" t="e">
        <f>VLOOKUP($G23,Összesítő!$B:$F,3,FALSE)</f>
        <v>#N/A</v>
      </c>
      <c r="AZ23" s="9">
        <f t="shared" si="6"/>
        <v>0</v>
      </c>
      <c r="BA23" s="5" t="e">
        <f t="shared" si="7"/>
        <v>#N/A</v>
      </c>
      <c r="BB23" s="5" t="e">
        <f t="shared" si="8"/>
        <v>#N/A</v>
      </c>
      <c r="BC23" s="5" t="e">
        <f t="shared" si="9"/>
        <v>#N/A</v>
      </c>
      <c r="BD23" s="5" t="e">
        <f t="shared" si="10"/>
        <v>#N/A</v>
      </c>
      <c r="BE23" s="5">
        <f t="shared" si="11"/>
        <v>0</v>
      </c>
      <c r="BF23" s="9" t="str">
        <f t="shared" si="12"/>
        <v>A forrás egyenlő a költséggel (I.ütem).</v>
      </c>
      <c r="BG23" s="5">
        <f t="shared" si="13"/>
        <v>0</v>
      </c>
      <c r="BH23" s="5">
        <f t="shared" si="14"/>
        <v>0</v>
      </c>
      <c r="BI23" s="5">
        <f t="shared" si="15"/>
        <v>0</v>
      </c>
      <c r="BJ23" s="5">
        <f t="shared" si="16"/>
        <v>0</v>
      </c>
      <c r="BK23" s="5">
        <f t="shared" si="17"/>
        <v>0</v>
      </c>
      <c r="BL23" s="4" t="str">
        <f t="shared" si="18"/>
        <v>Nem hosszútávú a feladat.</v>
      </c>
      <c r="BM23" s="5">
        <f t="shared" si="19"/>
        <v>1</v>
      </c>
      <c r="BN23" s="5">
        <f t="shared" si="20"/>
        <v>0</v>
      </c>
      <c r="BO23" s="5">
        <f t="shared" si="21"/>
        <v>1</v>
      </c>
      <c r="BP23" s="5">
        <f t="shared" si="22"/>
        <v>0</v>
      </c>
      <c r="BQ23" s="5" t="e">
        <f t="shared" si="23"/>
        <v>#N/A</v>
      </c>
      <c r="BR23" s="9" t="str">
        <f t="shared" si="24"/>
        <v>Nincs hosszútávú terv!</v>
      </c>
      <c r="BS23" s="5" t="e">
        <f t="shared" si="25"/>
        <v>#N/A</v>
      </c>
      <c r="BT23" s="5" t="e">
        <f t="shared" si="26"/>
        <v>#N/A</v>
      </c>
      <c r="BU23" s="5">
        <f t="shared" si="27"/>
        <v>0</v>
      </c>
      <c r="BV23" s="5">
        <f t="shared" si="28"/>
        <v>0</v>
      </c>
      <c r="BW23" s="5">
        <f t="shared" si="29"/>
        <v>0</v>
      </c>
      <c r="BX23" s="5">
        <f t="shared" si="30"/>
        <v>0</v>
      </c>
      <c r="BY23" s="5">
        <f t="shared" si="31"/>
        <v>0</v>
      </c>
      <c r="BZ23" s="5">
        <f t="shared" si="32"/>
        <v>0</v>
      </c>
      <c r="CA23" s="5">
        <f t="shared" si="33"/>
        <v>0</v>
      </c>
      <c r="CB23" s="5">
        <f t="shared" si="34"/>
        <v>0</v>
      </c>
      <c r="CC23" s="5">
        <f t="shared" si="35"/>
        <v>0</v>
      </c>
      <c r="CD23" s="5" t="e">
        <f t="shared" si="36"/>
        <v>#N/A</v>
      </c>
      <c r="CE23" s="4" t="e">
        <f t="shared" si="37"/>
        <v>#N/A</v>
      </c>
      <c r="CF23" s="5">
        <f t="shared" si="38"/>
        <v>0</v>
      </c>
      <c r="CG23" s="5" t="e">
        <f t="shared" si="39"/>
        <v>#N/A</v>
      </c>
      <c r="CH23" s="5" t="e">
        <f t="shared" si="40"/>
        <v>#N/A</v>
      </c>
    </row>
    <row r="24" spans="1:86" x14ac:dyDescent="0.25">
      <c r="B24" t="s">
        <v>0</v>
      </c>
      <c r="AY24" s="57"/>
    </row>
  </sheetData>
  <mergeCells count="126">
    <mergeCell ref="G22"/>
    <mergeCell ref="B23"/>
    <mergeCell ref="C23"/>
    <mergeCell ref="D23"/>
    <mergeCell ref="E23"/>
    <mergeCell ref="F23"/>
    <mergeCell ref="G23"/>
    <mergeCell ref="B22"/>
    <mergeCell ref="C22"/>
    <mergeCell ref="D22"/>
    <mergeCell ref="E22"/>
    <mergeCell ref="F22"/>
    <mergeCell ref="G20"/>
    <mergeCell ref="B21"/>
    <mergeCell ref="C21"/>
    <mergeCell ref="D21"/>
    <mergeCell ref="E21"/>
    <mergeCell ref="F21"/>
    <mergeCell ref="G21"/>
    <mergeCell ref="B20"/>
    <mergeCell ref="C20"/>
    <mergeCell ref="D20"/>
    <mergeCell ref="E20"/>
    <mergeCell ref="F20"/>
    <mergeCell ref="G18"/>
    <mergeCell ref="B19"/>
    <mergeCell ref="C19"/>
    <mergeCell ref="D19"/>
    <mergeCell ref="E19"/>
    <mergeCell ref="F19"/>
    <mergeCell ref="G19"/>
    <mergeCell ref="B18"/>
    <mergeCell ref="C18"/>
    <mergeCell ref="D18"/>
    <mergeCell ref="E18"/>
    <mergeCell ref="F18"/>
    <mergeCell ref="G16"/>
    <mergeCell ref="B17"/>
    <mergeCell ref="C17"/>
    <mergeCell ref="D17"/>
    <mergeCell ref="E17"/>
    <mergeCell ref="F17"/>
    <mergeCell ref="G17"/>
    <mergeCell ref="B16"/>
    <mergeCell ref="C16"/>
    <mergeCell ref="D16"/>
    <mergeCell ref="E16"/>
    <mergeCell ref="F16"/>
    <mergeCell ref="G14"/>
    <mergeCell ref="B15"/>
    <mergeCell ref="C15"/>
    <mergeCell ref="D15"/>
    <mergeCell ref="E15"/>
    <mergeCell ref="F15"/>
    <mergeCell ref="G15"/>
    <mergeCell ref="B14"/>
    <mergeCell ref="C14"/>
    <mergeCell ref="D14"/>
    <mergeCell ref="E14"/>
    <mergeCell ref="F14"/>
    <mergeCell ref="G12"/>
    <mergeCell ref="B13"/>
    <mergeCell ref="C13"/>
    <mergeCell ref="D13"/>
    <mergeCell ref="E13"/>
    <mergeCell ref="F13"/>
    <mergeCell ref="G13"/>
    <mergeCell ref="B12"/>
    <mergeCell ref="C12"/>
    <mergeCell ref="D12"/>
    <mergeCell ref="E12"/>
    <mergeCell ref="F12"/>
    <mergeCell ref="G10"/>
    <mergeCell ref="B11"/>
    <mergeCell ref="C11"/>
    <mergeCell ref="D11"/>
    <mergeCell ref="E11"/>
    <mergeCell ref="F11"/>
    <mergeCell ref="G11"/>
    <mergeCell ref="B10"/>
    <mergeCell ref="C10"/>
    <mergeCell ref="D10"/>
    <mergeCell ref="E10"/>
    <mergeCell ref="F10"/>
    <mergeCell ref="C7"/>
    <mergeCell ref="E7"/>
    <mergeCell ref="F7"/>
    <mergeCell ref="C6"/>
    <mergeCell ref="E6"/>
    <mergeCell ref="F6"/>
    <mergeCell ref="G8"/>
    <mergeCell ref="B9"/>
    <mergeCell ref="C9"/>
    <mergeCell ref="D9"/>
    <mergeCell ref="E9"/>
    <mergeCell ref="F9"/>
    <mergeCell ref="G9"/>
    <mergeCell ref="B8"/>
    <mergeCell ref="C8"/>
    <mergeCell ref="D8"/>
    <mergeCell ref="E8"/>
    <mergeCell ref="F8"/>
    <mergeCell ref="B3"/>
    <mergeCell ref="C3"/>
    <mergeCell ref="D3"/>
    <mergeCell ref="F3"/>
    <mergeCell ref="B5"/>
    <mergeCell ref="E5"/>
    <mergeCell ref="F5"/>
    <mergeCell ref="B4"/>
    <mergeCell ref="E4"/>
    <mergeCell ref="F4"/>
    <mergeCell ref="R1:AC1"/>
    <mergeCell ref="AF1:AQ1"/>
    <mergeCell ref="G1"/>
    <mergeCell ref="B1"/>
    <mergeCell ref="C1"/>
    <mergeCell ref="D1"/>
    <mergeCell ref="E1"/>
    <mergeCell ref="F1"/>
    <mergeCell ref="B2"/>
    <mergeCell ref="C2"/>
    <mergeCell ref="D2"/>
    <mergeCell ref="E2"/>
    <mergeCell ref="F2"/>
    <mergeCell ref="G2"/>
  </mergeCells>
  <conditionalFormatting sqref="A3:A23">
    <cfRule type="containsText" dxfId="3" priority="3" operator="containsText" text="Nincs VKR kiválasztva!">
      <formula>NOT(ISERROR(SEARCH("Nincs VKR kiválasztva!",A3)))</formula>
    </cfRule>
    <cfRule type="containsText" dxfId="2" priority="4" operator="containsText" text="Kitöltés rendben!">
      <formula>NOT(ISERROR(SEARCH("Kitöltés rendben!",A3)))</formula>
    </cfRule>
  </conditionalFormatting>
  <conditionalFormatting sqref="AD3:AD23">
    <cfRule type="containsText" dxfId="1" priority="2" operator="containsText" text="Kitöltés rendben!">
      <formula>NOT(ISERROR(SEARCH("Kitöltés rendben!",AD3)))</formula>
    </cfRule>
  </conditionalFormatting>
  <conditionalFormatting sqref="AS3:AS23">
    <cfRule type="containsText" dxfId="0" priority="1" operator="containsText" text="Kitöltés rendben!">
      <formula>NOT(ISERROR(SEARCH("Kitöltés rendben!",AS3)))</formula>
    </cfRule>
  </conditionalFormatting>
  <dataValidations count="2">
    <dataValidation type="list" allowBlank="1" showInputMessage="1" showErrorMessage="1" sqref="AR3:AR23" xr:uid="{00000000-0002-0000-0200-000000000000}">
      <formula1>"nem,igen"</formula1>
    </dataValidation>
    <dataValidation type="whole" allowBlank="1" showInputMessage="1" showErrorMessage="1" sqref="L3:M23" xr:uid="{00000000-0002-0000-0200-000001000000}">
      <formula1>2027</formula1>
      <formula2>2036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Összesítő!$B$4:$B$99999</xm:f>
          </x14:formula1>
          <xm:sqref>G3:G23</xm:sqref>
        </x14:dataValidation>
        <x14:dataValidation type="list" allowBlank="1" showInputMessage="1" showErrorMessage="1" xr:uid="{00000000-0002-0000-0200-000003000000}">
          <x14:formula1>
            <xm:f>adat!$C$3:$C$24</xm:f>
          </x14:formula1>
          <xm:sqref>C3:C23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4"/>
  <sheetViews>
    <sheetView zoomScale="55" zoomScaleNormal="55" workbookViewId="0">
      <pane ySplit="1" topLeftCell="A2" activePane="bottomLeft" state="frozen"/>
      <selection pane="bottomLeft" activeCell="G23" sqref="G23"/>
    </sheetView>
  </sheetViews>
  <sheetFormatPr defaultColWidth="9.140625" defaultRowHeight="15" x14ac:dyDescent="0.25"/>
  <cols>
    <col min="1" max="1" width="7" style="60" bestFit="1" customWidth="1"/>
    <col min="2" max="2" width="12.140625" style="60" bestFit="1" customWidth="1"/>
    <col min="3" max="3" width="49.85546875" style="60" bestFit="1" customWidth="1"/>
    <col min="4" max="4" width="26.140625" style="60" bestFit="1" customWidth="1"/>
    <col min="5" max="5" width="20.140625" style="60" bestFit="1" customWidth="1"/>
    <col min="6" max="6" width="15" style="60" bestFit="1" customWidth="1"/>
    <col min="7" max="7" width="126.7109375" style="60" bestFit="1" customWidth="1"/>
    <col min="8" max="10" width="5.85546875" style="60" bestFit="1" customWidth="1"/>
    <col min="11" max="11" width="11.7109375" style="60" customWidth="1"/>
    <col min="12" max="12" width="12.5703125" style="60" customWidth="1"/>
    <col min="13" max="13" width="12.140625" style="60" bestFit="1" customWidth="1"/>
    <col min="14" max="14" width="13.28515625" style="60" bestFit="1" customWidth="1"/>
    <col min="15" max="15" width="119.5703125" style="60" customWidth="1"/>
    <col min="16" max="16" width="14.85546875" style="60" customWidth="1"/>
    <col min="17" max="17" width="22.28515625" style="60" customWidth="1"/>
    <col min="18" max="18" width="18.85546875" style="60" customWidth="1"/>
    <col min="19" max="19" width="4.7109375" style="60" bestFit="1" customWidth="1"/>
    <col min="20" max="20" width="121.28515625" style="60" bestFit="1" customWidth="1"/>
    <col min="21" max="21" width="13.28515625" style="60" bestFit="1" customWidth="1"/>
    <col min="22" max="22" width="8.5703125" style="60" customWidth="1"/>
    <col min="23" max="23" width="16.42578125" style="60" customWidth="1"/>
    <col min="24" max="24" width="31.28515625" style="60" customWidth="1"/>
    <col min="25" max="25" width="32" style="60" bestFit="1" customWidth="1"/>
    <col min="26" max="26" width="13.28515625" style="60" bestFit="1" customWidth="1"/>
    <col min="27" max="27" width="9.140625" style="60" customWidth="1"/>
    <col min="28" max="16384" width="9.140625" style="60"/>
  </cols>
  <sheetData>
    <row r="1" spans="1:26" ht="60.75" x14ac:dyDescent="0.25">
      <c r="A1" s="59">
        <v>2027</v>
      </c>
      <c r="B1" s="62" t="s">
        <v>163</v>
      </c>
      <c r="C1" s="63"/>
      <c r="D1" s="63"/>
      <c r="E1" s="63"/>
      <c r="F1" s="63"/>
      <c r="G1" s="63"/>
      <c r="H1" s="103" t="s">
        <v>164</v>
      </c>
      <c r="I1" s="104"/>
      <c r="J1" s="105"/>
      <c r="K1"/>
      <c r="L1"/>
      <c r="M1" s="106" t="s">
        <v>165</v>
      </c>
      <c r="N1" s="68"/>
      <c r="O1" s="69"/>
      <c r="P1"/>
      <c r="Q1"/>
      <c r="R1"/>
      <c r="S1" s="70" t="s">
        <v>166</v>
      </c>
      <c r="T1" s="71"/>
      <c r="U1" s="72" t="s">
        <v>167</v>
      </c>
      <c r="V1"/>
      <c r="W1"/>
      <c r="X1" s="70" t="s">
        <v>168</v>
      </c>
      <c r="Y1" s="73"/>
      <c r="Z1" s="72" t="s">
        <v>167</v>
      </c>
    </row>
    <row r="2" spans="1:26" ht="15.75" x14ac:dyDescent="0.25">
      <c r="B2" s="107" t="s">
        <v>20</v>
      </c>
      <c r="C2" s="108" t="s">
        <v>169</v>
      </c>
      <c r="D2" s="109" t="s">
        <v>170</v>
      </c>
      <c r="E2" s="110" t="s">
        <v>171</v>
      </c>
      <c r="F2" s="111" t="s">
        <v>172</v>
      </c>
      <c r="G2" s="112" t="s">
        <v>173</v>
      </c>
      <c r="H2" s="66"/>
      <c r="I2" s="113"/>
      <c r="J2" s="67"/>
      <c r="K2"/>
      <c r="L2"/>
      <c r="M2" s="114" t="s">
        <v>20</v>
      </c>
      <c r="N2" s="64" t="s">
        <v>174</v>
      </c>
      <c r="O2" s="65" t="s">
        <v>175</v>
      </c>
      <c r="P2"/>
      <c r="Q2"/>
      <c r="R2"/>
      <c r="S2" s="74">
        <f>IF($Y2="","",COUNTA(T$2:$Y2))</f>
        <v>3</v>
      </c>
      <c r="T2" s="75" t="s">
        <v>176</v>
      </c>
      <c r="U2" s="76"/>
      <c r="V2"/>
      <c r="W2"/>
      <c r="X2" s="77" t="str">
        <f>IF($AD2="","",COUNTA(Y$2:$AD2))</f>
        <v/>
      </c>
      <c r="Y2" s="78" t="s">
        <v>177</v>
      </c>
      <c r="Z2" s="79"/>
    </row>
    <row r="3" spans="1:26" ht="75" x14ac:dyDescent="0.25">
      <c r="B3" s="115">
        <f>IF(C3="","",COUNTA(C$3:$H3))</f>
        <v>4</v>
      </c>
      <c r="C3" s="116" t="s">
        <v>178</v>
      </c>
      <c r="D3" s="197" t="s">
        <v>179</v>
      </c>
      <c r="E3" s="117" t="s">
        <v>180</v>
      </c>
      <c r="F3" s="118"/>
      <c r="G3" s="119" t="s">
        <v>181</v>
      </c>
      <c r="H3" s="120"/>
      <c r="I3" s="121"/>
      <c r="J3" s="122"/>
      <c r="K3"/>
      <c r="L3"/>
      <c r="M3" s="123">
        <f>IF(N3="","",COUNTA(N$3:$S3))</f>
        <v>3</v>
      </c>
      <c r="N3" s="80" t="s">
        <v>182</v>
      </c>
      <c r="O3" s="81" t="s">
        <v>183</v>
      </c>
      <c r="P3"/>
      <c r="Q3"/>
      <c r="R3"/>
      <c r="S3" s="82">
        <f>IF($Y3="","",COUNTA(T$2:$Y3))</f>
        <v>5</v>
      </c>
      <c r="T3" s="83"/>
      <c r="U3" s="84"/>
      <c r="V3"/>
      <c r="W3"/>
      <c r="X3" s="85" t="str">
        <f>IF($AD3="","",COUNTA(Y$2:$AD3))</f>
        <v/>
      </c>
      <c r="Y3" s="86" t="s">
        <v>184</v>
      </c>
      <c r="Z3" s="87"/>
    </row>
    <row r="4" spans="1:26" ht="15.75" x14ac:dyDescent="0.25">
      <c r="B4" s="124">
        <f>IF(C4="","",COUNTA(C$3:$H4))</f>
        <v>7</v>
      </c>
      <c r="C4" s="125" t="s">
        <v>185</v>
      </c>
      <c r="D4" s="198"/>
      <c r="E4" s="126" t="s">
        <v>186</v>
      </c>
      <c r="F4" s="127"/>
      <c r="G4" s="128" t="s">
        <v>187</v>
      </c>
      <c r="H4" s="120"/>
      <c r="I4" s="121"/>
      <c r="J4" s="122"/>
      <c r="K4"/>
      <c r="L4"/>
      <c r="M4" s="129">
        <f>IF(N4="","",COUNTA(N$3:$S4))</f>
        <v>6</v>
      </c>
      <c r="N4" s="88" t="s">
        <v>188</v>
      </c>
      <c r="O4" s="89" t="s">
        <v>189</v>
      </c>
      <c r="P4"/>
      <c r="Q4"/>
      <c r="R4"/>
      <c r="S4" s="82">
        <f>IF($Y4="","",COUNTA(T$2:$Y4))</f>
        <v>8</v>
      </c>
      <c r="T4" s="90" t="s">
        <v>190</v>
      </c>
      <c r="U4" s="84"/>
      <c r="V4"/>
      <c r="W4"/>
      <c r="X4" s="85" t="str">
        <f>IF($AD4="","",COUNTA(Y$2:$AD4))</f>
        <v/>
      </c>
      <c r="Y4" s="86" t="s">
        <v>191</v>
      </c>
      <c r="Z4" s="87"/>
    </row>
    <row r="5" spans="1:26" ht="63" x14ac:dyDescent="0.25">
      <c r="B5" s="124">
        <f>IF(C5="","",COUNTA(C$3:$H5))</f>
        <v>10</v>
      </c>
      <c r="C5" s="125" t="s">
        <v>192</v>
      </c>
      <c r="D5" s="198"/>
      <c r="E5" s="126" t="s">
        <v>193</v>
      </c>
      <c r="F5" s="127"/>
      <c r="G5" s="128" t="s">
        <v>194</v>
      </c>
      <c r="H5" s="120"/>
      <c r="I5" s="121"/>
      <c r="J5" s="122"/>
      <c r="K5"/>
      <c r="L5"/>
      <c r="M5" s="129">
        <f>IF(N5="","",COUNTA(N$3:$S5))</f>
        <v>8</v>
      </c>
      <c r="N5" s="88" t="s">
        <v>195</v>
      </c>
      <c r="O5" s="91"/>
      <c r="P5"/>
      <c r="Q5"/>
      <c r="R5"/>
      <c r="S5" s="82">
        <f>IF($Y5="","",COUNTA(T$2:$Y5))</f>
        <v>11</v>
      </c>
      <c r="T5" s="83" t="s">
        <v>196</v>
      </c>
      <c r="U5" s="84"/>
      <c r="V5"/>
      <c r="W5"/>
      <c r="X5" s="85" t="str">
        <f>IF($AD5="","",COUNTA(Y$2:$AD5))</f>
        <v/>
      </c>
      <c r="Y5" s="86" t="s">
        <v>197</v>
      </c>
      <c r="Z5" s="87"/>
    </row>
    <row r="6" spans="1:26" ht="47.25" x14ac:dyDescent="0.25">
      <c r="B6" s="130">
        <f>IF(C6="","",COUNTA(C$3:$H6))</f>
        <v>13</v>
      </c>
      <c r="C6" s="125" t="s">
        <v>198</v>
      </c>
      <c r="D6" s="199"/>
      <c r="E6" s="131" t="s">
        <v>199</v>
      </c>
      <c r="F6" s="127"/>
      <c r="G6" s="132" t="s">
        <v>200</v>
      </c>
      <c r="H6" s="120"/>
      <c r="I6" s="121"/>
      <c r="J6" s="122"/>
      <c r="K6"/>
      <c r="L6"/>
      <c r="M6" s="129">
        <f>IF(N6="","",COUNTA(N$3:$S6))</f>
        <v>11</v>
      </c>
      <c r="N6" s="88" t="s">
        <v>201</v>
      </c>
      <c r="O6" s="91" t="s">
        <v>202</v>
      </c>
      <c r="P6"/>
      <c r="Q6"/>
      <c r="R6"/>
      <c r="S6" s="82">
        <f>IF($Y6="","",COUNTA(T$2:$Y6))</f>
        <v>14</v>
      </c>
      <c r="T6" s="83" t="s">
        <v>203</v>
      </c>
      <c r="U6" s="84"/>
      <c r="V6"/>
      <c r="W6"/>
      <c r="X6" s="92" t="str">
        <f>IF($AD6="","",COUNTA(Y$2:$AD6))</f>
        <v/>
      </c>
      <c r="Y6" s="93" t="s">
        <v>204</v>
      </c>
      <c r="Z6" s="94"/>
    </row>
    <row r="7" spans="1:26" ht="31.5" x14ac:dyDescent="0.25">
      <c r="B7" s="133">
        <f>IF(C7="","",COUNTA(C$3:$H7))</f>
        <v>16</v>
      </c>
      <c r="C7" s="134" t="s">
        <v>205</v>
      </c>
      <c r="D7" s="200"/>
      <c r="E7" s="135" t="s">
        <v>206</v>
      </c>
      <c r="F7" s="136"/>
      <c r="G7" s="137" t="s">
        <v>207</v>
      </c>
      <c r="H7" s="120"/>
      <c r="I7" s="121"/>
      <c r="J7" s="122"/>
      <c r="K7"/>
      <c r="L7"/>
      <c r="M7" s="138">
        <f>IF(N7="","",COUNTA(N$3:$S7))</f>
        <v>14</v>
      </c>
      <c r="N7" s="95" t="s">
        <v>208</v>
      </c>
      <c r="O7" s="96" t="s">
        <v>209</v>
      </c>
      <c r="P7"/>
      <c r="Q7"/>
      <c r="R7"/>
      <c r="S7" s="82" t="str">
        <f>IF($Y7="","",COUNTA(T$2:$Y7))</f>
        <v/>
      </c>
      <c r="T7" s="83" t="s">
        <v>210</v>
      </c>
      <c r="U7" s="84"/>
      <c r="V7"/>
      <c r="W7"/>
      <c r="X7"/>
      <c r="Y7"/>
      <c r="Z7"/>
    </row>
    <row r="8" spans="1:26" ht="45" customHeight="1" x14ac:dyDescent="0.25">
      <c r="B8" s="139">
        <f>IF(C8="","",COUNTA(C$3:$H8))</f>
        <v>21</v>
      </c>
      <c r="C8" s="140" t="s">
        <v>211</v>
      </c>
      <c r="D8" s="201" t="s">
        <v>212</v>
      </c>
      <c r="E8" s="205" t="s">
        <v>213</v>
      </c>
      <c r="F8" s="141" t="s">
        <v>214</v>
      </c>
      <c r="G8" s="142" t="s">
        <v>215</v>
      </c>
      <c r="H8" s="120"/>
      <c r="I8" s="121"/>
      <c r="J8" s="122"/>
      <c r="K8"/>
      <c r="L8"/>
      <c r="M8" s="138">
        <f>IF(N8="","",COUNTA(N$3:$S8))</f>
        <v>17</v>
      </c>
      <c r="N8" s="95" t="s">
        <v>216</v>
      </c>
      <c r="O8" s="96" t="s">
        <v>217</v>
      </c>
      <c r="P8"/>
      <c r="Q8"/>
      <c r="R8"/>
      <c r="S8" s="82" t="str">
        <f>IF($Y8="","",COUNTA(T$2:$Y8))</f>
        <v/>
      </c>
      <c r="T8" s="83" t="s">
        <v>218</v>
      </c>
      <c r="U8" s="84"/>
      <c r="V8"/>
      <c r="W8"/>
      <c r="X8"/>
      <c r="Y8"/>
      <c r="Z8"/>
    </row>
    <row r="9" spans="1:26" ht="63" customHeight="1" x14ac:dyDescent="0.25">
      <c r="B9" s="143">
        <f>IF(C9="","",COUNTA(C$3:$H9))</f>
        <v>24</v>
      </c>
      <c r="C9" s="144" t="s">
        <v>219</v>
      </c>
      <c r="D9" s="202"/>
      <c r="E9" s="206"/>
      <c r="F9" s="145" t="s">
        <v>220</v>
      </c>
      <c r="G9" s="146" t="s">
        <v>221</v>
      </c>
      <c r="H9" s="120"/>
      <c r="I9" s="121"/>
      <c r="J9" s="122"/>
      <c r="K9"/>
      <c r="L9"/>
      <c r="M9" s="138">
        <f>IF(N9="","",COUNTA(N$3:$S9))</f>
        <v>20</v>
      </c>
      <c r="N9" s="95" t="s">
        <v>222</v>
      </c>
      <c r="O9" s="96" t="s">
        <v>223</v>
      </c>
      <c r="P9"/>
      <c r="Q9"/>
      <c r="R9"/>
      <c r="S9" s="82" t="str">
        <f>IF($Y9="","",COUNTA(T$2:$Y9))</f>
        <v/>
      </c>
      <c r="T9" s="83" t="s">
        <v>224</v>
      </c>
      <c r="U9" s="84"/>
      <c r="V9"/>
      <c r="W9"/>
      <c r="X9"/>
      <c r="Y9"/>
      <c r="Z9"/>
    </row>
    <row r="10" spans="1:26" ht="47.25" customHeight="1" x14ac:dyDescent="0.25">
      <c r="B10" s="143">
        <f>IF(C10="","",COUNTA(C$3:$H10))</f>
        <v>27</v>
      </c>
      <c r="C10" s="144" t="s">
        <v>225</v>
      </c>
      <c r="D10" s="202"/>
      <c r="E10" s="206"/>
      <c r="F10" s="145" t="s">
        <v>226</v>
      </c>
      <c r="G10" s="146" t="s">
        <v>227</v>
      </c>
      <c r="H10" s="120"/>
      <c r="I10" s="121"/>
      <c r="J10" s="122"/>
      <c r="K10"/>
      <c r="L10"/>
      <c r="M10" s="138">
        <f>IF(N10="","",COUNTA(N$3:$S10))</f>
        <v>22</v>
      </c>
      <c r="N10" s="95" t="s">
        <v>228</v>
      </c>
      <c r="O10" s="96"/>
      <c r="P10"/>
      <c r="Q10"/>
      <c r="R10"/>
      <c r="S10" s="82" t="str">
        <f>IF($Y10="","",COUNTA(T$2:$Y10))</f>
        <v/>
      </c>
      <c r="T10" s="83" t="s">
        <v>229</v>
      </c>
      <c r="U10" s="84"/>
      <c r="V10"/>
      <c r="W10"/>
      <c r="X10"/>
      <c r="Y10"/>
      <c r="Z10"/>
    </row>
    <row r="11" spans="1:26" ht="75" x14ac:dyDescent="0.25">
      <c r="B11" s="143">
        <f>IF(C11="","",COUNTA(C$3:$H11))</f>
        <v>30</v>
      </c>
      <c r="C11" s="144" t="s">
        <v>230</v>
      </c>
      <c r="D11" s="202"/>
      <c r="E11" s="169" t="s">
        <v>231</v>
      </c>
      <c r="F11" s="147"/>
      <c r="G11" s="146" t="s">
        <v>232</v>
      </c>
      <c r="H11" s="120"/>
      <c r="I11" s="121"/>
      <c r="J11" s="122"/>
      <c r="K11"/>
      <c r="L11"/>
      <c r="M11" s="138">
        <f>IF(N11="","",COUNTA(N$3:$S11))</f>
        <v>25</v>
      </c>
      <c r="N11" s="95" t="s">
        <v>233</v>
      </c>
      <c r="O11" s="97" t="s">
        <v>234</v>
      </c>
      <c r="P11"/>
      <c r="Q11"/>
      <c r="R11"/>
      <c r="S11" s="82" t="str">
        <f>IF($Y11="","",COUNTA(T$2:$Y11))</f>
        <v/>
      </c>
      <c r="T11" s="83" t="s">
        <v>235</v>
      </c>
      <c r="U11" s="84"/>
      <c r="V11"/>
      <c r="W11"/>
      <c r="X11"/>
      <c r="Y11"/>
      <c r="Z11"/>
    </row>
    <row r="12" spans="1:26" ht="63" x14ac:dyDescent="0.25">
      <c r="B12" s="148">
        <f>IF(C12="","",COUNTA(C$3:$H12))</f>
        <v>33</v>
      </c>
      <c r="C12" s="149" t="s">
        <v>236</v>
      </c>
      <c r="D12" s="203"/>
      <c r="E12" s="150" t="s">
        <v>199</v>
      </c>
      <c r="F12" s="151"/>
      <c r="G12" s="152" t="s">
        <v>237</v>
      </c>
      <c r="H12" s="120"/>
      <c r="I12" s="121"/>
      <c r="J12" s="122"/>
      <c r="K12"/>
      <c r="L12"/>
      <c r="M12" s="153">
        <f>IF(N12="","",COUNTA(N$3:$S12))</f>
        <v>27</v>
      </c>
      <c r="N12" s="98" t="s">
        <v>238</v>
      </c>
      <c r="O12" s="99"/>
      <c r="P12"/>
      <c r="Q12"/>
      <c r="R12"/>
      <c r="S12" s="82" t="str">
        <f>IF($Y12="","",COUNTA(T$2:$Y12))</f>
        <v/>
      </c>
      <c r="T12" s="83" t="s">
        <v>239</v>
      </c>
      <c r="U12" s="84"/>
      <c r="V12"/>
      <c r="W12"/>
      <c r="X12"/>
      <c r="Y12"/>
      <c r="Z12"/>
    </row>
    <row r="13" spans="1:26" ht="30" x14ac:dyDescent="0.25">
      <c r="B13" s="154">
        <f>IF(C13="","",COUNTA(C$3:$H13))</f>
        <v>36</v>
      </c>
      <c r="C13" s="155" t="s">
        <v>240</v>
      </c>
      <c r="D13" s="204"/>
      <c r="E13" s="156" t="s">
        <v>206</v>
      </c>
      <c r="F13" s="157"/>
      <c r="G13" s="158" t="s">
        <v>241</v>
      </c>
      <c r="H13" s="120"/>
      <c r="I13" s="121"/>
      <c r="J13" s="122"/>
      <c r="K13"/>
      <c r="L13"/>
      <c r="M13"/>
      <c r="N13"/>
      <c r="O13"/>
      <c r="P13"/>
      <c r="Q13"/>
      <c r="R13"/>
      <c r="S13" s="82" t="str">
        <f>IF($Y13="","",COUNTA(T$2:$Y13))</f>
        <v/>
      </c>
      <c r="T13" s="83" t="s">
        <v>242</v>
      </c>
      <c r="U13" s="84"/>
      <c r="V13"/>
      <c r="W13"/>
      <c r="X13"/>
      <c r="Y13"/>
      <c r="Z13"/>
    </row>
    <row r="14" spans="1:26" ht="15.75" x14ac:dyDescent="0.25">
      <c r="B14" s="115">
        <f>IF(C14="","",COUNTA(C$3:$H14))</f>
        <v>39</v>
      </c>
      <c r="C14" s="116" t="s">
        <v>243</v>
      </c>
      <c r="D14" s="167" t="s">
        <v>244</v>
      </c>
      <c r="E14" s="159"/>
      <c r="F14" s="160"/>
      <c r="G14" s="119" t="s">
        <v>245</v>
      </c>
      <c r="H14" s="120"/>
      <c r="I14" s="121"/>
      <c r="J14" s="122"/>
      <c r="K14"/>
      <c r="L14"/>
      <c r="M14"/>
      <c r="N14"/>
      <c r="O14"/>
      <c r="P14"/>
      <c r="Q14"/>
      <c r="R14"/>
      <c r="S14" s="82" t="str">
        <f>IF($Y14="","",COUNTA(T$2:$Y14))</f>
        <v/>
      </c>
      <c r="T14" s="83" t="s">
        <v>246</v>
      </c>
      <c r="U14" s="84"/>
      <c r="V14"/>
      <c r="W14"/>
      <c r="X14"/>
      <c r="Y14"/>
      <c r="Z14"/>
    </row>
    <row r="15" spans="1:26" ht="30" customHeight="1" x14ac:dyDescent="0.25">
      <c r="B15" s="139">
        <f>IF(C15="","",COUNTA(C$3:$H15))</f>
        <v>44</v>
      </c>
      <c r="C15" s="140" t="s">
        <v>247</v>
      </c>
      <c r="D15" s="201" t="s">
        <v>248</v>
      </c>
      <c r="E15" s="168" t="s">
        <v>249</v>
      </c>
      <c r="F15" s="161"/>
      <c r="G15" s="142" t="s">
        <v>250</v>
      </c>
      <c r="H15" s="120">
        <v>221</v>
      </c>
      <c r="I15" s="121">
        <v>222</v>
      </c>
      <c r="J15" s="122">
        <v>223</v>
      </c>
      <c r="K15"/>
      <c r="L15"/>
      <c r="M15"/>
      <c r="N15"/>
      <c r="O15"/>
      <c r="P15"/>
      <c r="Q15"/>
      <c r="R15"/>
      <c r="S15" s="82" t="str">
        <f>IF($Y15="","",COUNTA(T$2:$Y15))</f>
        <v/>
      </c>
      <c r="T15" s="83" t="s">
        <v>251</v>
      </c>
      <c r="U15" s="84"/>
      <c r="V15"/>
      <c r="W15"/>
      <c r="X15"/>
      <c r="Y15"/>
      <c r="Z15"/>
    </row>
    <row r="16" spans="1:26" ht="30" x14ac:dyDescent="0.25">
      <c r="B16" s="143">
        <f>IF(C16="","",COUNTA(C$3:$H16))</f>
        <v>48</v>
      </c>
      <c r="C16" s="144" t="s">
        <v>252</v>
      </c>
      <c r="D16" s="202"/>
      <c r="E16" s="169" t="s">
        <v>253</v>
      </c>
      <c r="F16" s="151"/>
      <c r="G16" s="146" t="s">
        <v>254</v>
      </c>
      <c r="H16" s="120">
        <v>224</v>
      </c>
      <c r="I16" s="121"/>
      <c r="J16" s="122"/>
      <c r="K16"/>
      <c r="L16"/>
      <c r="M16"/>
      <c r="N16"/>
      <c r="O16"/>
      <c r="P16"/>
      <c r="Q16"/>
      <c r="R16"/>
      <c r="S16" s="100" t="str">
        <f>IF($Y16="","",COUNTA(T$2:$Y16))</f>
        <v/>
      </c>
      <c r="T16" s="101" t="s">
        <v>204</v>
      </c>
      <c r="U16" s="102"/>
      <c r="V16"/>
      <c r="W16"/>
      <c r="X16"/>
      <c r="Y16"/>
      <c r="Z16"/>
    </row>
    <row r="17" spans="2:26" ht="30" customHeight="1" x14ac:dyDescent="0.25">
      <c r="B17" s="143">
        <f>IF(C17="","",COUNTA(C$3:$H17))</f>
        <v>52</v>
      </c>
      <c r="C17" s="144" t="s">
        <v>255</v>
      </c>
      <c r="D17" s="202"/>
      <c r="E17" s="169" t="s">
        <v>256</v>
      </c>
      <c r="F17" s="151"/>
      <c r="G17" s="146" t="s">
        <v>257</v>
      </c>
      <c r="H17" s="120">
        <v>230</v>
      </c>
      <c r="I17" s="121"/>
      <c r="J17" s="122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2:26" ht="15.75" x14ac:dyDescent="0.25">
      <c r="B18" s="143">
        <f>IF(C18="","",COUNTA(C$3:$H18))</f>
        <v>55</v>
      </c>
      <c r="C18" s="144" t="s">
        <v>258</v>
      </c>
      <c r="D18" s="202"/>
      <c r="E18" s="169" t="s">
        <v>259</v>
      </c>
      <c r="F18" s="151"/>
      <c r="G18" s="146" t="s">
        <v>260</v>
      </c>
      <c r="H18" s="120"/>
      <c r="I18" s="121"/>
      <c r="J18" s="122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2:26" ht="30" x14ac:dyDescent="0.25">
      <c r="B19" s="143">
        <f>IF(C19="","",COUNTA(C$3:$H19))</f>
        <v>58</v>
      </c>
      <c r="C19" s="144" t="s">
        <v>261</v>
      </c>
      <c r="D19" s="202"/>
      <c r="E19" s="169" t="s">
        <v>231</v>
      </c>
      <c r="F19" s="151"/>
      <c r="G19" s="146" t="s">
        <v>262</v>
      </c>
      <c r="H19" s="120"/>
      <c r="I19" s="121"/>
      <c r="J19" s="122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2:26" ht="30" x14ac:dyDescent="0.25">
      <c r="B20" s="148">
        <f>IF(C20="","",COUNTA(C$3:$H20))</f>
        <v>61</v>
      </c>
      <c r="C20" s="149" t="s">
        <v>263</v>
      </c>
      <c r="D20" s="203"/>
      <c r="E20" s="150" t="s">
        <v>199</v>
      </c>
      <c r="F20" s="151"/>
      <c r="G20" s="162" t="s">
        <v>264</v>
      </c>
      <c r="H20" s="120"/>
      <c r="I20" s="121"/>
      <c r="J20" s="122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2:26" ht="45" x14ac:dyDescent="0.25">
      <c r="B21" s="148">
        <f>IF(C21="","",COUNTA(C$3:$H21))</f>
        <v>64</v>
      </c>
      <c r="C21" s="149" t="s">
        <v>265</v>
      </c>
      <c r="D21" s="203"/>
      <c r="E21" s="150" t="s">
        <v>206</v>
      </c>
      <c r="F21" s="151"/>
      <c r="G21" s="162" t="s">
        <v>266</v>
      </c>
      <c r="H21" s="120"/>
      <c r="I21" s="121"/>
      <c r="J21" s="12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2:26" ht="31.5" x14ac:dyDescent="0.25">
      <c r="B22" s="163">
        <f>IF(C22="","",COUNTA(C$3:$H22))</f>
        <v>68</v>
      </c>
      <c r="C22" s="164" t="s">
        <v>267</v>
      </c>
      <c r="D22" s="165" t="s">
        <v>268</v>
      </c>
      <c r="E22" s="159"/>
      <c r="F22" s="160"/>
      <c r="G22" s="166" t="s">
        <v>269</v>
      </c>
      <c r="H22" s="120">
        <v>225</v>
      </c>
      <c r="I22" s="121"/>
      <c r="J22" s="1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2:26" ht="30" x14ac:dyDescent="0.25">
      <c r="B23" s="170">
        <f>IF(C23="","",COUNTA(C$3:$H23))</f>
        <v>71</v>
      </c>
      <c r="C23" s="171" t="s">
        <v>270</v>
      </c>
      <c r="D23" s="172" t="s">
        <v>199</v>
      </c>
      <c r="E23" s="173"/>
      <c r="F23" s="174"/>
      <c r="G23" s="175" t="s">
        <v>271</v>
      </c>
      <c r="H23" s="120"/>
      <c r="I23" s="121"/>
      <c r="J23" s="122"/>
    </row>
    <row r="24" spans="2:26" ht="15.75" x14ac:dyDescent="0.25">
      <c r="B24" s="163">
        <f>IF(C24="","",COUNTA(C$3:$H24))</f>
        <v>74</v>
      </c>
      <c r="C24" s="164" t="s">
        <v>272</v>
      </c>
      <c r="D24" s="176" t="s">
        <v>273</v>
      </c>
      <c r="E24" s="177"/>
      <c r="F24" s="177"/>
      <c r="G24" s="166" t="s">
        <v>274</v>
      </c>
      <c r="H24" s="120"/>
      <c r="I24" s="121"/>
      <c r="J24" s="122"/>
    </row>
  </sheetData>
  <mergeCells count="4">
    <mergeCell ref="D3:D7"/>
    <mergeCell ref="D8:D13"/>
    <mergeCell ref="E8:E10"/>
    <mergeCell ref="D15:D2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275</v>
      </c>
    </row>
    <row r="3" spans="1:1" x14ac:dyDescent="0.25">
      <c r="A3" s="207" t="s">
        <v>276</v>
      </c>
    </row>
    <row r="4" spans="1:1" x14ac:dyDescent="0.25">
      <c r="A4" t="s">
        <v>0</v>
      </c>
    </row>
    <row r="5" spans="1:1" x14ac:dyDescent="0.25">
      <c r="A5" t="s">
        <v>0</v>
      </c>
    </row>
  </sheetData>
  <mergeCells count="1">
    <mergeCell ref="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Előlap</vt:lpstr>
      <vt:lpstr>Összesítő</vt:lpstr>
      <vt:lpstr>B_SZV_1A</vt:lpstr>
      <vt:lpstr>adat</vt:lpstr>
      <vt:lpstr>Kitöltési útmutató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DPMV</dc:creator>
  <cp:lastModifiedBy>Bella Andrea</cp:lastModifiedBy>
  <dcterms:created xsi:type="dcterms:W3CDTF">2026-08-19T09:36:37Z</dcterms:created>
  <dcterms:modified xsi:type="dcterms:W3CDTF">2026-10-09T08:55:40Z</dcterms:modified>
</cp:coreProperties>
</file>