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M:\TESTÜLET\2026\10.29\GFT\"/>
    </mc:Choice>
  </mc:AlternateContent>
  <xr:revisionPtr revIDLastSave="0" documentId="13_ncr:1_{9BF9B924-2998-4D44-A67E-0790D830554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Előlap" sheetId="1" r:id="rId1"/>
    <sheet name="Összesítő" sheetId="2" r:id="rId2"/>
    <sheet name="B_IV_1A" sheetId="3" r:id="rId3"/>
    <sheet name="adat" sheetId="7" r:id="rId4"/>
    <sheet name="Kitöltési útmutató" sheetId="4" r:id="rId5"/>
    <sheet name="Megjegyzés" sheetId="5" r:id="rId6"/>
  </sheets>
  <externalReferences>
    <externalReference r:id="rId7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C4" i="3" l="1"/>
  <c r="CB4" i="3"/>
  <c r="CA4" i="3"/>
  <c r="BZ4" i="3"/>
  <c r="BY4" i="3"/>
  <c r="BX4" i="3"/>
  <c r="BW4" i="3"/>
  <c r="BV4" i="3"/>
  <c r="BU4" i="3"/>
  <c r="BN4" i="3"/>
  <c r="BP4" i="3" s="1"/>
  <c r="BM4" i="3"/>
  <c r="BO4" i="3" s="1"/>
  <c r="BJ4" i="3"/>
  <c r="BG4" i="3"/>
  <c r="BF4" i="3"/>
  <c r="AZ4" i="3"/>
  <c r="AY4" i="3"/>
  <c r="H4" i="3" s="1"/>
  <c r="AW4" i="3"/>
  <c r="AQ4" i="3"/>
  <c r="BI4" i="3" s="1"/>
  <c r="BL4" i="3" s="1"/>
  <c r="AC4" i="3"/>
  <c r="BE4" i="3" s="1"/>
  <c r="K4" i="3"/>
  <c r="J4" i="3"/>
  <c r="I4" i="3"/>
  <c r="F4" i="3"/>
  <c r="BB4" i="3" s="1"/>
  <c r="BK4" i="3" l="1"/>
  <c r="BH4" i="3"/>
  <c r="BS4" i="3"/>
  <c r="BR4" i="3"/>
  <c r="BA4" i="3"/>
  <c r="AD4" i="3" s="1"/>
  <c r="BQ4" i="3"/>
  <c r="BT4" i="3"/>
  <c r="BC4" i="3"/>
  <c r="BD4" i="3"/>
  <c r="P16" i="7"/>
  <c r="P15" i="7"/>
  <c r="P14" i="7"/>
  <c r="P13" i="7"/>
  <c r="P12" i="7"/>
  <c r="P11" i="7"/>
  <c r="P10" i="7"/>
  <c r="P9" i="7"/>
  <c r="P8" i="7"/>
  <c r="P7" i="7"/>
  <c r="U6" i="7"/>
  <c r="P6" i="7"/>
  <c r="U5" i="7"/>
  <c r="P5" i="7"/>
  <c r="U4" i="7"/>
  <c r="P4" i="7"/>
  <c r="U3" i="7"/>
  <c r="P3" i="7"/>
  <c r="U2" i="7"/>
  <c r="P2" i="7"/>
  <c r="CC22" i="3"/>
  <c r="CB22" i="3"/>
  <c r="CA22" i="3"/>
  <c r="BZ22" i="3"/>
  <c r="BY22" i="3"/>
  <c r="BX22" i="3"/>
  <c r="BW22" i="3"/>
  <c r="BV22" i="3"/>
  <c r="BU22" i="3"/>
  <c r="BN22" i="3"/>
  <c r="BM22" i="3"/>
  <c r="BO22" i="3" s="1"/>
  <c r="BL22" i="3"/>
  <c r="BJ22" i="3"/>
  <c r="BG22" i="3"/>
  <c r="AZ22" i="3"/>
  <c r="AY22" i="3"/>
  <c r="AW22" i="3"/>
  <c r="AS22" i="3"/>
  <c r="AQ22" i="3"/>
  <c r="AD22" i="3"/>
  <c r="AC22" i="3"/>
  <c r="BE22" i="3" s="1"/>
  <c r="BF22" i="3" s="1"/>
  <c r="K22" i="3"/>
  <c r="J22" i="3"/>
  <c r="I22" i="3"/>
  <c r="F22" i="3"/>
  <c r="A22" i="3"/>
  <c r="CF22" i="3" s="1"/>
  <c r="CC21" i="3"/>
  <c r="CB21" i="3"/>
  <c r="CA21" i="3"/>
  <c r="BZ21" i="3"/>
  <c r="BY21" i="3"/>
  <c r="BX21" i="3"/>
  <c r="BW21" i="3"/>
  <c r="BV21" i="3"/>
  <c r="BU21" i="3"/>
  <c r="BN21" i="3"/>
  <c r="BM21" i="3"/>
  <c r="BO21" i="3" s="1"/>
  <c r="BL21" i="3"/>
  <c r="BJ21" i="3"/>
  <c r="BG21" i="3"/>
  <c r="AZ21" i="3"/>
  <c r="AY21" i="3"/>
  <c r="AW21" i="3"/>
  <c r="H21" i="3" s="1"/>
  <c r="AS21" i="3"/>
  <c r="AQ21" i="3"/>
  <c r="BI21" i="3" s="1"/>
  <c r="AD21" i="3"/>
  <c r="AC21" i="3"/>
  <c r="BE21" i="3" s="1"/>
  <c r="BF21" i="3" s="1"/>
  <c r="K21" i="3"/>
  <c r="J21" i="3"/>
  <c r="I21" i="3"/>
  <c r="F21" i="3"/>
  <c r="A21" i="3"/>
  <c r="CF21" i="3" s="1"/>
  <c r="CC20" i="3"/>
  <c r="CB20" i="3"/>
  <c r="CA20" i="3"/>
  <c r="BZ20" i="3"/>
  <c r="BY20" i="3"/>
  <c r="BX20" i="3"/>
  <c r="BW20" i="3"/>
  <c r="BV20" i="3"/>
  <c r="BU20" i="3"/>
  <c r="BN20" i="3"/>
  <c r="BM20" i="3"/>
  <c r="BO20" i="3" s="1"/>
  <c r="BL20" i="3"/>
  <c r="BJ20" i="3"/>
  <c r="BG20" i="3"/>
  <c r="BH20" i="3" s="1"/>
  <c r="AZ20" i="3"/>
  <c r="AY20" i="3"/>
  <c r="AW20" i="3"/>
  <c r="H20" i="3" s="1"/>
  <c r="AS20" i="3"/>
  <c r="AQ20" i="3"/>
  <c r="BI20" i="3" s="1"/>
  <c r="AD20" i="3"/>
  <c r="AC20" i="3"/>
  <c r="BE20" i="3" s="1"/>
  <c r="BF20" i="3" s="1"/>
  <c r="K20" i="3"/>
  <c r="J20" i="3"/>
  <c r="I20" i="3"/>
  <c r="F20" i="3"/>
  <c r="A20" i="3"/>
  <c r="CF20" i="3" s="1"/>
  <c r="CC19" i="3"/>
  <c r="CB19" i="3"/>
  <c r="CA19" i="3"/>
  <c r="BZ19" i="3"/>
  <c r="BY19" i="3"/>
  <c r="BX19" i="3"/>
  <c r="BW19" i="3"/>
  <c r="BV19" i="3"/>
  <c r="BU19" i="3"/>
  <c r="BN19" i="3"/>
  <c r="BM19" i="3"/>
  <c r="BO19" i="3" s="1"/>
  <c r="BL19" i="3"/>
  <c r="BJ19" i="3"/>
  <c r="BG19" i="3"/>
  <c r="AZ19" i="3"/>
  <c r="AY19" i="3"/>
  <c r="AW19" i="3"/>
  <c r="AS19" i="3"/>
  <c r="AQ19" i="3"/>
  <c r="BI19" i="3" s="1"/>
  <c r="AD19" i="3"/>
  <c r="AC19" i="3"/>
  <c r="BE19" i="3" s="1"/>
  <c r="BF19" i="3" s="1"/>
  <c r="K19" i="3"/>
  <c r="J19" i="3"/>
  <c r="I19" i="3"/>
  <c r="F19" i="3"/>
  <c r="A19" i="3"/>
  <c r="CF19" i="3" s="1"/>
  <c r="CC18" i="3"/>
  <c r="CB18" i="3"/>
  <c r="CA18" i="3"/>
  <c r="BZ18" i="3"/>
  <c r="BY18" i="3"/>
  <c r="BX18" i="3"/>
  <c r="BW18" i="3"/>
  <c r="BV18" i="3"/>
  <c r="BU18" i="3"/>
  <c r="BN18" i="3"/>
  <c r="BM18" i="3"/>
  <c r="BO18" i="3" s="1"/>
  <c r="BL18" i="3"/>
  <c r="BJ18" i="3"/>
  <c r="BG18" i="3"/>
  <c r="BH18" i="3" s="1"/>
  <c r="AZ18" i="3"/>
  <c r="AY18" i="3"/>
  <c r="AW18" i="3"/>
  <c r="H18" i="3" s="1"/>
  <c r="AS18" i="3"/>
  <c r="AQ18" i="3"/>
  <c r="BI18" i="3" s="1"/>
  <c r="AD18" i="3"/>
  <c r="AC18" i="3"/>
  <c r="BE18" i="3" s="1"/>
  <c r="BF18" i="3" s="1"/>
  <c r="K18" i="3"/>
  <c r="J18" i="3"/>
  <c r="I18" i="3"/>
  <c r="F18" i="3"/>
  <c r="BB18" i="3" s="1"/>
  <c r="A18" i="3"/>
  <c r="CF18" i="3" s="1"/>
  <c r="CC17" i="3"/>
  <c r="CB17" i="3"/>
  <c r="CA17" i="3"/>
  <c r="BZ17" i="3"/>
  <c r="BY17" i="3"/>
  <c r="BX17" i="3"/>
  <c r="BW17" i="3"/>
  <c r="BV17" i="3"/>
  <c r="BU17" i="3"/>
  <c r="BN17" i="3"/>
  <c r="BM17" i="3"/>
  <c r="BO17" i="3" s="1"/>
  <c r="BL17" i="3"/>
  <c r="BJ17" i="3"/>
  <c r="BG17" i="3"/>
  <c r="AZ17" i="3"/>
  <c r="AY17" i="3"/>
  <c r="AW17" i="3"/>
  <c r="H17" i="3" s="1"/>
  <c r="AS17" i="3"/>
  <c r="AQ17" i="3"/>
  <c r="BI17" i="3" s="1"/>
  <c r="AD17" i="3"/>
  <c r="AC17" i="3"/>
  <c r="BE17" i="3" s="1"/>
  <c r="BF17" i="3" s="1"/>
  <c r="K17" i="3"/>
  <c r="J17" i="3"/>
  <c r="I17" i="3"/>
  <c r="F17" i="3"/>
  <c r="A17" i="3"/>
  <c r="CF17" i="3" s="1"/>
  <c r="CC16" i="3"/>
  <c r="CB16" i="3"/>
  <c r="CA16" i="3"/>
  <c r="BZ16" i="3"/>
  <c r="BY16" i="3"/>
  <c r="BX16" i="3"/>
  <c r="BW16" i="3"/>
  <c r="BV16" i="3"/>
  <c r="BU16" i="3"/>
  <c r="BN16" i="3"/>
  <c r="BM16" i="3"/>
  <c r="BO16" i="3" s="1"/>
  <c r="BL16" i="3"/>
  <c r="BJ16" i="3"/>
  <c r="BG16" i="3"/>
  <c r="AZ16" i="3"/>
  <c r="AY16" i="3"/>
  <c r="AW16" i="3"/>
  <c r="AS16" i="3"/>
  <c r="AQ16" i="3"/>
  <c r="BI16" i="3" s="1"/>
  <c r="AD16" i="3"/>
  <c r="AC16" i="3"/>
  <c r="BE16" i="3" s="1"/>
  <c r="BF16" i="3" s="1"/>
  <c r="K16" i="3"/>
  <c r="J16" i="3"/>
  <c r="I16" i="3"/>
  <c r="F16" i="3"/>
  <c r="A16" i="3"/>
  <c r="CF16" i="3" s="1"/>
  <c r="CC15" i="3"/>
  <c r="CB15" i="3"/>
  <c r="CA15" i="3"/>
  <c r="BZ15" i="3"/>
  <c r="BY15" i="3"/>
  <c r="BX15" i="3"/>
  <c r="BW15" i="3"/>
  <c r="BV15" i="3"/>
  <c r="BU15" i="3"/>
  <c r="BN15" i="3"/>
  <c r="BP15" i="3" s="1"/>
  <c r="BM15" i="3"/>
  <c r="BO15" i="3" s="1"/>
  <c r="BL15" i="3"/>
  <c r="BJ15" i="3"/>
  <c r="BG15" i="3"/>
  <c r="AZ15" i="3"/>
  <c r="AY15" i="3"/>
  <c r="AW15" i="3"/>
  <c r="H15" i="3" s="1"/>
  <c r="AS15" i="3"/>
  <c r="AQ15" i="3"/>
  <c r="BI15" i="3" s="1"/>
  <c r="AD15" i="3"/>
  <c r="AC15" i="3"/>
  <c r="BE15" i="3" s="1"/>
  <c r="BF15" i="3" s="1"/>
  <c r="K15" i="3"/>
  <c r="J15" i="3"/>
  <c r="I15" i="3"/>
  <c r="F15" i="3"/>
  <c r="BA15" i="3" s="1"/>
  <c r="CD15" i="3" s="1"/>
  <c r="A15" i="3"/>
  <c r="CF15" i="3" s="1"/>
  <c r="CF14" i="3"/>
  <c r="CC14" i="3"/>
  <c r="CB14" i="3"/>
  <c r="CA14" i="3"/>
  <c r="BZ14" i="3"/>
  <c r="BY14" i="3"/>
  <c r="BX14" i="3"/>
  <c r="BW14" i="3"/>
  <c r="BV14" i="3"/>
  <c r="BU14" i="3"/>
  <c r="BN14" i="3"/>
  <c r="BM14" i="3"/>
  <c r="BO14" i="3" s="1"/>
  <c r="BL14" i="3"/>
  <c r="BJ14" i="3"/>
  <c r="BI14" i="3"/>
  <c r="BG14" i="3"/>
  <c r="BB14" i="3"/>
  <c r="AZ14" i="3"/>
  <c r="AY14" i="3"/>
  <c r="AW14" i="3"/>
  <c r="AS14" i="3"/>
  <c r="AQ14" i="3"/>
  <c r="AD14" i="3"/>
  <c r="AC14" i="3"/>
  <c r="BE14" i="3" s="1"/>
  <c r="BF14" i="3" s="1"/>
  <c r="K14" i="3"/>
  <c r="J14" i="3"/>
  <c r="I14" i="3"/>
  <c r="F14" i="3"/>
  <c r="BA14" i="3" s="1"/>
  <c r="A14" i="3"/>
  <c r="CC13" i="3"/>
  <c r="CB13" i="3"/>
  <c r="CA13" i="3"/>
  <c r="BZ13" i="3"/>
  <c r="BY13" i="3"/>
  <c r="BX13" i="3"/>
  <c r="BW13" i="3"/>
  <c r="BV13" i="3"/>
  <c r="BU13" i="3"/>
  <c r="BN13" i="3"/>
  <c r="BM13" i="3"/>
  <c r="BO13" i="3" s="1"/>
  <c r="BL13" i="3"/>
  <c r="BJ13" i="3"/>
  <c r="BG13" i="3"/>
  <c r="AZ13" i="3"/>
  <c r="AY13" i="3"/>
  <c r="AW13" i="3"/>
  <c r="AS13" i="3"/>
  <c r="AQ13" i="3"/>
  <c r="BI13" i="3" s="1"/>
  <c r="AD13" i="3"/>
  <c r="AC13" i="3"/>
  <c r="BE13" i="3" s="1"/>
  <c r="BF13" i="3" s="1"/>
  <c r="K13" i="3"/>
  <c r="J13" i="3"/>
  <c r="I13" i="3"/>
  <c r="F13" i="3"/>
  <c r="A13" i="3"/>
  <c r="CF13" i="3" s="1"/>
  <c r="CC12" i="3"/>
  <c r="CB12" i="3"/>
  <c r="CA12" i="3"/>
  <c r="BZ12" i="3"/>
  <c r="BY12" i="3"/>
  <c r="BX12" i="3"/>
  <c r="BW12" i="3"/>
  <c r="BV12" i="3"/>
  <c r="BU12" i="3"/>
  <c r="BN12" i="3"/>
  <c r="BP12" i="3" s="1"/>
  <c r="BM12" i="3"/>
  <c r="BO12" i="3" s="1"/>
  <c r="BL12" i="3"/>
  <c r="BJ12" i="3"/>
  <c r="BK12" i="3" s="1"/>
  <c r="BG12" i="3"/>
  <c r="AZ12" i="3"/>
  <c r="AY12" i="3"/>
  <c r="AW12" i="3"/>
  <c r="AS12" i="3"/>
  <c r="AQ12" i="3"/>
  <c r="BI12" i="3" s="1"/>
  <c r="AD12" i="3"/>
  <c r="AC12" i="3"/>
  <c r="BE12" i="3" s="1"/>
  <c r="BF12" i="3" s="1"/>
  <c r="K12" i="3"/>
  <c r="J12" i="3"/>
  <c r="I12" i="3"/>
  <c r="F12" i="3"/>
  <c r="A12" i="3"/>
  <c r="CF12" i="3" s="1"/>
  <c r="CC11" i="3"/>
  <c r="CB11" i="3"/>
  <c r="CA11" i="3"/>
  <c r="BZ11" i="3"/>
  <c r="BY11" i="3"/>
  <c r="BX11" i="3"/>
  <c r="BW11" i="3"/>
  <c r="BV11" i="3"/>
  <c r="BU11" i="3"/>
  <c r="BN11" i="3"/>
  <c r="BM11" i="3"/>
  <c r="BO11" i="3" s="1"/>
  <c r="BL11" i="3"/>
  <c r="BJ11" i="3"/>
  <c r="BG11" i="3"/>
  <c r="BE11" i="3"/>
  <c r="BF11" i="3" s="1"/>
  <c r="AZ11" i="3"/>
  <c r="AY11" i="3"/>
  <c r="AW11" i="3"/>
  <c r="H11" i="3" s="1"/>
  <c r="AS11" i="3"/>
  <c r="AQ11" i="3"/>
  <c r="BI11" i="3" s="1"/>
  <c r="AD11" i="3"/>
  <c r="AC11" i="3"/>
  <c r="K11" i="3"/>
  <c r="J11" i="3"/>
  <c r="I11" i="3"/>
  <c r="F11" i="3"/>
  <c r="A11" i="3"/>
  <c r="CF11" i="3" s="1"/>
  <c r="CC10" i="3"/>
  <c r="CB10" i="3"/>
  <c r="CA10" i="3"/>
  <c r="BZ10" i="3"/>
  <c r="BY10" i="3"/>
  <c r="BX10" i="3"/>
  <c r="BW10" i="3"/>
  <c r="BV10" i="3"/>
  <c r="BU10" i="3"/>
  <c r="BN10" i="3"/>
  <c r="BM10" i="3"/>
  <c r="BO10" i="3" s="1"/>
  <c r="BL10" i="3"/>
  <c r="BJ10" i="3"/>
  <c r="BG10" i="3"/>
  <c r="BH10" i="3" s="1"/>
  <c r="AZ10" i="3"/>
  <c r="AY10" i="3"/>
  <c r="AW10" i="3"/>
  <c r="AS10" i="3"/>
  <c r="AQ10" i="3"/>
  <c r="BI10" i="3" s="1"/>
  <c r="AD10" i="3"/>
  <c r="AC10" i="3"/>
  <c r="BE10" i="3" s="1"/>
  <c r="BF10" i="3" s="1"/>
  <c r="K10" i="3"/>
  <c r="J10" i="3"/>
  <c r="I10" i="3"/>
  <c r="F10" i="3"/>
  <c r="BB10" i="3" s="1"/>
  <c r="A10" i="3"/>
  <c r="CF10" i="3" s="1"/>
  <c r="CC9" i="3"/>
  <c r="CB9" i="3"/>
  <c r="CA9" i="3"/>
  <c r="BZ9" i="3"/>
  <c r="BY9" i="3"/>
  <c r="BX9" i="3"/>
  <c r="BW9" i="3"/>
  <c r="BV9" i="3"/>
  <c r="BU9" i="3"/>
  <c r="BN9" i="3"/>
  <c r="BM9" i="3"/>
  <c r="BO9" i="3" s="1"/>
  <c r="BL9" i="3"/>
  <c r="BJ9" i="3"/>
  <c r="BG9" i="3"/>
  <c r="AZ9" i="3"/>
  <c r="AY9" i="3"/>
  <c r="AW9" i="3"/>
  <c r="AS9" i="3"/>
  <c r="AQ9" i="3"/>
  <c r="BI9" i="3" s="1"/>
  <c r="AD9" i="3"/>
  <c r="AC9" i="3"/>
  <c r="BE9" i="3" s="1"/>
  <c r="BF9" i="3" s="1"/>
  <c r="K9" i="3"/>
  <c r="J9" i="3"/>
  <c r="I9" i="3"/>
  <c r="F9" i="3"/>
  <c r="A9" i="3"/>
  <c r="CF9" i="3" s="1"/>
  <c r="CC8" i="3"/>
  <c r="CB8" i="3"/>
  <c r="CA8" i="3"/>
  <c r="BZ8" i="3"/>
  <c r="BY8" i="3"/>
  <c r="BX8" i="3"/>
  <c r="BW8" i="3"/>
  <c r="BV8" i="3"/>
  <c r="BU8" i="3"/>
  <c r="BN8" i="3"/>
  <c r="BM8" i="3"/>
  <c r="BO8" i="3" s="1"/>
  <c r="BL8" i="3"/>
  <c r="BJ8" i="3"/>
  <c r="BG8" i="3"/>
  <c r="AZ8" i="3"/>
  <c r="AY8" i="3"/>
  <c r="AW8" i="3"/>
  <c r="AS8" i="3"/>
  <c r="AQ8" i="3"/>
  <c r="AD8" i="3"/>
  <c r="AC8" i="3"/>
  <c r="BE8" i="3" s="1"/>
  <c r="BF8" i="3" s="1"/>
  <c r="K8" i="3"/>
  <c r="J8" i="3"/>
  <c r="I8" i="3"/>
  <c r="F8" i="3"/>
  <c r="A8" i="3"/>
  <c r="CF8" i="3" s="1"/>
  <c r="CC7" i="3"/>
  <c r="CB7" i="3"/>
  <c r="CA7" i="3"/>
  <c r="BZ7" i="3"/>
  <c r="BY7" i="3"/>
  <c r="BX7" i="3"/>
  <c r="BW7" i="3"/>
  <c r="BV7" i="3"/>
  <c r="BU7" i="3"/>
  <c r="BN7" i="3"/>
  <c r="BP7" i="3" s="1"/>
  <c r="BM7" i="3"/>
  <c r="BO7" i="3" s="1"/>
  <c r="BJ7" i="3"/>
  <c r="BG7" i="3"/>
  <c r="AZ7" i="3"/>
  <c r="AY7" i="3"/>
  <c r="AW7" i="3"/>
  <c r="AQ7" i="3"/>
  <c r="BI7" i="3" s="1"/>
  <c r="BL7" i="3" s="1"/>
  <c r="AC7" i="3"/>
  <c r="BE7" i="3" s="1"/>
  <c r="BF7" i="3" s="1"/>
  <c r="K7" i="3"/>
  <c r="J7" i="3"/>
  <c r="I7" i="3"/>
  <c r="F7" i="3"/>
  <c r="CC6" i="3"/>
  <c r="CB6" i="3"/>
  <c r="CA6" i="3"/>
  <c r="BZ6" i="3"/>
  <c r="BY6" i="3"/>
  <c r="BX6" i="3"/>
  <c r="BW6" i="3"/>
  <c r="BV6" i="3"/>
  <c r="BU6" i="3"/>
  <c r="BN6" i="3"/>
  <c r="BP6" i="3" s="1"/>
  <c r="BM6" i="3"/>
  <c r="BO6" i="3" s="1"/>
  <c r="BJ6" i="3"/>
  <c r="BG6" i="3"/>
  <c r="BF6" i="3"/>
  <c r="AZ6" i="3"/>
  <c r="AY6" i="3"/>
  <c r="AW6" i="3"/>
  <c r="AQ6" i="3"/>
  <c r="BI6" i="3" s="1"/>
  <c r="BL6" i="3" s="1"/>
  <c r="AC6" i="3"/>
  <c r="BE6" i="3" s="1"/>
  <c r="K6" i="3"/>
  <c r="J6" i="3"/>
  <c r="I6" i="3"/>
  <c r="F6" i="3"/>
  <c r="CC5" i="3"/>
  <c r="CB5" i="3"/>
  <c r="CA5" i="3"/>
  <c r="BZ5" i="3"/>
  <c r="BY5" i="3"/>
  <c r="BX5" i="3"/>
  <c r="BW5" i="3"/>
  <c r="BV5" i="3"/>
  <c r="BU5" i="3"/>
  <c r="BN5" i="3"/>
  <c r="BP5" i="3" s="1"/>
  <c r="BM5" i="3"/>
  <c r="BO5" i="3" s="1"/>
  <c r="BJ5" i="3"/>
  <c r="BG5" i="3"/>
  <c r="AZ5" i="3"/>
  <c r="AY5" i="3"/>
  <c r="AW5" i="3"/>
  <c r="AQ5" i="3"/>
  <c r="BI5" i="3" s="1"/>
  <c r="BL5" i="3" s="1"/>
  <c r="AC5" i="3"/>
  <c r="BE5" i="3" s="1"/>
  <c r="BF5" i="3" s="1"/>
  <c r="K5" i="3"/>
  <c r="J5" i="3"/>
  <c r="I5" i="3"/>
  <c r="F5" i="3"/>
  <c r="BA5" i="3" s="1"/>
  <c r="CC3" i="3"/>
  <c r="CB3" i="3"/>
  <c r="CA3" i="3"/>
  <c r="BZ3" i="3"/>
  <c r="BY3" i="3"/>
  <c r="BX3" i="3"/>
  <c r="BW3" i="3"/>
  <c r="BV3" i="3"/>
  <c r="BU3" i="3"/>
  <c r="BN3" i="3"/>
  <c r="BR3" i="3" s="1"/>
  <c r="BM3" i="3"/>
  <c r="BO3" i="3" s="1"/>
  <c r="BL3" i="3"/>
  <c r="BJ3" i="3"/>
  <c r="BG3" i="3"/>
  <c r="AZ3" i="3"/>
  <c r="AY3" i="3"/>
  <c r="AW3" i="3"/>
  <c r="AQ3" i="3"/>
  <c r="BI3" i="3" s="1"/>
  <c r="AC3" i="3"/>
  <c r="BE3" i="3" s="1"/>
  <c r="BF3" i="3" s="1"/>
  <c r="J3" i="3"/>
  <c r="I3" i="3"/>
  <c r="F3" i="3"/>
  <c r="B8" i="1"/>
  <c r="B7" i="1"/>
  <c r="BK21" i="3" l="1"/>
  <c r="BH21" i="3"/>
  <c r="BH9" i="3"/>
  <c r="BH8" i="3"/>
  <c r="BK19" i="3"/>
  <c r="BH19" i="3"/>
  <c r="BK18" i="3"/>
  <c r="CH18" i="3"/>
  <c r="BK9" i="3"/>
  <c r="BH16" i="3"/>
  <c r="BK15" i="3"/>
  <c r="BH15" i="3"/>
  <c r="BK13" i="3"/>
  <c r="BH13" i="3"/>
  <c r="BH12" i="3"/>
  <c r="BK11" i="3"/>
  <c r="BK10" i="3"/>
  <c r="BH11" i="3"/>
  <c r="BK7" i="3"/>
  <c r="BH6" i="3"/>
  <c r="BH5" i="3"/>
  <c r="AI22" i="2"/>
  <c r="BP22" i="3"/>
  <c r="BR22" i="3"/>
  <c r="BB22" i="3"/>
  <c r="BQ22" i="3" s="1"/>
  <c r="BA22" i="3"/>
  <c r="BB21" i="3"/>
  <c r="BA21" i="3"/>
  <c r="BR19" i="3"/>
  <c r="BP19" i="3"/>
  <c r="BB19" i="3"/>
  <c r="BA19" i="3"/>
  <c r="BR18" i="3"/>
  <c r="BP18" i="3"/>
  <c r="BR17" i="3"/>
  <c r="BP17" i="3"/>
  <c r="BA17" i="3"/>
  <c r="BB17" i="3"/>
  <c r="BR16" i="3"/>
  <c r="BP16" i="3"/>
  <c r="BP14" i="3"/>
  <c r="BR14" i="3"/>
  <c r="BC14" i="3"/>
  <c r="CH14" i="3"/>
  <c r="CG14" i="3"/>
  <c r="BT14" i="3"/>
  <c r="BS14" i="3"/>
  <c r="BQ14" i="3"/>
  <c r="BD14" i="3"/>
  <c r="CD14" i="3"/>
  <c r="CE14" i="3"/>
  <c r="BP13" i="3"/>
  <c r="BR13" i="3"/>
  <c r="BR11" i="3"/>
  <c r="BP11" i="3"/>
  <c r="BB11" i="3"/>
  <c r="BA11" i="3"/>
  <c r="CD11" i="3" s="1"/>
  <c r="BP10" i="3"/>
  <c r="BR10" i="3"/>
  <c r="BR9" i="3"/>
  <c r="BP9" i="3"/>
  <c r="BP8" i="3"/>
  <c r="BR8" i="3"/>
  <c r="BB8" i="3"/>
  <c r="BS8" i="3" s="1"/>
  <c r="V21" i="2"/>
  <c r="BA8" i="3"/>
  <c r="AH20" i="2"/>
  <c r="AK19" i="2"/>
  <c r="BB7" i="3"/>
  <c r="BS7" i="3" s="1"/>
  <c r="BA7" i="3"/>
  <c r="AS7" i="3"/>
  <c r="BD7" i="3"/>
  <c r="BB5" i="3"/>
  <c r="BT5" i="3" s="1"/>
  <c r="U13" i="2"/>
  <c r="N14" i="2"/>
  <c r="AD7" i="3"/>
  <c r="BR5" i="3"/>
  <c r="AS5" i="3"/>
  <c r="AD5" i="3"/>
  <c r="BS5" i="3"/>
  <c r="AV7" i="2"/>
  <c r="U11" i="2"/>
  <c r="L12" i="2"/>
  <c r="AH12" i="2"/>
  <c r="T11" i="2"/>
  <c r="AJ12" i="2"/>
  <c r="CD4" i="3"/>
  <c r="CE4" i="3"/>
  <c r="A4" i="3" s="1"/>
  <c r="CF4" i="3" s="1"/>
  <c r="CH4" i="3" s="1"/>
  <c r="AS4" i="3"/>
  <c r="CG4" i="3"/>
  <c r="BK3" i="3"/>
  <c r="BH3" i="3"/>
  <c r="BP3" i="3"/>
  <c r="AL19" i="2"/>
  <c r="AG20" i="2"/>
  <c r="Y21" i="2"/>
  <c r="H8" i="3"/>
  <c r="Q22" i="2"/>
  <c r="N4" i="2"/>
  <c r="S5" i="2"/>
  <c r="AF4" i="2"/>
  <c r="T7" i="2"/>
  <c r="H7" i="3"/>
  <c r="AE4" i="2"/>
  <c r="Q5" i="2"/>
  <c r="AW5" i="2"/>
  <c r="H22" i="3"/>
  <c r="H9" i="3"/>
  <c r="P14" i="2"/>
  <c r="R22" i="2"/>
  <c r="AE6" i="2"/>
  <c r="AL14" i="2"/>
  <c r="AL22" i="2"/>
  <c r="AF6" i="2"/>
  <c r="AM14" i="2"/>
  <c r="H10" i="3"/>
  <c r="H16" i="3"/>
  <c r="H13" i="3"/>
  <c r="AC15" i="2"/>
  <c r="AD15" i="2"/>
  <c r="W22" i="2"/>
  <c r="AL16" i="2"/>
  <c r="AM16" i="2"/>
  <c r="S9" i="2"/>
  <c r="W9" i="2"/>
  <c r="Z21" i="2"/>
  <c r="AT9" i="2"/>
  <c r="G9" i="2" s="1"/>
  <c r="M18" i="2"/>
  <c r="H12" i="3"/>
  <c r="L16" i="2"/>
  <c r="AI8" i="2"/>
  <c r="Y17" i="2"/>
  <c r="Z17" i="2"/>
  <c r="AG10" i="2"/>
  <c r="W18" i="2"/>
  <c r="U7" i="2"/>
  <c r="AC8" i="2"/>
  <c r="AH10" i="2"/>
  <c r="L19" i="2"/>
  <c r="CH10" i="3"/>
  <c r="BS10" i="3"/>
  <c r="CG10" i="3"/>
  <c r="BT10" i="3"/>
  <c r="BQ10" i="3"/>
  <c r="BD10" i="3"/>
  <c r="BC10" i="3"/>
  <c r="CE19" i="3"/>
  <c r="CD19" i="3"/>
  <c r="AW7" i="2"/>
  <c r="CE22" i="3"/>
  <c r="CD22" i="3"/>
  <c r="Q4" i="2"/>
  <c r="X5" i="2"/>
  <c r="AG6" i="2"/>
  <c r="AX7" i="2"/>
  <c r="Y9" i="2"/>
  <c r="AI10" i="2"/>
  <c r="M12" i="2"/>
  <c r="AD13" i="2"/>
  <c r="AV14" i="2"/>
  <c r="P16" i="2"/>
  <c r="M19" i="2"/>
  <c r="AK20" i="2"/>
  <c r="S22" i="2"/>
  <c r="AV22" i="2"/>
  <c r="AX19" i="2"/>
  <c r="AV12" i="2"/>
  <c r="AX9" i="2"/>
  <c r="AU22" i="2"/>
  <c r="AW19" i="2"/>
  <c r="AV19" i="2"/>
  <c r="AV9" i="2"/>
  <c r="AX6" i="2"/>
  <c r="AX18" i="2"/>
  <c r="AX14" i="2"/>
  <c r="AX20" i="2"/>
  <c r="AW18" i="2"/>
  <c r="AU16" i="2"/>
  <c r="AW14" i="2"/>
  <c r="AV17" i="2"/>
  <c r="AX15" i="2"/>
  <c r="AX13" i="2"/>
  <c r="AU17" i="2"/>
  <c r="AV6" i="2"/>
  <c r="AW9" i="2"/>
  <c r="AU6" i="2"/>
  <c r="AV13" i="2"/>
  <c r="AU4" i="2"/>
  <c r="AX22" i="2"/>
  <c r="AU13" i="2"/>
  <c r="AU5" i="2"/>
  <c r="AX4" i="2"/>
  <c r="AW4" i="2"/>
  <c r="AV4" i="2"/>
  <c r="AV20" i="2"/>
  <c r="AU18" i="2"/>
  <c r="AU14" i="2"/>
  <c r="AW13" i="2"/>
  <c r="AU12" i="2"/>
  <c r="AX11" i="2"/>
  <c r="AU20" i="2"/>
  <c r="AW11" i="2"/>
  <c r="AX10" i="2"/>
  <c r="H3" i="3"/>
  <c r="AV11" i="2"/>
  <c r="AW10" i="2"/>
  <c r="AU9" i="2"/>
  <c r="AX8" i="2"/>
  <c r="BP20" i="3"/>
  <c r="BR20" i="3"/>
  <c r="S4" i="2"/>
  <c r="Y5" i="2"/>
  <c r="AK6" i="2"/>
  <c r="AM10" i="2"/>
  <c r="N12" i="2"/>
  <c r="AE13" i="2"/>
  <c r="Y16" i="2"/>
  <c r="AC17" i="2"/>
  <c r="N19" i="2"/>
  <c r="AL20" i="2"/>
  <c r="BA13" i="3"/>
  <c r="T4" i="2"/>
  <c r="AD5" i="2"/>
  <c r="AL6" i="2"/>
  <c r="Q8" i="2"/>
  <c r="AC9" i="2"/>
  <c r="AU10" i="2"/>
  <c r="P12" i="2"/>
  <c r="AF13" i="2"/>
  <c r="AT17" i="2"/>
  <c r="G17" i="2" s="1"/>
  <c r="P19" i="2"/>
  <c r="AM20" i="2"/>
  <c r="X22" i="2"/>
  <c r="H6" i="3"/>
  <c r="BB13" i="3"/>
  <c r="U4" i="2"/>
  <c r="AG5" i="2"/>
  <c r="S8" i="2"/>
  <c r="AG9" i="2"/>
  <c r="AV10" i="2"/>
  <c r="Q12" i="2"/>
  <c r="AG13" i="2"/>
  <c r="L15" i="2"/>
  <c r="AC16" i="2"/>
  <c r="AW17" i="2"/>
  <c r="BQ11" i="3"/>
  <c r="V4" i="2"/>
  <c r="AH5" i="2"/>
  <c r="AT6" i="2"/>
  <c r="G6" i="2" s="1"/>
  <c r="T8" i="2"/>
  <c r="AH9" i="2"/>
  <c r="N11" i="2"/>
  <c r="U12" i="2"/>
  <c r="AJ13" i="2"/>
  <c r="M15" i="2"/>
  <c r="AD16" i="2"/>
  <c r="AX17" i="2"/>
  <c r="AE19" i="2"/>
  <c r="AW20" i="2"/>
  <c r="AC22" i="2"/>
  <c r="BR15" i="3"/>
  <c r="W4" i="2"/>
  <c r="AI5" i="2"/>
  <c r="AW6" i="2"/>
  <c r="U8" i="2"/>
  <c r="AI9" i="2"/>
  <c r="Q11" i="2"/>
  <c r="AE12" i="2"/>
  <c r="AK13" i="2"/>
  <c r="N15" i="2"/>
  <c r="AE16" i="2"/>
  <c r="AF19" i="2"/>
  <c r="AG22" i="2"/>
  <c r="BI8" i="3"/>
  <c r="BK8" i="3"/>
  <c r="BS11" i="3"/>
  <c r="AJ5" i="2"/>
  <c r="M7" i="2"/>
  <c r="V8" i="2"/>
  <c r="AL9" i="2"/>
  <c r="R11" i="2"/>
  <c r="AF12" i="2"/>
  <c r="P15" i="2"/>
  <c r="AF16" i="2"/>
  <c r="AI19" i="2"/>
  <c r="R21" i="2"/>
  <c r="AH22" i="2"/>
  <c r="BR7" i="3"/>
  <c r="AD4" i="2"/>
  <c r="AV5" i="2"/>
  <c r="N7" i="2"/>
  <c r="W8" i="2"/>
  <c r="AM9" i="2"/>
  <c r="S11" i="2"/>
  <c r="AG12" i="2"/>
  <c r="L14" i="2"/>
  <c r="Y15" i="2"/>
  <c r="AH16" i="2"/>
  <c r="L18" i="2"/>
  <c r="AJ19" i="2"/>
  <c r="U21" i="2"/>
  <c r="AX5" i="2"/>
  <c r="AW22" i="2"/>
  <c r="CD5" i="3"/>
  <c r="AH4" i="2"/>
  <c r="V7" i="2"/>
  <c r="AJ8" i="2"/>
  <c r="Q10" i="2"/>
  <c r="V11" i="2"/>
  <c r="AK12" i="2"/>
  <c r="Q14" i="2"/>
  <c r="AE15" i="2"/>
  <c r="X18" i="2"/>
  <c r="AU19" i="2"/>
  <c r="BD5" i="3"/>
  <c r="BQ5" i="3"/>
  <c r="CD8" i="3"/>
  <c r="CE8" i="3"/>
  <c r="BB9" i="3"/>
  <c r="BA9" i="3"/>
  <c r="AJ4" i="2"/>
  <c r="W7" i="2"/>
  <c r="R10" i="2"/>
  <c r="AD11" i="2"/>
  <c r="AL12" i="2"/>
  <c r="R14" i="2"/>
  <c r="AH15" i="2"/>
  <c r="M17" i="2"/>
  <c r="Y18" i="2"/>
  <c r="L20" i="2"/>
  <c r="AE21" i="2"/>
  <c r="V22" i="2"/>
  <c r="AK21" i="2"/>
  <c r="P21" i="2"/>
  <c r="AE20" i="2"/>
  <c r="X19" i="2"/>
  <c r="AM18" i="2"/>
  <c r="R18" i="2"/>
  <c r="AG17" i="2"/>
  <c r="Z16" i="2"/>
  <c r="AT15" i="2"/>
  <c r="G15" i="2" s="1"/>
  <c r="T15" i="2"/>
  <c r="AI14" i="2"/>
  <c r="M14" i="2"/>
  <c r="AC13" i="2"/>
  <c r="V12" i="2"/>
  <c r="AK11" i="2"/>
  <c r="P11" i="2"/>
  <c r="AE10" i="2"/>
  <c r="X9" i="2"/>
  <c r="AM8" i="2"/>
  <c r="R8" i="2"/>
  <c r="AG7" i="2"/>
  <c r="Z6" i="2"/>
  <c r="AT5" i="2"/>
  <c r="G5" i="2" s="1"/>
  <c r="T5" i="2"/>
  <c r="AI4" i="2"/>
  <c r="M4" i="2"/>
  <c r="U22" i="2"/>
  <c r="AJ21" i="2"/>
  <c r="N21" i="2"/>
  <c r="AD20" i="2"/>
  <c r="W19" i="2"/>
  <c r="AL18" i="2"/>
  <c r="Q18" i="2"/>
  <c r="AT22" i="2"/>
  <c r="G22" i="2" s="1"/>
  <c r="T22" i="2"/>
  <c r="AI21" i="2"/>
  <c r="M21" i="2"/>
  <c r="AC20" i="2"/>
  <c r="V19" i="2"/>
  <c r="AK18" i="2"/>
  <c r="P18" i="2"/>
  <c r="AE17" i="2"/>
  <c r="X16" i="2"/>
  <c r="AM15" i="2"/>
  <c r="R15" i="2"/>
  <c r="AG14" i="2"/>
  <c r="Z13" i="2"/>
  <c r="AT12" i="2"/>
  <c r="G12" i="2" s="1"/>
  <c r="T12" i="2"/>
  <c r="AI11" i="2"/>
  <c r="M11" i="2"/>
  <c r="AC10" i="2"/>
  <c r="V9" i="2"/>
  <c r="AK8" i="2"/>
  <c r="P8" i="2"/>
  <c r="AE7" i="2"/>
  <c r="X6" i="2"/>
  <c r="AM5" i="2"/>
  <c r="R5" i="2"/>
  <c r="AG4" i="2"/>
  <c r="Z22" i="2"/>
  <c r="AL21" i="2"/>
  <c r="V20" i="2"/>
  <c r="AH19" i="2"/>
  <c r="U18" i="2"/>
  <c r="AF17" i="2"/>
  <c r="T16" i="2"/>
  <c r="AG15" i="2"/>
  <c r="V14" i="2"/>
  <c r="AI13" i="2"/>
  <c r="X12" i="2"/>
  <c r="AJ11" i="2"/>
  <c r="X10" i="2"/>
  <c r="AK9" i="2"/>
  <c r="M9" i="2"/>
  <c r="Z8" i="2"/>
  <c r="AM7" i="2"/>
  <c r="P7" i="2"/>
  <c r="AC6" i="2"/>
  <c r="P5" i="2"/>
  <c r="AC4" i="2"/>
  <c r="Y22" i="2"/>
  <c r="AH21" i="2"/>
  <c r="U20" i="2"/>
  <c r="AG19" i="2"/>
  <c r="T18" i="2"/>
  <c r="AD17" i="2"/>
  <c r="S16" i="2"/>
  <c r="AF15" i="2"/>
  <c r="U14" i="2"/>
  <c r="AH13" i="2"/>
  <c r="W12" i="2"/>
  <c r="AH11" i="2"/>
  <c r="W10" i="2"/>
  <c r="AJ9" i="2"/>
  <c r="L9" i="2"/>
  <c r="Y8" i="2"/>
  <c r="AL7" i="2"/>
  <c r="BB3" i="3"/>
  <c r="AK22" i="2"/>
  <c r="L22" i="2"/>
  <c r="X21" i="2"/>
  <c r="AJ20" i="2"/>
  <c r="T19" i="2"/>
  <c r="AF18" i="2"/>
  <c r="T17" i="2"/>
  <c r="AG16" i="2"/>
  <c r="V15" i="2"/>
  <c r="AH14" i="2"/>
  <c r="V13" i="2"/>
  <c r="AI12" i="2"/>
  <c r="X11" i="2"/>
  <c r="AK10" i="2"/>
  <c r="M10" i="2"/>
  <c r="Z9" i="2"/>
  <c r="AL8" i="2"/>
  <c r="M8" i="2"/>
  <c r="Z7" i="2"/>
  <c r="AM6" i="2"/>
  <c r="P6" i="2"/>
  <c r="AC5" i="2"/>
  <c r="AT4" i="2"/>
  <c r="G4" i="2" s="1"/>
  <c r="R4" i="2"/>
  <c r="BA3" i="3"/>
  <c r="AJ22" i="2"/>
  <c r="W21" i="2"/>
  <c r="AI20" i="2"/>
  <c r="S19" i="2"/>
  <c r="AE18" i="2"/>
  <c r="Q21" i="2"/>
  <c r="S20" i="2"/>
  <c r="Z19" i="2"/>
  <c r="AC18" i="2"/>
  <c r="AJ17" i="2"/>
  <c r="AT16" i="2"/>
  <c r="N16" i="2"/>
  <c r="X15" i="2"/>
  <c r="AE14" i="2"/>
  <c r="M13" i="2"/>
  <c r="S12" i="2"/>
  <c r="AC11" i="2"/>
  <c r="AL10" i="2"/>
  <c r="R9" i="2"/>
  <c r="AI7" i="2"/>
  <c r="R6" i="2"/>
  <c r="AL4" i="2"/>
  <c r="AM22" i="2"/>
  <c r="L21" i="2"/>
  <c r="R20" i="2"/>
  <c r="Y19" i="2"/>
  <c r="AI17" i="2"/>
  <c r="M16" i="2"/>
  <c r="W15" i="2"/>
  <c r="AD14" i="2"/>
  <c r="AM13" i="2"/>
  <c r="L13" i="2"/>
  <c r="R12" i="2"/>
  <c r="AJ10" i="2"/>
  <c r="Q9" i="2"/>
  <c r="X8" i="2"/>
  <c r="AH7" i="2"/>
  <c r="Q6" i="2"/>
  <c r="Z5" i="2"/>
  <c r="AK4" i="2"/>
  <c r="N22" i="2"/>
  <c r="T21" i="2"/>
  <c r="X20" i="2"/>
  <c r="AD19" i="2"/>
  <c r="AH18" i="2"/>
  <c r="AM17" i="2"/>
  <c r="L17" i="2"/>
  <c r="R16" i="2"/>
  <c r="AK14" i="2"/>
  <c r="Q13" i="2"/>
  <c r="Z12" i="2"/>
  <c r="AF11" i="2"/>
  <c r="AT10" i="2"/>
  <c r="G10" i="2" s="1"/>
  <c r="N10" i="2"/>
  <c r="U9" i="2"/>
  <c r="AE8" i="2"/>
  <c r="L7" i="2"/>
  <c r="U6" i="2"/>
  <c r="AF5" i="2"/>
  <c r="P4" i="2"/>
  <c r="M22" i="2"/>
  <c r="S21" i="2"/>
  <c r="W20" i="2"/>
  <c r="AC19" i="2"/>
  <c r="AG18" i="2"/>
  <c r="AL17" i="2"/>
  <c r="Q16" i="2"/>
  <c r="Z15" i="2"/>
  <c r="AJ14" i="2"/>
  <c r="P13" i="2"/>
  <c r="Y12" i="2"/>
  <c r="AE11" i="2"/>
  <c r="L10" i="2"/>
  <c r="T9" i="2"/>
  <c r="AD8" i="2"/>
  <c r="AK7" i="2"/>
  <c r="T6" i="2"/>
  <c r="AE5" i="2"/>
  <c r="AF22" i="2"/>
  <c r="AD21" i="2"/>
  <c r="U19" i="2"/>
  <c r="V18" i="2"/>
  <c r="U17" i="2"/>
  <c r="W16" i="2"/>
  <c r="U15" i="2"/>
  <c r="X14" i="2"/>
  <c r="Y13" i="2"/>
  <c r="AD12" i="2"/>
  <c r="Z11" i="2"/>
  <c r="AD10" i="2"/>
  <c r="AF9" i="2"/>
  <c r="AH8" i="2"/>
  <c r="AF7" i="2"/>
  <c r="AJ6" i="2"/>
  <c r="L4" i="2"/>
  <c r="AE22" i="2"/>
  <c r="AC21" i="2"/>
  <c r="Z20" i="2"/>
  <c r="R19" i="2"/>
  <c r="S18" i="2"/>
  <c r="S17" i="2"/>
  <c r="V16" i="2"/>
  <c r="S15" i="2"/>
  <c r="W14" i="2"/>
  <c r="X13" i="2"/>
  <c r="AC12" i="2"/>
  <c r="Y11" i="2"/>
  <c r="AE9" i="2"/>
  <c r="AG8" i="2"/>
  <c r="AD7" i="2"/>
  <c r="AI6" i="2"/>
  <c r="AL5" i="2"/>
  <c r="AD22" i="2"/>
  <c r="Y20" i="2"/>
  <c r="Q19" i="2"/>
  <c r="N18" i="2"/>
  <c r="R17" i="2"/>
  <c r="U16" i="2"/>
  <c r="Q15" i="2"/>
  <c r="T14" i="2"/>
  <c r="W13" i="2"/>
  <c r="W11" i="2"/>
  <c r="Z10" i="2"/>
  <c r="AD9" i="2"/>
  <c r="AF8" i="2"/>
  <c r="AC7" i="2"/>
  <c r="AH6" i="2"/>
  <c r="AK5" i="2"/>
  <c r="P22" i="2"/>
  <c r="AT19" i="2"/>
  <c r="G19" i="2" s="1"/>
  <c r="AK16" i="2"/>
  <c r="L11" i="2"/>
  <c r="P10" i="2"/>
  <c r="N8" i="2"/>
  <c r="S7" i="2"/>
  <c r="V6" i="2"/>
  <c r="W5" i="2"/>
  <c r="Z4" i="2"/>
  <c r="AT18" i="2"/>
  <c r="G18" i="2" s="1"/>
  <c r="AK17" i="2"/>
  <c r="AJ16" i="2"/>
  <c r="AL15" i="2"/>
  <c r="AT14" i="2"/>
  <c r="G14" i="2" s="1"/>
  <c r="AT13" i="2"/>
  <c r="G13" i="2" s="1"/>
  <c r="L8" i="2"/>
  <c r="R7" i="2"/>
  <c r="S6" i="2"/>
  <c r="V5" i="2"/>
  <c r="Y4" i="2"/>
  <c r="AT20" i="2"/>
  <c r="G20" i="2" s="1"/>
  <c r="AM19" i="2"/>
  <c r="AH17" i="2"/>
  <c r="AI16" i="2"/>
  <c r="AK15" i="2"/>
  <c r="AL13" i="2"/>
  <c r="AM12" i="2"/>
  <c r="Q7" i="2"/>
  <c r="N6" i="2"/>
  <c r="U5" i="2"/>
  <c r="X4" i="2"/>
  <c r="BC5" i="3"/>
  <c r="BT8" i="3"/>
  <c r="BH17" i="3"/>
  <c r="AM4" i="2"/>
  <c r="L6" i="2"/>
  <c r="X7" i="2"/>
  <c r="AT8" i="2"/>
  <c r="G8" i="2" s="1"/>
  <c r="S10" i="2"/>
  <c r="AG11" i="2"/>
  <c r="AW12" i="2"/>
  <c r="S14" i="2"/>
  <c r="AI15" i="2"/>
  <c r="N17" i="2"/>
  <c r="Z18" i="2"/>
  <c r="M20" i="2"/>
  <c r="AF21" i="2"/>
  <c r="M6" i="2"/>
  <c r="Y7" i="2"/>
  <c r="AU8" i="2"/>
  <c r="T10" i="2"/>
  <c r="AL11" i="2"/>
  <c r="AX12" i="2"/>
  <c r="Y14" i="2"/>
  <c r="AJ15" i="2"/>
  <c r="P17" i="2"/>
  <c r="AD18" i="2"/>
  <c r="N20" i="2"/>
  <c r="AG21" i="2"/>
  <c r="BK17" i="3"/>
  <c r="W6" i="2"/>
  <c r="AV8" i="2"/>
  <c r="U10" i="2"/>
  <c r="AM11" i="2"/>
  <c r="N13" i="2"/>
  <c r="Z14" i="2"/>
  <c r="AU15" i="2"/>
  <c r="Q17" i="2"/>
  <c r="AI18" i="2"/>
  <c r="P20" i="2"/>
  <c r="AM21" i="2"/>
  <c r="BK5" i="3"/>
  <c r="CE15" i="3"/>
  <c r="BK22" i="3"/>
  <c r="BI22" i="3"/>
  <c r="L5" i="2"/>
  <c r="Y6" i="2"/>
  <c r="AJ7" i="2"/>
  <c r="AW8" i="2"/>
  <c r="V10" i="2"/>
  <c r="R13" i="2"/>
  <c r="AV15" i="2"/>
  <c r="V17" i="2"/>
  <c r="AJ18" i="2"/>
  <c r="Q20" i="2"/>
  <c r="CD7" i="3"/>
  <c r="BB15" i="3"/>
  <c r="BT18" i="3"/>
  <c r="BS18" i="3"/>
  <c r="BQ18" i="3"/>
  <c r="BD18" i="3"/>
  <c r="CG18" i="3"/>
  <c r="BC18" i="3"/>
  <c r="BR21" i="3"/>
  <c r="BP21" i="3"/>
  <c r="M5" i="2"/>
  <c r="AT7" i="2"/>
  <c r="G7" i="2" s="1"/>
  <c r="N9" i="2"/>
  <c r="Y10" i="2"/>
  <c r="AT11" i="2"/>
  <c r="G11" i="2" s="1"/>
  <c r="S13" i="2"/>
  <c r="AC14" i="2"/>
  <c r="AW15" i="2"/>
  <c r="W17" i="2"/>
  <c r="AV18" i="2"/>
  <c r="T20" i="2"/>
  <c r="AT21" i="2"/>
  <c r="BQ7" i="3"/>
  <c r="BT7" i="3"/>
  <c r="BA10" i="3"/>
  <c r="CE11" i="3"/>
  <c r="N5" i="2"/>
  <c r="AD6" i="2"/>
  <c r="AU7" i="2"/>
  <c r="P9" i="2"/>
  <c r="AF10" i="2"/>
  <c r="AU11" i="2"/>
  <c r="T13" i="2"/>
  <c r="AF14" i="2"/>
  <c r="X17" i="2"/>
  <c r="AF20" i="2"/>
  <c r="AU21" i="2"/>
  <c r="BC7" i="3"/>
  <c r="BR12" i="3"/>
  <c r="BK20" i="3"/>
  <c r="BK14" i="3"/>
  <c r="BA16" i="3"/>
  <c r="BB16" i="3"/>
  <c r="H5" i="3"/>
  <c r="BK6" i="3"/>
  <c r="BQ8" i="3"/>
  <c r="BD8" i="3"/>
  <c r="CH8" i="3"/>
  <c r="BB12" i="3"/>
  <c r="BA12" i="3"/>
  <c r="BC8" i="3"/>
  <c r="BB20" i="3"/>
  <c r="BA20" i="3"/>
  <c r="CG8" i="3"/>
  <c r="H14" i="3"/>
  <c r="BB6" i="3"/>
  <c r="BR6" i="3" s="1"/>
  <c r="BA6" i="3"/>
  <c r="BA18" i="3"/>
  <c r="CG11" i="3"/>
  <c r="BH14" i="3"/>
  <c r="BC17" i="3"/>
  <c r="BH22" i="3"/>
  <c r="CH19" i="3"/>
  <c r="CG19" i="3"/>
  <c r="BC19" i="3"/>
  <c r="CG22" i="3"/>
  <c r="CH22" i="3"/>
  <c r="BT22" i="3"/>
  <c r="BS22" i="3"/>
  <c r="H19" i="3"/>
  <c r="BC22" i="3"/>
  <c r="BH7" i="3"/>
  <c r="BT21" i="3"/>
  <c r="BS21" i="3"/>
  <c r="BQ21" i="3"/>
  <c r="CH21" i="3"/>
  <c r="CG21" i="3"/>
  <c r="BD22" i="3"/>
  <c r="BK16" i="3"/>
  <c r="BC21" i="3" l="1"/>
  <c r="BD21" i="3"/>
  <c r="CD21" i="3"/>
  <c r="CE21" i="3"/>
  <c r="BQ19" i="3"/>
  <c r="BS19" i="3"/>
  <c r="BT19" i="3"/>
  <c r="BD19" i="3"/>
  <c r="CD17" i="3"/>
  <c r="CE17" i="3"/>
  <c r="BQ17" i="3"/>
  <c r="BS17" i="3"/>
  <c r="BT17" i="3"/>
  <c r="CG17" i="3"/>
  <c r="CH17" i="3"/>
  <c r="BD17" i="3"/>
  <c r="CH11" i="3"/>
  <c r="BD11" i="3"/>
  <c r="BT11" i="3"/>
  <c r="BC11" i="3"/>
  <c r="CE7" i="3"/>
  <c r="A7" i="3" s="1"/>
  <c r="CF7" i="3" s="1"/>
  <c r="AS6" i="3"/>
  <c r="AD6" i="3"/>
  <c r="CE5" i="3"/>
  <c r="A5" i="3" s="1"/>
  <c r="CF5" i="3" s="1"/>
  <c r="CH5" i="3" s="1"/>
  <c r="K12" i="2"/>
  <c r="K18" i="2"/>
  <c r="K7" i="2"/>
  <c r="K8" i="2"/>
  <c r="K21" i="2"/>
  <c r="K17" i="2"/>
  <c r="K16" i="2"/>
  <c r="AS3" i="3"/>
  <c r="AD3" i="3"/>
  <c r="W3" i="2"/>
  <c r="T3" i="2"/>
  <c r="AA14" i="2"/>
  <c r="AA18" i="2"/>
  <c r="AF3" i="2"/>
  <c r="AE3" i="2"/>
  <c r="Z3" i="2"/>
  <c r="AN8" i="2"/>
  <c r="K19" i="2"/>
  <c r="N3" i="2"/>
  <c r="K22" i="2"/>
  <c r="K10" i="2"/>
  <c r="AN15" i="2"/>
  <c r="AA9" i="2"/>
  <c r="K9" i="2"/>
  <c r="AA21" i="2"/>
  <c r="CE18" i="3"/>
  <c r="CD18" i="3"/>
  <c r="AN21" i="2"/>
  <c r="AN11" i="2"/>
  <c r="AN5" i="2"/>
  <c r="AN4" i="2"/>
  <c r="AC3" i="2"/>
  <c r="CD13" i="3"/>
  <c r="CE13" i="3"/>
  <c r="CD6" i="3"/>
  <c r="CE6" i="3" s="1"/>
  <c r="A6" i="3" s="1"/>
  <c r="CF6" i="3" s="1"/>
  <c r="AA6" i="2"/>
  <c r="AA5" i="2"/>
  <c r="AG3" i="2"/>
  <c r="AN22" i="2"/>
  <c r="BD6" i="3"/>
  <c r="BC6" i="3"/>
  <c r="BT6" i="3"/>
  <c r="BS6" i="3"/>
  <c r="BQ6" i="3"/>
  <c r="K4" i="2"/>
  <c r="L3" i="2"/>
  <c r="BD3" i="3"/>
  <c r="BC3" i="3"/>
  <c r="BS3" i="3"/>
  <c r="BQ3" i="3"/>
  <c r="BT3" i="3"/>
  <c r="AN6" i="2"/>
  <c r="AA7" i="2"/>
  <c r="AN20" i="2"/>
  <c r="K20" i="2"/>
  <c r="K14" i="2"/>
  <c r="AN17" i="2"/>
  <c r="AN14" i="2"/>
  <c r="AA10" i="2"/>
  <c r="K11" i="2"/>
  <c r="K13" i="2"/>
  <c r="AA11" i="2"/>
  <c r="U3" i="2"/>
  <c r="AA16" i="2"/>
  <c r="CE20" i="3"/>
  <c r="CD20" i="3"/>
  <c r="AA8" i="2"/>
  <c r="CH13" i="3"/>
  <c r="CG13" i="3"/>
  <c r="BD13" i="3"/>
  <c r="BC13" i="3"/>
  <c r="BT13" i="3"/>
  <c r="BS13" i="3"/>
  <c r="BQ13" i="3"/>
  <c r="BD20" i="3"/>
  <c r="BC20" i="3"/>
  <c r="BS20" i="3"/>
  <c r="BT20" i="3"/>
  <c r="BQ20" i="3"/>
  <c r="CH20" i="3"/>
  <c r="CG20" i="3"/>
  <c r="AA13" i="2"/>
  <c r="Y3" i="2"/>
  <c r="AA22" i="2"/>
  <c r="AN18" i="2"/>
  <c r="AN13" i="2"/>
  <c r="BT15" i="3"/>
  <c r="BS15" i="3"/>
  <c r="BD15" i="3"/>
  <c r="BC15" i="3"/>
  <c r="CH15" i="3"/>
  <c r="CG15" i="3"/>
  <c r="BQ15" i="3"/>
  <c r="CE12" i="3"/>
  <c r="CD12" i="3"/>
  <c r="AN10" i="2"/>
  <c r="BT12" i="3"/>
  <c r="BS12" i="3"/>
  <c r="CH12" i="3"/>
  <c r="CG12" i="3"/>
  <c r="BQ12" i="3"/>
  <c r="BC12" i="3"/>
  <c r="BD12" i="3"/>
  <c r="AD3" i="2"/>
  <c r="AA19" i="2"/>
  <c r="S3" i="2"/>
  <c r="AN7" i="2"/>
  <c r="AN12" i="2"/>
  <c r="AH3" i="2"/>
  <c r="K5" i="2"/>
  <c r="AA17" i="2"/>
  <c r="K6" i="2"/>
  <c r="AJ3" i="2"/>
  <c r="AM3" i="2"/>
  <c r="AN19" i="2"/>
  <c r="CE9" i="3"/>
  <c r="CD9" i="3"/>
  <c r="AA12" i="2"/>
  <c r="CE10" i="3"/>
  <c r="CD10" i="3"/>
  <c r="BC9" i="3"/>
  <c r="CH9" i="3"/>
  <c r="CG9" i="3"/>
  <c r="BD9" i="3"/>
  <c r="BT9" i="3"/>
  <c r="BS9" i="3"/>
  <c r="BQ9" i="3"/>
  <c r="V3" i="2"/>
  <c r="AU3" i="2"/>
  <c r="Q3" i="2"/>
  <c r="AL3" i="2"/>
  <c r="M3" i="2"/>
  <c r="AN9" i="2"/>
  <c r="CH16" i="3"/>
  <c r="CG16" i="3"/>
  <c r="BD16" i="3"/>
  <c r="BC16" i="3"/>
  <c r="BT16" i="3"/>
  <c r="BS16" i="3"/>
  <c r="BQ16" i="3"/>
  <c r="AI3" i="2"/>
  <c r="AA15" i="2"/>
  <c r="CE16" i="3"/>
  <c r="CD16" i="3"/>
  <c r="X3" i="2"/>
  <c r="AA4" i="2"/>
  <c r="P3" i="2"/>
  <c r="AK3" i="2"/>
  <c r="CD3" i="3"/>
  <c r="AN16" i="2"/>
  <c r="AA20" i="2"/>
  <c r="R3" i="2"/>
  <c r="K15" i="2"/>
  <c r="CH7" i="3" l="1"/>
  <c r="CG7" i="3"/>
  <c r="CH6" i="3"/>
  <c r="CG6" i="3"/>
  <c r="CG5" i="3"/>
  <c r="CE3" i="3"/>
  <c r="A3" i="3" s="1"/>
  <c r="CF3" i="3" s="1"/>
  <c r="AV16" i="2"/>
  <c r="AA3" i="2"/>
  <c r="K3" i="2"/>
  <c r="AN3" i="2"/>
  <c r="AV21" i="2" l="1"/>
  <c r="CG3" i="3"/>
  <c r="AW21" i="2" s="1"/>
  <c r="CH3" i="3"/>
  <c r="AV3" i="2"/>
  <c r="AX21" i="2"/>
  <c r="AW16" i="2"/>
  <c r="G16" i="2" s="1"/>
  <c r="AX16" i="2"/>
  <c r="G2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B3" authorId="0" shapeId="0" xr:uid="{00000000-0006-0000-0000-000001000000}">
      <text>
        <r>
          <rPr>
            <sz val="11"/>
            <rFont val="Calibri"/>
            <family val="2"/>
            <charset val="238"/>
          </rPr>
          <t>{$form.identifier}</t>
        </r>
      </text>
    </comment>
    <comment ref="B4" authorId="0" shapeId="0" xr:uid="{00000000-0006-0000-0000-000002000000}">
      <text>
        <r>
          <rPr>
            <sz val="11"/>
            <rFont val="Calibri"/>
            <family val="2"/>
            <charset val="238"/>
          </rPr>
          <t>{$form.name}</t>
        </r>
      </text>
    </comment>
    <comment ref="B5" authorId="0" shapeId="0" xr:uid="{00000000-0006-0000-0000-000003000000}">
      <text>
        <r>
          <rPr>
            <sz val="11"/>
            <rFont val="Calibri"/>
            <family val="2"/>
            <charset val="238"/>
          </rPr>
          <t>{$form.frequency}</t>
        </r>
      </text>
    </comment>
    <comment ref="B6" authorId="0" shapeId="0" xr:uid="{00000000-0006-0000-0000-000004000000}">
      <text>
        <r>
          <rPr>
            <sz val="11"/>
            <rFont val="Calibri"/>
            <family val="2"/>
            <charset val="238"/>
          </rPr>
          <t>{$session.period}</t>
        </r>
      </text>
    </comment>
    <comment ref="B7" authorId="0" shapeId="0" xr:uid="{00000000-0006-0000-0000-000005000000}">
      <text>
        <r>
          <rPr>
            <sz val="11"/>
            <rFont val="Calibri"/>
            <family val="2"/>
            <charset val="238"/>
          </rPr>
          <t>StartYear</t>
        </r>
      </text>
    </comment>
    <comment ref="B8" authorId="0" shapeId="0" xr:uid="{00000000-0006-0000-0000-000006000000}">
      <text>
        <r>
          <rPr>
            <sz val="11"/>
            <rFont val="Calibri"/>
            <family val="2"/>
            <charset val="238"/>
          </rPr>
          <t>EndYear</t>
        </r>
      </text>
    </comment>
    <comment ref="B9" authorId="0" shapeId="0" xr:uid="{00000000-0006-0000-0000-000007000000}">
      <text>
        <r>
          <rPr>
            <sz val="11"/>
            <rFont val="Calibri"/>
            <family val="2"/>
            <charset val="238"/>
          </rPr>
          <t>{$dataentry.duedate}</t>
        </r>
      </text>
    </comment>
    <comment ref="B13" authorId="0" shapeId="0" xr:uid="{00000000-0006-0000-0000-000008000000}">
      <text>
        <r>
          <rPr>
            <sz val="11"/>
            <rFont val="Calibri"/>
            <family val="2"/>
            <charset val="238"/>
          </rPr>
          <t>{$environment.orgname}</t>
        </r>
      </text>
    </comment>
    <comment ref="B14" authorId="0" shapeId="0" xr:uid="{00000000-0006-0000-0000-000009000000}">
      <text>
        <r>
          <rPr>
            <sz val="11"/>
            <rFont val="Calibri"/>
            <family val="2"/>
            <charset val="238"/>
          </rPr>
          <t>{$environment.orgaddress}</t>
        </r>
      </text>
    </comment>
    <comment ref="B15" authorId="0" shapeId="0" xr:uid="{00000000-0006-0000-0000-00000A000000}">
      <text>
        <r>
          <rPr>
            <sz val="11"/>
            <rFont val="Calibri"/>
            <family val="2"/>
            <charset val="238"/>
          </rPr>
          <t>{$environment.orgcode}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H3" authorId="0" shapeId="0" xr:uid="{00000000-0006-0000-0100-000001000000}">
      <text>
        <r>
          <rPr>
            <sz val="11"/>
            <rFont val="Calibri"/>
            <family val="2"/>
            <charset val="238"/>
          </rPr>
          <t>SzumForrastobbletUtem1</t>
        </r>
      </text>
    </comment>
    <comment ref="I3" authorId="0" shapeId="0" xr:uid="{00000000-0006-0000-0100-000002000000}">
      <text>
        <r>
          <rPr>
            <sz val="11"/>
            <rFont val="Calibri"/>
            <family val="2"/>
            <charset val="238"/>
          </rPr>
          <t>SzumForrastobbletUtem2</t>
        </r>
      </text>
    </comment>
    <comment ref="A4" authorId="0" shapeId="0" xr:uid="{00000000-0006-0000-0100-00000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" authorId="0" shapeId="0" xr:uid="{00000000-0006-0000-0100-00000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" authorId="0" shapeId="0" xr:uid="{00000000-0006-0000-0100-00000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" authorId="0" shapeId="0" xr:uid="{00000000-0006-0000-0100-00000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" authorId="0" shapeId="0" xr:uid="{00000000-0006-0000-0100-00000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" authorId="0" shapeId="0" xr:uid="{00000000-0006-0000-0100-00000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4" authorId="0" shapeId="0" xr:uid="{00000000-0006-0000-0100-00000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4" authorId="0" shapeId="0" xr:uid="{00000000-0006-0000-0100-00000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5" authorId="0" shapeId="0" xr:uid="{00000000-0006-0000-0100-00000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" authorId="0" shapeId="0" xr:uid="{00000000-0006-0000-0100-00000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" authorId="0" shapeId="0" xr:uid="{00000000-0006-0000-0100-00000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" authorId="0" shapeId="0" xr:uid="{00000000-0006-0000-0100-00000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" authorId="0" shapeId="0" xr:uid="{00000000-0006-0000-0100-00000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" authorId="0" shapeId="0" xr:uid="{00000000-0006-0000-0100-00001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5" authorId="0" shapeId="0" xr:uid="{00000000-0006-0000-0100-00001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5" authorId="0" shapeId="0" xr:uid="{00000000-0006-0000-0100-00001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6" authorId="0" shapeId="0" xr:uid="{00000000-0006-0000-0100-00001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6" authorId="0" shapeId="0" xr:uid="{00000000-0006-0000-0100-00001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6" authorId="0" shapeId="0" xr:uid="{00000000-0006-0000-0100-00001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6" authorId="0" shapeId="0" xr:uid="{00000000-0006-0000-0100-00001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6" authorId="0" shapeId="0" xr:uid="{00000000-0006-0000-0100-00001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6" authorId="0" shapeId="0" xr:uid="{00000000-0006-0000-0100-00001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6" authorId="0" shapeId="0" xr:uid="{00000000-0006-0000-0100-00001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6" authorId="0" shapeId="0" xr:uid="{00000000-0006-0000-0100-00001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7" authorId="0" shapeId="0" xr:uid="{00000000-0006-0000-0100-00001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7" authorId="0" shapeId="0" xr:uid="{00000000-0006-0000-0100-00001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7" authorId="0" shapeId="0" xr:uid="{00000000-0006-0000-0100-00001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7" authorId="0" shapeId="0" xr:uid="{00000000-0006-0000-0100-00001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7" authorId="0" shapeId="0" xr:uid="{00000000-0006-0000-0100-00001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7" authorId="0" shapeId="0" xr:uid="{00000000-0006-0000-0100-00002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7" authorId="0" shapeId="0" xr:uid="{00000000-0006-0000-0100-00002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7" authorId="0" shapeId="0" xr:uid="{00000000-0006-0000-0100-00002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8" authorId="0" shapeId="0" xr:uid="{00000000-0006-0000-0100-00002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8" authorId="0" shapeId="0" xr:uid="{00000000-0006-0000-0100-00002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8" authorId="0" shapeId="0" xr:uid="{00000000-0006-0000-0100-00002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8" authorId="0" shapeId="0" xr:uid="{00000000-0006-0000-0100-00002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8" authorId="0" shapeId="0" xr:uid="{00000000-0006-0000-0100-00002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8" authorId="0" shapeId="0" xr:uid="{00000000-0006-0000-0100-00002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8" authorId="0" shapeId="0" xr:uid="{00000000-0006-0000-0100-00002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8" authorId="0" shapeId="0" xr:uid="{00000000-0006-0000-0100-00002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9" authorId="0" shapeId="0" xr:uid="{00000000-0006-0000-0100-00002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9" authorId="0" shapeId="0" xr:uid="{00000000-0006-0000-0100-00002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9" authorId="0" shapeId="0" xr:uid="{00000000-0006-0000-0100-00002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9" authorId="0" shapeId="0" xr:uid="{00000000-0006-0000-0100-00002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9" authorId="0" shapeId="0" xr:uid="{00000000-0006-0000-0100-00002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9" authorId="0" shapeId="0" xr:uid="{00000000-0006-0000-0100-00003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9" authorId="0" shapeId="0" xr:uid="{00000000-0006-0000-0100-00003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9" authorId="0" shapeId="0" xr:uid="{00000000-0006-0000-0100-00003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0" authorId="0" shapeId="0" xr:uid="{00000000-0006-0000-0100-00003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0" authorId="0" shapeId="0" xr:uid="{00000000-0006-0000-0100-00003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0" authorId="0" shapeId="0" xr:uid="{00000000-0006-0000-0100-00003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0" authorId="0" shapeId="0" xr:uid="{00000000-0006-0000-0100-00003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0" authorId="0" shapeId="0" xr:uid="{00000000-0006-0000-0100-00003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0" authorId="0" shapeId="0" xr:uid="{00000000-0006-0000-0100-00003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0" authorId="0" shapeId="0" xr:uid="{00000000-0006-0000-0100-00003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0" authorId="0" shapeId="0" xr:uid="{00000000-0006-0000-0100-00003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1" authorId="0" shapeId="0" xr:uid="{00000000-0006-0000-0100-00003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1" authorId="0" shapeId="0" xr:uid="{00000000-0006-0000-0100-00003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1" authorId="0" shapeId="0" xr:uid="{00000000-0006-0000-0100-00003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1" authorId="0" shapeId="0" xr:uid="{00000000-0006-0000-0100-00003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1" authorId="0" shapeId="0" xr:uid="{00000000-0006-0000-0100-00003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1" authorId="0" shapeId="0" xr:uid="{00000000-0006-0000-0100-00004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1" authorId="0" shapeId="0" xr:uid="{00000000-0006-0000-0100-00004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1" authorId="0" shapeId="0" xr:uid="{00000000-0006-0000-0100-00004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2" authorId="0" shapeId="0" xr:uid="{00000000-0006-0000-0100-00004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2" authorId="0" shapeId="0" xr:uid="{00000000-0006-0000-0100-00004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2" authorId="0" shapeId="0" xr:uid="{00000000-0006-0000-0100-00004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2" authorId="0" shapeId="0" xr:uid="{00000000-0006-0000-0100-00004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2" authorId="0" shapeId="0" xr:uid="{00000000-0006-0000-0100-00004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2" authorId="0" shapeId="0" xr:uid="{00000000-0006-0000-0100-00004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2" authorId="0" shapeId="0" xr:uid="{00000000-0006-0000-0100-00004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2" authorId="0" shapeId="0" xr:uid="{00000000-0006-0000-0100-00004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3" authorId="0" shapeId="0" xr:uid="{00000000-0006-0000-0100-00004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3" authorId="0" shapeId="0" xr:uid="{00000000-0006-0000-0100-00004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3" authorId="0" shapeId="0" xr:uid="{00000000-0006-0000-0100-00004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3" authorId="0" shapeId="0" xr:uid="{00000000-0006-0000-0100-00004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3" authorId="0" shapeId="0" xr:uid="{00000000-0006-0000-0100-00004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3" authorId="0" shapeId="0" xr:uid="{00000000-0006-0000-0100-00005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3" authorId="0" shapeId="0" xr:uid="{00000000-0006-0000-0100-00005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3" authorId="0" shapeId="0" xr:uid="{00000000-0006-0000-0100-00005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4" authorId="0" shapeId="0" xr:uid="{00000000-0006-0000-0100-00005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4" authorId="0" shapeId="0" xr:uid="{00000000-0006-0000-0100-00005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4" authorId="0" shapeId="0" xr:uid="{00000000-0006-0000-0100-00005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4" authorId="0" shapeId="0" xr:uid="{00000000-0006-0000-0100-00005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4" authorId="0" shapeId="0" xr:uid="{00000000-0006-0000-0100-00005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4" authorId="0" shapeId="0" xr:uid="{00000000-0006-0000-0100-00005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4" authorId="0" shapeId="0" xr:uid="{00000000-0006-0000-0100-00005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4" authorId="0" shapeId="0" xr:uid="{00000000-0006-0000-0100-00005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5" authorId="0" shapeId="0" xr:uid="{00000000-0006-0000-0100-00005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5" authorId="0" shapeId="0" xr:uid="{00000000-0006-0000-0100-00005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5" authorId="0" shapeId="0" xr:uid="{00000000-0006-0000-0100-00005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5" authorId="0" shapeId="0" xr:uid="{00000000-0006-0000-0100-00005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5" authorId="0" shapeId="0" xr:uid="{00000000-0006-0000-0100-00005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5" authorId="0" shapeId="0" xr:uid="{00000000-0006-0000-0100-00006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5" authorId="0" shapeId="0" xr:uid="{00000000-0006-0000-0100-00006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5" authorId="0" shapeId="0" xr:uid="{00000000-0006-0000-0100-00006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6" authorId="0" shapeId="0" xr:uid="{00000000-0006-0000-0100-00006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6" authorId="0" shapeId="0" xr:uid="{00000000-0006-0000-0100-00006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6" authorId="0" shapeId="0" xr:uid="{00000000-0006-0000-0100-00006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6" authorId="0" shapeId="0" xr:uid="{00000000-0006-0000-0100-00006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6" authorId="0" shapeId="0" xr:uid="{00000000-0006-0000-0100-00006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6" authorId="0" shapeId="0" xr:uid="{00000000-0006-0000-0100-00006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6" authorId="0" shapeId="0" xr:uid="{00000000-0006-0000-0100-00006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6" authorId="0" shapeId="0" xr:uid="{00000000-0006-0000-0100-00006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7" authorId="0" shapeId="0" xr:uid="{00000000-0006-0000-0100-00006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7" authorId="0" shapeId="0" xr:uid="{00000000-0006-0000-0100-00006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7" authorId="0" shapeId="0" xr:uid="{00000000-0006-0000-0100-00006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7" authorId="0" shapeId="0" xr:uid="{00000000-0006-0000-0100-00006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7" authorId="0" shapeId="0" xr:uid="{00000000-0006-0000-0100-00006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7" authorId="0" shapeId="0" xr:uid="{00000000-0006-0000-0100-00007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7" authorId="0" shapeId="0" xr:uid="{00000000-0006-0000-0100-00007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7" authorId="0" shapeId="0" xr:uid="{00000000-0006-0000-0100-00007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8" authorId="0" shapeId="0" xr:uid="{00000000-0006-0000-0100-00007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8" authorId="0" shapeId="0" xr:uid="{00000000-0006-0000-0100-00007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8" authorId="0" shapeId="0" xr:uid="{00000000-0006-0000-0100-00007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8" authorId="0" shapeId="0" xr:uid="{00000000-0006-0000-0100-00007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8" authorId="0" shapeId="0" xr:uid="{00000000-0006-0000-0100-00007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8" authorId="0" shapeId="0" xr:uid="{00000000-0006-0000-0100-00007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8" authorId="0" shapeId="0" xr:uid="{00000000-0006-0000-0100-00007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8" authorId="0" shapeId="0" xr:uid="{00000000-0006-0000-0100-00007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9" authorId="0" shapeId="0" xr:uid="{00000000-0006-0000-0100-00007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9" authorId="0" shapeId="0" xr:uid="{00000000-0006-0000-0100-00007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9" authorId="0" shapeId="0" xr:uid="{00000000-0006-0000-0100-00007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9" authorId="0" shapeId="0" xr:uid="{00000000-0006-0000-0100-00007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9" authorId="0" shapeId="0" xr:uid="{00000000-0006-0000-0100-00007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9" authorId="0" shapeId="0" xr:uid="{00000000-0006-0000-0100-00008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9" authorId="0" shapeId="0" xr:uid="{00000000-0006-0000-0100-00008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9" authorId="0" shapeId="0" xr:uid="{00000000-0006-0000-0100-00008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20" authorId="0" shapeId="0" xr:uid="{00000000-0006-0000-0100-00008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0" authorId="0" shapeId="0" xr:uid="{00000000-0006-0000-0100-00008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0" authorId="0" shapeId="0" xr:uid="{00000000-0006-0000-0100-00008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0" authorId="0" shapeId="0" xr:uid="{00000000-0006-0000-0100-00008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0" authorId="0" shapeId="0" xr:uid="{00000000-0006-0000-0100-00008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0" authorId="0" shapeId="0" xr:uid="{00000000-0006-0000-0100-00008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20" authorId="0" shapeId="0" xr:uid="{00000000-0006-0000-0100-00008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20" authorId="0" shapeId="0" xr:uid="{00000000-0006-0000-0100-00008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21" authorId="0" shapeId="0" xr:uid="{00000000-0006-0000-0100-00008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1" authorId="0" shapeId="0" xr:uid="{00000000-0006-0000-0100-00008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1" authorId="0" shapeId="0" xr:uid="{00000000-0006-0000-0100-00008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1" authorId="0" shapeId="0" xr:uid="{00000000-0006-0000-0100-00008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1" authorId="0" shapeId="0" xr:uid="{00000000-0006-0000-0100-00008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1" authorId="0" shapeId="0" xr:uid="{00000000-0006-0000-0100-00009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21" authorId="0" shapeId="0" xr:uid="{00000000-0006-0000-0100-00009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21" authorId="0" shapeId="0" xr:uid="{00000000-0006-0000-0100-00009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22" authorId="0" shapeId="0" xr:uid="{00000000-0006-0000-0100-00009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22" authorId="0" shapeId="0" xr:uid="{00000000-0006-0000-0100-00009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22" authorId="0" shapeId="0" xr:uid="{00000000-0006-0000-0100-00009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22" authorId="0" shapeId="0" xr:uid="{00000000-0006-0000-0100-00009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22" authorId="0" shapeId="0" xr:uid="{00000000-0006-0000-0100-00009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22" authorId="0" shapeId="0" xr:uid="{00000000-0006-0000-0100-00009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22" authorId="0" shapeId="0" xr:uid="{00000000-0006-0000-0100-00009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22" authorId="0" shapeId="0" xr:uid="{00000000-0006-0000-0100-00009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B3" authorId="0" shapeId="0" xr:uid="{00000000-0006-0000-0200-000001000000}">
      <text>
        <r>
          <rPr>
            <sz val="11"/>
            <rFont val="Calibri"/>
          </rPr>
          <t>IV_B:FontossagiSorrent</t>
        </r>
      </text>
    </comment>
    <comment ref="C3" authorId="0" shapeId="0" xr:uid="{00000000-0006-0000-0200-000002000000}">
      <text>
        <r>
          <rPr>
            <sz val="11"/>
            <rFont val="Calibri"/>
          </rPr>
          <t>IV_B:FeladatKategoria</t>
        </r>
      </text>
    </comment>
    <comment ref="D3" authorId="0" shapeId="0" xr:uid="{00000000-0006-0000-0200-000003000000}">
      <text>
        <r>
          <rPr>
            <sz val="11"/>
            <rFont val="Calibri"/>
          </rPr>
          <t>IV_B:FeladatMegnevezes</t>
        </r>
      </text>
    </comment>
    <comment ref="E3" authorId="0" shapeId="0" xr:uid="{00000000-0006-0000-0200-000004000000}">
      <text>
        <r>
          <rPr>
            <sz val="11"/>
            <rFont val="Calibri"/>
          </rPr>
          <t>IV_B:ElviEngedelySzam</t>
        </r>
      </text>
    </comment>
    <comment ref="F3" authorId="0" shapeId="0" xr:uid="{00000000-0006-0000-0200-000005000000}">
      <text>
        <r>
          <rPr>
            <sz val="11"/>
            <rFont val="Calibri"/>
          </rPr>
          <t>IV_B:VKR_Kod</t>
        </r>
      </text>
    </comment>
    <comment ref="G3" authorId="0" shapeId="0" xr:uid="{00000000-0006-0000-0200-000006000000}">
      <text>
        <r>
          <rPr>
            <sz val="11"/>
            <rFont val="Calibri"/>
          </rPr>
          <t>IV_B:VKR_Nev</t>
        </r>
      </text>
    </comment>
    <comment ref="H3" authorId="0" shapeId="0" xr:uid="{00000000-0006-0000-0200-000007000000}">
      <text>
        <r>
          <rPr>
            <sz val="11"/>
            <rFont val="Calibri"/>
          </rPr>
          <t>IV_B:FeladatAzonosito</t>
        </r>
      </text>
    </comment>
    <comment ref="I3" authorId="0" shapeId="0" xr:uid="{00000000-0006-0000-0200-000008000000}">
      <text>
        <r>
          <rPr>
            <sz val="11"/>
            <rFont val="Calibri"/>
          </rPr>
          <t>IV_B:EllatasiTerulet</t>
        </r>
      </text>
    </comment>
    <comment ref="J3" authorId="0" shapeId="0" xr:uid="{00000000-0006-0000-0200-000009000000}">
      <text>
        <r>
          <rPr>
            <sz val="11"/>
            <rFont val="Calibri"/>
          </rPr>
          <t>IV_B:EllatasertFelelos</t>
        </r>
      </text>
    </comment>
    <comment ref="K3" authorId="0" shapeId="0" xr:uid="{00000000-0006-0000-0200-00000A000000}">
      <text>
        <r>
          <rPr>
            <sz val="11"/>
            <rFont val="Calibri"/>
          </rPr>
          <t>IV_B:TervezettNettoKoltseg</t>
        </r>
      </text>
    </comment>
    <comment ref="L3" authorId="0" shapeId="0" xr:uid="{00000000-0006-0000-0200-00000B000000}">
      <text>
        <r>
          <rPr>
            <sz val="11"/>
            <rFont val="Calibri"/>
          </rPr>
          <t>IV_B:IdotartamKezdes</t>
        </r>
      </text>
    </comment>
    <comment ref="M3" authorId="0" shapeId="0" xr:uid="{00000000-0006-0000-0200-00000C000000}">
      <text>
        <r>
          <rPr>
            <sz val="11"/>
            <rFont val="Calibri"/>
          </rPr>
          <t>IV_B:IdotartamBefejezes</t>
        </r>
      </text>
    </comment>
    <comment ref="N3" authorId="0" shapeId="0" xr:uid="{00000000-0006-0000-0200-00000D000000}">
      <text>
        <r>
          <rPr>
            <sz val="11"/>
            <rFont val="Calibri"/>
          </rPr>
          <t>IV_B:NettoKoltsegUtem1</t>
        </r>
      </text>
    </comment>
    <comment ref="O3" authorId="0" shapeId="0" xr:uid="{00000000-0006-0000-0200-00000E000000}">
      <text>
        <r>
          <rPr>
            <sz val="11"/>
            <rFont val="Calibri"/>
          </rPr>
          <t>IV_B:NettoKoltsegUtem2</t>
        </r>
      </text>
    </comment>
    <comment ref="P3" authorId="0" shapeId="0" xr:uid="{00000000-0006-0000-0200-00000F000000}">
      <text>
        <r>
          <rPr>
            <sz val="11"/>
            <rFont val="Calibri"/>
          </rPr>
          <t>IV_B:EM_Melleklet2_KTG</t>
        </r>
      </text>
    </comment>
    <comment ref="R3" authorId="0" shapeId="0" xr:uid="{00000000-0006-0000-0200-000010000000}">
      <text>
        <r>
          <rPr>
            <sz val="11"/>
            <rFont val="Calibri"/>
          </rPr>
          <t>IV_B:HDUtem1</t>
        </r>
      </text>
    </comment>
    <comment ref="S3" authorId="0" shapeId="0" xr:uid="{00000000-0006-0000-0200-000011000000}">
      <text>
        <r>
          <rPr>
            <sz val="11"/>
            <rFont val="Calibri"/>
          </rPr>
          <t>IV_B:ECSUtem1</t>
        </r>
      </text>
    </comment>
    <comment ref="T3" authorId="0" shapeId="0" xr:uid="{00000000-0006-0000-0200-000012000000}">
      <text>
        <r>
          <rPr>
            <sz val="11"/>
            <rFont val="Calibri"/>
          </rPr>
          <t>IV_B:KFHUtem1</t>
        </r>
      </text>
    </comment>
    <comment ref="U3" authorId="0" shapeId="0" xr:uid="{00000000-0006-0000-0200-000013000000}">
      <text>
        <r>
          <rPr>
            <sz val="11"/>
            <rFont val="Calibri"/>
          </rPr>
          <t>IV_B:Egyeb_SajatUtem1</t>
        </r>
      </text>
    </comment>
    <comment ref="V3" authorId="0" shapeId="0" xr:uid="{00000000-0006-0000-0200-000014000000}">
      <text>
        <r>
          <rPr>
            <sz val="11"/>
            <rFont val="Calibri"/>
          </rPr>
          <t>IV_B:DijUtem1</t>
        </r>
      </text>
    </comment>
    <comment ref="W3" authorId="0" shapeId="0" xr:uid="{00000000-0006-0000-0200-000015000000}">
      <text>
        <r>
          <rPr>
            <sz val="11"/>
            <rFont val="Calibri"/>
          </rPr>
          <t>IV_B:EM_Melleklet1_Utem1</t>
        </r>
      </text>
    </comment>
    <comment ref="X3" authorId="0" shapeId="0" xr:uid="{00000000-0006-0000-0200-000016000000}">
      <text>
        <r>
          <rPr>
            <sz val="11"/>
            <rFont val="Calibri"/>
          </rPr>
          <t>IV_B:EgyebAllamiUtem1</t>
        </r>
      </text>
    </comment>
    <comment ref="Y3" authorId="0" shapeId="0" xr:uid="{00000000-0006-0000-0200-000017000000}">
      <text>
        <r>
          <rPr>
            <sz val="11"/>
            <rFont val="Calibri"/>
          </rPr>
          <t>IV_B:OnkormanyzatiUtem1</t>
        </r>
      </text>
    </comment>
    <comment ref="Z3" authorId="0" shapeId="0" xr:uid="{00000000-0006-0000-0200-000018000000}">
      <text>
        <r>
          <rPr>
            <sz val="11"/>
            <rFont val="Calibri"/>
          </rPr>
          <t>IV_B:EUUtem1</t>
        </r>
      </text>
    </comment>
    <comment ref="AA3" authorId="0" shapeId="0" xr:uid="{00000000-0006-0000-0200-000019000000}">
      <text>
        <r>
          <rPr>
            <sz val="11"/>
            <rFont val="Calibri"/>
          </rPr>
          <t>IV_B:EgyebUtem1</t>
        </r>
      </text>
    </comment>
    <comment ref="AB3" authorId="0" shapeId="0" xr:uid="{00000000-0006-0000-0200-00001A000000}">
      <text>
        <r>
          <rPr>
            <sz val="11"/>
            <rFont val="Calibri"/>
          </rPr>
          <t>IV_B:HitelKotvenyUtem1</t>
        </r>
      </text>
    </comment>
    <comment ref="AC3" authorId="0" shapeId="0" xr:uid="{00000000-0006-0000-0200-00001B000000}">
      <text>
        <r>
          <rPr>
            <sz val="11"/>
            <rFont val="Calibri"/>
          </rPr>
          <t>IV_B:OsszesenUtem1</t>
        </r>
      </text>
    </comment>
    <comment ref="AF3" authorId="0" shapeId="0" xr:uid="{00000000-0006-0000-0200-00001C000000}">
      <text>
        <r>
          <rPr>
            <sz val="11"/>
            <rFont val="Calibri"/>
          </rPr>
          <t>IV_B:HDUtem2</t>
        </r>
      </text>
    </comment>
    <comment ref="AG3" authorId="0" shapeId="0" xr:uid="{00000000-0006-0000-0200-00001D000000}">
      <text>
        <r>
          <rPr>
            <sz val="11"/>
            <rFont val="Calibri"/>
          </rPr>
          <t>IV_B:ECSUtem2</t>
        </r>
      </text>
    </comment>
    <comment ref="AH3" authorId="0" shapeId="0" xr:uid="{00000000-0006-0000-0200-00001E000000}">
      <text>
        <r>
          <rPr>
            <sz val="11"/>
            <rFont val="Calibri"/>
          </rPr>
          <t>IV_B:KFHUtem2</t>
        </r>
      </text>
    </comment>
    <comment ref="AI3" authorId="0" shapeId="0" xr:uid="{00000000-0006-0000-0200-00001F000000}">
      <text>
        <r>
          <rPr>
            <sz val="11"/>
            <rFont val="Calibri"/>
          </rPr>
          <t>IV_B:Egyeb_SajatUtem2</t>
        </r>
      </text>
    </comment>
    <comment ref="AJ3" authorId="0" shapeId="0" xr:uid="{00000000-0006-0000-0200-000020000000}">
      <text>
        <r>
          <rPr>
            <sz val="11"/>
            <rFont val="Calibri"/>
          </rPr>
          <t>IV_B:DijUtem2</t>
        </r>
      </text>
    </comment>
    <comment ref="AK3" authorId="0" shapeId="0" xr:uid="{00000000-0006-0000-0200-000021000000}">
      <text>
        <r>
          <rPr>
            <sz val="11"/>
            <rFont val="Calibri"/>
          </rPr>
          <t>IV_B:EM_Melleklet1_Utem2</t>
        </r>
      </text>
    </comment>
    <comment ref="AL3" authorId="0" shapeId="0" xr:uid="{00000000-0006-0000-0200-000022000000}">
      <text>
        <r>
          <rPr>
            <sz val="11"/>
            <rFont val="Calibri"/>
          </rPr>
          <t>IV_B:EgyebAllamiUtem2</t>
        </r>
      </text>
    </comment>
    <comment ref="AM3" authorId="0" shapeId="0" xr:uid="{00000000-0006-0000-0200-000023000000}">
      <text>
        <r>
          <rPr>
            <sz val="11"/>
            <rFont val="Calibri"/>
          </rPr>
          <t>IV_B:OnkormanyzatiUtem2</t>
        </r>
      </text>
    </comment>
    <comment ref="AN3" authorId="0" shapeId="0" xr:uid="{00000000-0006-0000-0200-000024000000}">
      <text>
        <r>
          <rPr>
            <sz val="11"/>
            <rFont val="Calibri"/>
          </rPr>
          <t>IV_B:EUUtem2</t>
        </r>
      </text>
    </comment>
    <comment ref="AO3" authorId="0" shapeId="0" xr:uid="{00000000-0006-0000-0200-000025000000}">
      <text>
        <r>
          <rPr>
            <sz val="11"/>
            <rFont val="Calibri"/>
          </rPr>
          <t>IV_B:EgyebUtem2</t>
        </r>
      </text>
    </comment>
    <comment ref="AP3" authorId="0" shapeId="0" xr:uid="{00000000-0006-0000-0200-000026000000}">
      <text>
        <r>
          <rPr>
            <sz val="11"/>
            <rFont val="Calibri"/>
          </rPr>
          <t>IV_B:HitelKotvenyUtem2</t>
        </r>
      </text>
    </comment>
    <comment ref="AQ3" authorId="0" shapeId="0" xr:uid="{00000000-0006-0000-0200-000027000000}">
      <text>
        <r>
          <rPr>
            <sz val="11"/>
            <rFont val="Calibri"/>
          </rPr>
          <t>IV_B:OsszesenUtem2</t>
        </r>
      </text>
    </comment>
    <comment ref="AR3" authorId="0" shapeId="0" xr:uid="{00000000-0006-0000-0200-000028000000}">
      <text>
        <r>
          <rPr>
            <sz val="11"/>
            <rFont val="Calibri"/>
          </rPr>
          <t>IV_B:ForrashianyUtem2</t>
        </r>
      </text>
    </comment>
    <comment ref="AU3" authorId="0" shapeId="0" xr:uid="{00000000-0006-0000-0200-000029000000}">
      <text>
        <r>
          <rPr>
            <sz val="11"/>
            <rFont val="Calibri"/>
          </rPr>
          <t>IV_B:Indokolas</t>
        </r>
      </text>
    </comment>
    <comment ref="AV3" authorId="0" shapeId="0" xr:uid="{00000000-0006-0000-0200-00002A000000}">
      <text>
        <r>
          <rPr>
            <sz val="11"/>
            <rFont val="Calibri"/>
          </rPr>
          <t>IV_B:Megjegyzes</t>
        </r>
      </text>
    </comment>
    <comment ref="AW3" authorId="0" shapeId="0" xr:uid="{00000000-0006-0000-0200-00002B000000}">
      <text>
        <r>
          <rPr>
            <sz val="11"/>
            <rFont val="Calibri"/>
          </rPr>
          <t>IV_B:FeladatSorszam</t>
        </r>
      </text>
    </comment>
    <comment ref="AY3" authorId="0" shapeId="0" xr:uid="{00000000-0006-0000-0200-00002C000000}">
      <text>
        <r>
          <rPr>
            <sz val="11"/>
            <rFont val="Calibri"/>
          </rPr>
          <t>IV_B:ISA</t>
        </r>
      </text>
    </comment>
    <comment ref="B4" authorId="0" shapeId="0" xr:uid="{00000000-0006-0000-0200-00002D000000}">
      <text>
        <r>
          <rPr>
            <sz val="11"/>
            <rFont val="Calibri"/>
            <family val="2"/>
            <charset val="238"/>
          </rPr>
          <t>IV_F:FontossagiSorrent</t>
        </r>
      </text>
    </comment>
    <comment ref="C4" authorId="0" shapeId="0" xr:uid="{00000000-0006-0000-0200-00002E000000}">
      <text>
        <r>
          <rPr>
            <sz val="11"/>
            <rFont val="Calibri"/>
            <family val="2"/>
            <charset val="238"/>
          </rPr>
          <t>IV_F:FeladatKategoria</t>
        </r>
      </text>
    </comment>
    <comment ref="D4" authorId="0" shapeId="0" xr:uid="{00000000-0006-0000-0200-00002F000000}">
      <text>
        <r>
          <rPr>
            <sz val="11"/>
            <rFont val="Calibri"/>
            <family val="2"/>
            <charset val="238"/>
          </rPr>
          <t>IV_F:FeladatMegnevezes</t>
        </r>
      </text>
    </comment>
    <comment ref="E4" authorId="0" shapeId="0" xr:uid="{00000000-0006-0000-0200-000030000000}">
      <text>
        <r>
          <rPr>
            <sz val="11"/>
            <rFont val="Calibri"/>
            <family val="2"/>
            <charset val="238"/>
          </rPr>
          <t>IV_F:ElviEngedelySzam</t>
        </r>
      </text>
    </comment>
    <comment ref="F4" authorId="0" shapeId="0" xr:uid="{00000000-0006-0000-0200-000031000000}">
      <text>
        <r>
          <rPr>
            <sz val="11"/>
            <rFont val="Calibri"/>
            <family val="2"/>
            <charset val="238"/>
          </rPr>
          <t>IV_F:VKR_Kod</t>
        </r>
      </text>
    </comment>
    <comment ref="G4" authorId="0" shapeId="0" xr:uid="{00000000-0006-0000-0200-000032000000}">
      <text>
        <r>
          <rPr>
            <sz val="11"/>
            <rFont val="Calibri"/>
            <family val="2"/>
            <charset val="238"/>
          </rPr>
          <t>IV_F:VKR_Nev</t>
        </r>
      </text>
    </comment>
    <comment ref="H4" authorId="0" shapeId="0" xr:uid="{00000000-0006-0000-0200-000033000000}">
      <text>
        <r>
          <rPr>
            <sz val="11"/>
            <rFont val="Calibri"/>
            <family val="2"/>
            <charset val="238"/>
          </rPr>
          <t>IV_F:FeladatAzonosito</t>
        </r>
      </text>
    </comment>
    <comment ref="I4" authorId="0" shapeId="0" xr:uid="{00000000-0006-0000-0200-000034000000}">
      <text>
        <r>
          <rPr>
            <sz val="11"/>
            <rFont val="Calibri"/>
            <family val="2"/>
            <charset val="238"/>
          </rPr>
          <t>IV_F:EllatasiTerulet</t>
        </r>
      </text>
    </comment>
    <comment ref="J4" authorId="0" shapeId="0" xr:uid="{00000000-0006-0000-0200-000035000000}">
      <text>
        <r>
          <rPr>
            <sz val="11"/>
            <rFont val="Calibri"/>
            <family val="2"/>
            <charset val="238"/>
          </rPr>
          <t>IV_F:EllatasertFelelos</t>
        </r>
      </text>
    </comment>
    <comment ref="K4" authorId="0" shapeId="0" xr:uid="{00000000-0006-0000-0200-000036000000}">
      <text>
        <r>
          <rPr>
            <sz val="11"/>
            <rFont val="Calibri"/>
            <family val="2"/>
            <charset val="238"/>
          </rPr>
          <t>IV_F:TervezettNettoKoltseg</t>
        </r>
      </text>
    </comment>
    <comment ref="L4" authorId="0" shapeId="0" xr:uid="{00000000-0006-0000-0200-000037000000}">
      <text>
        <r>
          <rPr>
            <sz val="11"/>
            <rFont val="Calibri"/>
            <family val="2"/>
            <charset val="238"/>
          </rPr>
          <t>IV_F:IdotartamKezdes</t>
        </r>
      </text>
    </comment>
    <comment ref="M4" authorId="0" shapeId="0" xr:uid="{00000000-0006-0000-0200-000038000000}">
      <text>
        <r>
          <rPr>
            <sz val="11"/>
            <rFont val="Calibri"/>
            <family val="2"/>
            <charset val="238"/>
          </rPr>
          <t>IV_F:IdotartamBefejezes</t>
        </r>
      </text>
    </comment>
    <comment ref="N4" authorId="0" shapeId="0" xr:uid="{00000000-0006-0000-0200-000039000000}">
      <text>
        <r>
          <rPr>
            <sz val="11"/>
            <rFont val="Calibri"/>
            <family val="2"/>
            <charset val="238"/>
          </rPr>
          <t>IV_F:NettoKoltsegUtem1</t>
        </r>
      </text>
    </comment>
    <comment ref="O4" authorId="0" shapeId="0" xr:uid="{00000000-0006-0000-0200-00003A000000}">
      <text>
        <r>
          <rPr>
            <sz val="11"/>
            <rFont val="Calibri"/>
            <family val="2"/>
            <charset val="238"/>
          </rPr>
          <t>IV_F:NettoKoltsegUtem2</t>
        </r>
      </text>
    </comment>
    <comment ref="P4" authorId="0" shapeId="0" xr:uid="{00000000-0006-0000-0200-00003B000000}">
      <text>
        <r>
          <rPr>
            <sz val="11"/>
            <rFont val="Calibri"/>
            <family val="2"/>
            <charset val="238"/>
          </rPr>
          <t>IV_F:EM_Melleklet2_KTG</t>
        </r>
      </text>
    </comment>
    <comment ref="R4" authorId="0" shapeId="0" xr:uid="{00000000-0006-0000-0200-00003C000000}">
      <text>
        <r>
          <rPr>
            <sz val="11"/>
            <rFont val="Calibri"/>
            <family val="2"/>
            <charset val="238"/>
          </rPr>
          <t>IV_F:HDUtem1</t>
        </r>
      </text>
    </comment>
    <comment ref="S4" authorId="0" shapeId="0" xr:uid="{00000000-0006-0000-0200-00003D000000}">
      <text>
        <r>
          <rPr>
            <sz val="11"/>
            <rFont val="Calibri"/>
            <family val="2"/>
            <charset val="238"/>
          </rPr>
          <t>IV_F:ECSUtem1</t>
        </r>
      </text>
    </comment>
    <comment ref="T4" authorId="0" shapeId="0" xr:uid="{00000000-0006-0000-0200-00003E000000}">
      <text>
        <r>
          <rPr>
            <sz val="11"/>
            <rFont val="Calibri"/>
            <family val="2"/>
            <charset val="238"/>
          </rPr>
          <t>IV_F:KFHUtem1</t>
        </r>
      </text>
    </comment>
    <comment ref="U4" authorId="0" shapeId="0" xr:uid="{00000000-0006-0000-0200-00003F000000}">
      <text>
        <r>
          <rPr>
            <sz val="11"/>
            <rFont val="Calibri"/>
            <family val="2"/>
            <charset val="238"/>
          </rPr>
          <t>IV_F:Egyeb_SajatUtem1</t>
        </r>
      </text>
    </comment>
    <comment ref="V4" authorId="0" shapeId="0" xr:uid="{00000000-0006-0000-0200-000040000000}">
      <text>
        <r>
          <rPr>
            <sz val="11"/>
            <rFont val="Calibri"/>
            <family val="2"/>
            <charset val="238"/>
          </rPr>
          <t>IV_F:DijUtem1</t>
        </r>
      </text>
    </comment>
    <comment ref="W4" authorId="0" shapeId="0" xr:uid="{00000000-0006-0000-0200-000041000000}">
      <text>
        <r>
          <rPr>
            <sz val="11"/>
            <rFont val="Calibri"/>
            <family val="2"/>
            <charset val="238"/>
          </rPr>
          <t>IV_F:EM_Melleklet1_Utem1</t>
        </r>
      </text>
    </comment>
    <comment ref="X4" authorId="0" shapeId="0" xr:uid="{00000000-0006-0000-0200-000042000000}">
      <text>
        <r>
          <rPr>
            <sz val="11"/>
            <rFont val="Calibri"/>
            <family val="2"/>
            <charset val="238"/>
          </rPr>
          <t>IV_F:EgyebAllamiUtem1</t>
        </r>
      </text>
    </comment>
    <comment ref="Y4" authorId="0" shapeId="0" xr:uid="{00000000-0006-0000-0200-000043000000}">
      <text>
        <r>
          <rPr>
            <sz val="11"/>
            <rFont val="Calibri"/>
            <family val="2"/>
            <charset val="238"/>
          </rPr>
          <t>IV_F:OnkormanyzatiUtem1</t>
        </r>
      </text>
    </comment>
    <comment ref="Z4" authorId="0" shapeId="0" xr:uid="{00000000-0006-0000-0200-000044000000}">
      <text>
        <r>
          <rPr>
            <sz val="11"/>
            <rFont val="Calibri"/>
            <family val="2"/>
            <charset val="238"/>
          </rPr>
          <t>IV_F:EUUtem1</t>
        </r>
      </text>
    </comment>
    <comment ref="AA4" authorId="0" shapeId="0" xr:uid="{00000000-0006-0000-0200-000045000000}">
      <text>
        <r>
          <rPr>
            <sz val="11"/>
            <rFont val="Calibri"/>
            <family val="2"/>
            <charset val="238"/>
          </rPr>
          <t>IV_F:EgyebUtem1</t>
        </r>
      </text>
    </comment>
    <comment ref="AB4" authorId="0" shapeId="0" xr:uid="{00000000-0006-0000-0200-000046000000}">
      <text>
        <r>
          <rPr>
            <sz val="11"/>
            <rFont val="Calibri"/>
            <family val="2"/>
            <charset val="238"/>
          </rPr>
          <t>IV_F:HitelKotvenyUtem1</t>
        </r>
      </text>
    </comment>
    <comment ref="AC4" authorId="0" shapeId="0" xr:uid="{00000000-0006-0000-0200-000047000000}">
      <text>
        <r>
          <rPr>
            <sz val="11"/>
            <rFont val="Calibri"/>
            <family val="2"/>
            <charset val="238"/>
          </rPr>
          <t>IV_F:OsszesenUtem1</t>
        </r>
      </text>
    </comment>
    <comment ref="AF4" authorId="0" shapeId="0" xr:uid="{00000000-0006-0000-0200-000048000000}">
      <text>
        <r>
          <rPr>
            <sz val="11"/>
            <rFont val="Calibri"/>
            <family val="2"/>
            <charset val="238"/>
          </rPr>
          <t>IV_F:HDUtem2</t>
        </r>
      </text>
    </comment>
    <comment ref="AG4" authorId="0" shapeId="0" xr:uid="{00000000-0006-0000-0200-000049000000}">
      <text>
        <r>
          <rPr>
            <sz val="11"/>
            <rFont val="Calibri"/>
            <family val="2"/>
            <charset val="238"/>
          </rPr>
          <t>IV_F:ECSUtem2</t>
        </r>
      </text>
    </comment>
    <comment ref="AH4" authorId="0" shapeId="0" xr:uid="{00000000-0006-0000-0200-00004A000000}">
      <text>
        <r>
          <rPr>
            <sz val="11"/>
            <rFont val="Calibri"/>
            <family val="2"/>
            <charset val="238"/>
          </rPr>
          <t>IV_F:KFHUtem2</t>
        </r>
      </text>
    </comment>
    <comment ref="AI4" authorId="0" shapeId="0" xr:uid="{00000000-0006-0000-0200-00004B000000}">
      <text>
        <r>
          <rPr>
            <sz val="11"/>
            <rFont val="Calibri"/>
            <family val="2"/>
            <charset val="238"/>
          </rPr>
          <t>IV_F:Egyeb_SajatUtem2</t>
        </r>
      </text>
    </comment>
    <comment ref="AJ4" authorId="0" shapeId="0" xr:uid="{00000000-0006-0000-0200-00004C000000}">
      <text>
        <r>
          <rPr>
            <sz val="11"/>
            <rFont val="Calibri"/>
            <family val="2"/>
            <charset val="238"/>
          </rPr>
          <t>IV_F:DijUtem2</t>
        </r>
      </text>
    </comment>
    <comment ref="AK4" authorId="0" shapeId="0" xr:uid="{00000000-0006-0000-0200-00004D000000}">
      <text>
        <r>
          <rPr>
            <sz val="11"/>
            <rFont val="Calibri"/>
            <family val="2"/>
            <charset val="238"/>
          </rPr>
          <t>IV_F:EM_Melleklet1_Utem2</t>
        </r>
      </text>
    </comment>
    <comment ref="AL4" authorId="0" shapeId="0" xr:uid="{00000000-0006-0000-0200-00004E000000}">
      <text>
        <r>
          <rPr>
            <sz val="11"/>
            <rFont val="Calibri"/>
            <family val="2"/>
            <charset val="238"/>
          </rPr>
          <t>IV_F:EgyebAllamiUtem2</t>
        </r>
      </text>
    </comment>
    <comment ref="AM4" authorId="0" shapeId="0" xr:uid="{00000000-0006-0000-0200-00004F000000}">
      <text>
        <r>
          <rPr>
            <sz val="11"/>
            <rFont val="Calibri"/>
            <family val="2"/>
            <charset val="238"/>
          </rPr>
          <t>IV_F:OnkormanyzatiUtem2</t>
        </r>
      </text>
    </comment>
    <comment ref="AN4" authorId="0" shapeId="0" xr:uid="{00000000-0006-0000-0200-000050000000}">
      <text>
        <r>
          <rPr>
            <sz val="11"/>
            <rFont val="Calibri"/>
            <family val="2"/>
            <charset val="238"/>
          </rPr>
          <t>IV_F:EUUtem2</t>
        </r>
      </text>
    </comment>
    <comment ref="AO4" authorId="0" shapeId="0" xr:uid="{00000000-0006-0000-0200-000051000000}">
      <text>
        <r>
          <rPr>
            <sz val="11"/>
            <rFont val="Calibri"/>
            <family val="2"/>
            <charset val="238"/>
          </rPr>
          <t>IV_F:EgyebUtem2</t>
        </r>
      </text>
    </comment>
    <comment ref="AP4" authorId="0" shapeId="0" xr:uid="{00000000-0006-0000-0200-000052000000}">
      <text>
        <r>
          <rPr>
            <sz val="11"/>
            <rFont val="Calibri"/>
            <family val="2"/>
            <charset val="238"/>
          </rPr>
          <t>IV_F:HitelKotvenyUtem2</t>
        </r>
      </text>
    </comment>
    <comment ref="AQ4" authorId="0" shapeId="0" xr:uid="{00000000-0006-0000-0200-000053000000}">
      <text>
        <r>
          <rPr>
            <sz val="11"/>
            <rFont val="Calibri"/>
            <family val="2"/>
            <charset val="238"/>
          </rPr>
          <t>IV_F:OsszesenUtem2</t>
        </r>
      </text>
    </comment>
    <comment ref="AR4" authorId="0" shapeId="0" xr:uid="{00000000-0006-0000-0200-000054000000}">
      <text>
        <r>
          <rPr>
            <sz val="11"/>
            <rFont val="Calibri"/>
            <family val="2"/>
            <charset val="238"/>
          </rPr>
          <t>IV_F:ForrashianyUtem2</t>
        </r>
      </text>
    </comment>
    <comment ref="AU4" authorId="0" shapeId="0" xr:uid="{00000000-0006-0000-0200-000055000000}">
      <text>
        <r>
          <rPr>
            <sz val="11"/>
            <rFont val="Calibri"/>
            <family val="2"/>
            <charset val="238"/>
          </rPr>
          <t>IV_F:Indokolas</t>
        </r>
      </text>
    </comment>
    <comment ref="AV4" authorId="0" shapeId="0" xr:uid="{00000000-0006-0000-0200-000056000000}">
      <text>
        <r>
          <rPr>
            <sz val="11"/>
            <rFont val="Calibri"/>
            <family val="2"/>
            <charset val="238"/>
          </rPr>
          <t>IV_F:Megjegyzes</t>
        </r>
      </text>
    </comment>
    <comment ref="AW4" authorId="0" shapeId="0" xr:uid="{00000000-0006-0000-0200-000057000000}">
      <text>
        <r>
          <rPr>
            <sz val="11"/>
            <rFont val="Calibri"/>
            <family val="2"/>
            <charset val="238"/>
          </rPr>
          <t>IV_F:FeladatSorszam</t>
        </r>
      </text>
    </comment>
    <comment ref="AY4" authorId="0" shapeId="0" xr:uid="{00000000-0006-0000-0200-000058000000}">
      <text>
        <r>
          <rPr>
            <sz val="11"/>
            <rFont val="Calibri"/>
            <family val="2"/>
            <charset val="238"/>
          </rPr>
          <t>IV_F:ISA</t>
        </r>
      </text>
    </comment>
    <comment ref="B5" authorId="0" shapeId="0" xr:uid="{00000000-0006-0000-0200-000059000000}">
      <text>
        <r>
          <rPr>
            <sz val="11"/>
            <rFont val="Calibri"/>
          </rPr>
          <t>IV_B:FontossagiSorrent</t>
        </r>
      </text>
    </comment>
    <comment ref="C5" authorId="0" shapeId="0" xr:uid="{00000000-0006-0000-0200-00005A000000}">
      <text>
        <r>
          <rPr>
            <sz val="11"/>
            <rFont val="Calibri"/>
          </rPr>
          <t>IV_B:FeladatKategoria</t>
        </r>
      </text>
    </comment>
    <comment ref="D5" authorId="0" shapeId="0" xr:uid="{00000000-0006-0000-0200-00005B000000}">
      <text>
        <r>
          <rPr>
            <sz val="11"/>
            <rFont val="Calibri"/>
          </rPr>
          <t>IV_B:FeladatMegnevezes</t>
        </r>
      </text>
    </comment>
    <comment ref="E5" authorId="0" shapeId="0" xr:uid="{00000000-0006-0000-0200-00005C000000}">
      <text>
        <r>
          <rPr>
            <sz val="11"/>
            <rFont val="Calibri"/>
          </rPr>
          <t>IV_B:ElviEngedelySzam</t>
        </r>
      </text>
    </comment>
    <comment ref="F5" authorId="0" shapeId="0" xr:uid="{00000000-0006-0000-0200-00005D000000}">
      <text>
        <r>
          <rPr>
            <sz val="11"/>
            <rFont val="Calibri"/>
          </rPr>
          <t>IV_B:VKR_Kod</t>
        </r>
      </text>
    </comment>
    <comment ref="G5" authorId="0" shapeId="0" xr:uid="{00000000-0006-0000-0200-00005E000000}">
      <text>
        <r>
          <rPr>
            <sz val="11"/>
            <rFont val="Calibri"/>
          </rPr>
          <t>IV_B:VKR_Nev</t>
        </r>
      </text>
    </comment>
    <comment ref="H5" authorId="0" shapeId="0" xr:uid="{00000000-0006-0000-0200-00005F000000}">
      <text>
        <r>
          <rPr>
            <sz val="11"/>
            <rFont val="Calibri"/>
          </rPr>
          <t>IV_B:FeladatAzonosito</t>
        </r>
      </text>
    </comment>
    <comment ref="I5" authorId="0" shapeId="0" xr:uid="{00000000-0006-0000-0200-000060000000}">
      <text>
        <r>
          <rPr>
            <sz val="11"/>
            <rFont val="Calibri"/>
          </rPr>
          <t>IV_B:EllatasiTerulet</t>
        </r>
      </text>
    </comment>
    <comment ref="J5" authorId="0" shapeId="0" xr:uid="{00000000-0006-0000-0200-000061000000}">
      <text>
        <r>
          <rPr>
            <sz val="11"/>
            <rFont val="Calibri"/>
          </rPr>
          <t>IV_B:EllatasertFelelos</t>
        </r>
      </text>
    </comment>
    <comment ref="K5" authorId="0" shapeId="0" xr:uid="{00000000-0006-0000-0200-000062000000}">
      <text>
        <r>
          <rPr>
            <sz val="11"/>
            <rFont val="Calibri"/>
          </rPr>
          <t>IV_B:TervezettNettoKoltseg</t>
        </r>
      </text>
    </comment>
    <comment ref="L5" authorId="0" shapeId="0" xr:uid="{00000000-0006-0000-0200-000063000000}">
      <text>
        <r>
          <rPr>
            <sz val="11"/>
            <rFont val="Calibri"/>
          </rPr>
          <t>IV_B:IdotartamKezdes</t>
        </r>
      </text>
    </comment>
    <comment ref="M5" authorId="0" shapeId="0" xr:uid="{00000000-0006-0000-0200-000064000000}">
      <text>
        <r>
          <rPr>
            <sz val="11"/>
            <rFont val="Calibri"/>
          </rPr>
          <t>IV_B:IdotartamBefejezes</t>
        </r>
      </text>
    </comment>
    <comment ref="N5" authorId="0" shapeId="0" xr:uid="{00000000-0006-0000-0200-000065000000}">
      <text>
        <r>
          <rPr>
            <sz val="11"/>
            <rFont val="Calibri"/>
          </rPr>
          <t>IV_B:NettoKoltsegUtem1</t>
        </r>
      </text>
    </comment>
    <comment ref="O5" authorId="0" shapeId="0" xr:uid="{00000000-0006-0000-0200-000066000000}">
      <text>
        <r>
          <rPr>
            <sz val="11"/>
            <rFont val="Calibri"/>
          </rPr>
          <t>IV_B:NettoKoltsegUtem2</t>
        </r>
      </text>
    </comment>
    <comment ref="P5" authorId="0" shapeId="0" xr:uid="{00000000-0006-0000-0200-000067000000}">
      <text>
        <r>
          <rPr>
            <sz val="11"/>
            <rFont val="Calibri"/>
          </rPr>
          <t>IV_B:EM_Melleklet2_KTG</t>
        </r>
      </text>
    </comment>
    <comment ref="R5" authorId="0" shapeId="0" xr:uid="{00000000-0006-0000-0200-000068000000}">
      <text>
        <r>
          <rPr>
            <sz val="11"/>
            <rFont val="Calibri"/>
          </rPr>
          <t>IV_B:HDUtem1</t>
        </r>
      </text>
    </comment>
    <comment ref="S5" authorId="0" shapeId="0" xr:uid="{00000000-0006-0000-0200-000069000000}">
      <text>
        <r>
          <rPr>
            <sz val="11"/>
            <rFont val="Calibri"/>
          </rPr>
          <t>IV_B:ECSUtem1</t>
        </r>
      </text>
    </comment>
    <comment ref="T5" authorId="0" shapeId="0" xr:uid="{00000000-0006-0000-0200-00006A000000}">
      <text>
        <r>
          <rPr>
            <sz val="11"/>
            <rFont val="Calibri"/>
          </rPr>
          <t>IV_B:KFHUtem1</t>
        </r>
      </text>
    </comment>
    <comment ref="U5" authorId="0" shapeId="0" xr:uid="{00000000-0006-0000-0200-00006B000000}">
      <text>
        <r>
          <rPr>
            <sz val="11"/>
            <rFont val="Calibri"/>
          </rPr>
          <t>IV_B:Egyeb_SajatUtem1</t>
        </r>
      </text>
    </comment>
    <comment ref="V5" authorId="0" shapeId="0" xr:uid="{00000000-0006-0000-0200-00006C000000}">
      <text>
        <r>
          <rPr>
            <sz val="11"/>
            <rFont val="Calibri"/>
          </rPr>
          <t>IV_B:DijUtem1</t>
        </r>
      </text>
    </comment>
    <comment ref="W5" authorId="0" shapeId="0" xr:uid="{00000000-0006-0000-0200-00006D000000}">
      <text>
        <r>
          <rPr>
            <sz val="11"/>
            <rFont val="Calibri"/>
          </rPr>
          <t>IV_B:EM_Melleklet1_Utem1</t>
        </r>
      </text>
    </comment>
    <comment ref="X5" authorId="0" shapeId="0" xr:uid="{00000000-0006-0000-0200-00006E000000}">
      <text>
        <r>
          <rPr>
            <sz val="11"/>
            <rFont val="Calibri"/>
          </rPr>
          <t>IV_B:EgyebAllamiUtem1</t>
        </r>
      </text>
    </comment>
    <comment ref="Y5" authorId="0" shapeId="0" xr:uid="{00000000-0006-0000-0200-00006F000000}">
      <text>
        <r>
          <rPr>
            <sz val="11"/>
            <rFont val="Calibri"/>
          </rPr>
          <t>IV_B:OnkormanyzatiUtem1</t>
        </r>
      </text>
    </comment>
    <comment ref="Z5" authorId="0" shapeId="0" xr:uid="{00000000-0006-0000-0200-000070000000}">
      <text>
        <r>
          <rPr>
            <sz val="11"/>
            <rFont val="Calibri"/>
          </rPr>
          <t>IV_B:EUUtem1</t>
        </r>
      </text>
    </comment>
    <comment ref="AA5" authorId="0" shapeId="0" xr:uid="{00000000-0006-0000-0200-000071000000}">
      <text>
        <r>
          <rPr>
            <sz val="11"/>
            <rFont val="Calibri"/>
          </rPr>
          <t>IV_B:EgyebUtem1</t>
        </r>
      </text>
    </comment>
    <comment ref="AB5" authorId="0" shapeId="0" xr:uid="{00000000-0006-0000-0200-000072000000}">
      <text>
        <r>
          <rPr>
            <sz val="11"/>
            <rFont val="Calibri"/>
          </rPr>
          <t>IV_B:HitelKotvenyUtem1</t>
        </r>
      </text>
    </comment>
    <comment ref="AC5" authorId="0" shapeId="0" xr:uid="{00000000-0006-0000-0200-000073000000}">
      <text>
        <r>
          <rPr>
            <sz val="11"/>
            <rFont val="Calibri"/>
          </rPr>
          <t>IV_B:OsszesenUtem1</t>
        </r>
      </text>
    </comment>
    <comment ref="AF5" authorId="0" shapeId="0" xr:uid="{00000000-0006-0000-0200-000074000000}">
      <text>
        <r>
          <rPr>
            <sz val="11"/>
            <rFont val="Calibri"/>
          </rPr>
          <t>IV_B:HDUtem2</t>
        </r>
      </text>
    </comment>
    <comment ref="AG5" authorId="0" shapeId="0" xr:uid="{00000000-0006-0000-0200-000075000000}">
      <text>
        <r>
          <rPr>
            <sz val="11"/>
            <rFont val="Calibri"/>
          </rPr>
          <t>IV_B:ECSUtem2</t>
        </r>
      </text>
    </comment>
    <comment ref="AH5" authorId="0" shapeId="0" xr:uid="{00000000-0006-0000-0200-000076000000}">
      <text>
        <r>
          <rPr>
            <sz val="11"/>
            <rFont val="Calibri"/>
          </rPr>
          <t>IV_B:KFHUtem2</t>
        </r>
      </text>
    </comment>
    <comment ref="AI5" authorId="0" shapeId="0" xr:uid="{00000000-0006-0000-0200-000077000000}">
      <text>
        <r>
          <rPr>
            <sz val="11"/>
            <rFont val="Calibri"/>
          </rPr>
          <t>IV_B:Egyeb_SajatUtem2</t>
        </r>
      </text>
    </comment>
    <comment ref="AJ5" authorId="0" shapeId="0" xr:uid="{00000000-0006-0000-0200-000078000000}">
      <text>
        <r>
          <rPr>
            <sz val="11"/>
            <rFont val="Calibri"/>
          </rPr>
          <t>IV_B:DijUtem2</t>
        </r>
      </text>
    </comment>
    <comment ref="AK5" authorId="0" shapeId="0" xr:uid="{00000000-0006-0000-0200-000079000000}">
      <text>
        <r>
          <rPr>
            <sz val="11"/>
            <rFont val="Calibri"/>
          </rPr>
          <t>IV_B:EM_Melleklet1_Utem2</t>
        </r>
      </text>
    </comment>
    <comment ref="AL5" authorId="0" shapeId="0" xr:uid="{00000000-0006-0000-0200-00007A000000}">
      <text>
        <r>
          <rPr>
            <sz val="11"/>
            <rFont val="Calibri"/>
          </rPr>
          <t>IV_B:EgyebAllamiUtem2</t>
        </r>
      </text>
    </comment>
    <comment ref="AM5" authorId="0" shapeId="0" xr:uid="{00000000-0006-0000-0200-00007B000000}">
      <text>
        <r>
          <rPr>
            <sz val="11"/>
            <rFont val="Calibri"/>
          </rPr>
          <t>IV_B:OnkormanyzatiUtem2</t>
        </r>
      </text>
    </comment>
    <comment ref="AN5" authorId="0" shapeId="0" xr:uid="{00000000-0006-0000-0200-00007C000000}">
      <text>
        <r>
          <rPr>
            <sz val="11"/>
            <rFont val="Calibri"/>
          </rPr>
          <t>IV_B:EUUtem2</t>
        </r>
      </text>
    </comment>
    <comment ref="AO5" authorId="0" shapeId="0" xr:uid="{00000000-0006-0000-0200-00007D000000}">
      <text>
        <r>
          <rPr>
            <sz val="11"/>
            <rFont val="Calibri"/>
          </rPr>
          <t>IV_B:EgyebUtem2</t>
        </r>
      </text>
    </comment>
    <comment ref="AP5" authorId="0" shapeId="0" xr:uid="{00000000-0006-0000-0200-00007E000000}">
      <text>
        <r>
          <rPr>
            <sz val="11"/>
            <rFont val="Calibri"/>
          </rPr>
          <t>IV_B:HitelKotvenyUtem2</t>
        </r>
      </text>
    </comment>
    <comment ref="AQ5" authorId="0" shapeId="0" xr:uid="{00000000-0006-0000-0200-00007F000000}">
      <text>
        <r>
          <rPr>
            <sz val="11"/>
            <rFont val="Calibri"/>
          </rPr>
          <t>IV_B:OsszesenUtem2</t>
        </r>
      </text>
    </comment>
    <comment ref="AR5" authorId="0" shapeId="0" xr:uid="{00000000-0006-0000-0200-000080000000}">
      <text>
        <r>
          <rPr>
            <sz val="11"/>
            <rFont val="Calibri"/>
          </rPr>
          <t>IV_B:ForrashianyUtem2</t>
        </r>
      </text>
    </comment>
    <comment ref="AU5" authorId="0" shapeId="0" xr:uid="{00000000-0006-0000-0200-000081000000}">
      <text>
        <r>
          <rPr>
            <sz val="11"/>
            <rFont val="Calibri"/>
          </rPr>
          <t>IV_B:Indokolas</t>
        </r>
      </text>
    </comment>
    <comment ref="AV5" authorId="0" shapeId="0" xr:uid="{00000000-0006-0000-0200-000082000000}">
      <text>
        <r>
          <rPr>
            <sz val="11"/>
            <rFont val="Calibri"/>
          </rPr>
          <t>IV_B:Megjegyzes</t>
        </r>
      </text>
    </comment>
    <comment ref="AW5" authorId="0" shapeId="0" xr:uid="{00000000-0006-0000-0200-000083000000}">
      <text>
        <r>
          <rPr>
            <sz val="11"/>
            <rFont val="Calibri"/>
          </rPr>
          <t>IV_B:FeladatSorszam</t>
        </r>
      </text>
    </comment>
    <comment ref="AY5" authorId="0" shapeId="0" xr:uid="{00000000-0006-0000-0200-000084000000}">
      <text>
        <r>
          <rPr>
            <sz val="11"/>
            <rFont val="Calibri"/>
          </rPr>
          <t>IV_B:ISA</t>
        </r>
      </text>
    </comment>
    <comment ref="B6" authorId="0" shapeId="0" xr:uid="{00000000-0006-0000-0200-000085000000}">
      <text>
        <r>
          <rPr>
            <sz val="11"/>
            <rFont val="Calibri"/>
          </rPr>
          <t>IV_B:FontossagiSorrent</t>
        </r>
      </text>
    </comment>
    <comment ref="C6" authorId="0" shapeId="0" xr:uid="{00000000-0006-0000-0200-000086000000}">
      <text>
        <r>
          <rPr>
            <sz val="11"/>
            <rFont val="Calibri"/>
          </rPr>
          <t>IV_B:FeladatKategoria</t>
        </r>
      </text>
    </comment>
    <comment ref="D6" authorId="0" shapeId="0" xr:uid="{00000000-0006-0000-0200-000087000000}">
      <text>
        <r>
          <rPr>
            <sz val="11"/>
            <rFont val="Calibri"/>
          </rPr>
          <t>IV_B:FeladatMegnevezes</t>
        </r>
      </text>
    </comment>
    <comment ref="E6" authorId="0" shapeId="0" xr:uid="{00000000-0006-0000-0200-000088000000}">
      <text>
        <r>
          <rPr>
            <sz val="11"/>
            <rFont val="Calibri"/>
          </rPr>
          <t>IV_B:ElviEngedelySzam</t>
        </r>
      </text>
    </comment>
    <comment ref="F6" authorId="0" shapeId="0" xr:uid="{00000000-0006-0000-0200-000089000000}">
      <text>
        <r>
          <rPr>
            <sz val="11"/>
            <rFont val="Calibri"/>
          </rPr>
          <t>IV_B:VKR_Kod</t>
        </r>
      </text>
    </comment>
    <comment ref="G6" authorId="0" shapeId="0" xr:uid="{00000000-0006-0000-0200-00008A000000}">
      <text>
        <r>
          <rPr>
            <sz val="11"/>
            <rFont val="Calibri"/>
          </rPr>
          <t>IV_B:VKR_Nev</t>
        </r>
      </text>
    </comment>
    <comment ref="H6" authorId="0" shapeId="0" xr:uid="{00000000-0006-0000-0200-00008B000000}">
      <text>
        <r>
          <rPr>
            <sz val="11"/>
            <rFont val="Calibri"/>
          </rPr>
          <t>IV_B:FeladatAzonosito</t>
        </r>
      </text>
    </comment>
    <comment ref="I6" authorId="0" shapeId="0" xr:uid="{00000000-0006-0000-0200-00008C000000}">
      <text>
        <r>
          <rPr>
            <sz val="11"/>
            <rFont val="Calibri"/>
          </rPr>
          <t>IV_B:EllatasiTerulet</t>
        </r>
      </text>
    </comment>
    <comment ref="J6" authorId="0" shapeId="0" xr:uid="{00000000-0006-0000-0200-00008D000000}">
      <text>
        <r>
          <rPr>
            <sz val="11"/>
            <rFont val="Calibri"/>
          </rPr>
          <t>IV_B:EllatasertFelelos</t>
        </r>
      </text>
    </comment>
    <comment ref="K6" authorId="0" shapeId="0" xr:uid="{00000000-0006-0000-0200-00008E000000}">
      <text>
        <r>
          <rPr>
            <sz val="11"/>
            <rFont val="Calibri"/>
          </rPr>
          <t>IV_B:TervezettNettoKoltseg</t>
        </r>
      </text>
    </comment>
    <comment ref="L6" authorId="0" shapeId="0" xr:uid="{00000000-0006-0000-0200-00008F000000}">
      <text>
        <r>
          <rPr>
            <sz val="11"/>
            <rFont val="Calibri"/>
          </rPr>
          <t>IV_B:IdotartamKezdes</t>
        </r>
      </text>
    </comment>
    <comment ref="M6" authorId="0" shapeId="0" xr:uid="{00000000-0006-0000-0200-000090000000}">
      <text>
        <r>
          <rPr>
            <sz val="11"/>
            <rFont val="Calibri"/>
          </rPr>
          <t>IV_B:IdotartamBefejezes</t>
        </r>
      </text>
    </comment>
    <comment ref="N6" authorId="0" shapeId="0" xr:uid="{00000000-0006-0000-0200-000091000000}">
      <text>
        <r>
          <rPr>
            <sz val="11"/>
            <rFont val="Calibri"/>
          </rPr>
          <t>IV_B:NettoKoltsegUtem1</t>
        </r>
      </text>
    </comment>
    <comment ref="O6" authorId="0" shapeId="0" xr:uid="{00000000-0006-0000-0200-000092000000}">
      <text>
        <r>
          <rPr>
            <sz val="11"/>
            <rFont val="Calibri"/>
          </rPr>
          <t>IV_B:NettoKoltsegUtem2</t>
        </r>
      </text>
    </comment>
    <comment ref="P6" authorId="0" shapeId="0" xr:uid="{00000000-0006-0000-0200-000093000000}">
      <text>
        <r>
          <rPr>
            <sz val="11"/>
            <rFont val="Calibri"/>
          </rPr>
          <t>IV_B:EM_Melleklet2_KTG</t>
        </r>
      </text>
    </comment>
    <comment ref="R6" authorId="0" shapeId="0" xr:uid="{00000000-0006-0000-0200-000094000000}">
      <text>
        <r>
          <rPr>
            <sz val="11"/>
            <rFont val="Calibri"/>
          </rPr>
          <t>IV_B:HDUtem1</t>
        </r>
      </text>
    </comment>
    <comment ref="S6" authorId="0" shapeId="0" xr:uid="{00000000-0006-0000-0200-000095000000}">
      <text>
        <r>
          <rPr>
            <sz val="11"/>
            <rFont val="Calibri"/>
          </rPr>
          <t>IV_B:ECSUtem1</t>
        </r>
      </text>
    </comment>
    <comment ref="T6" authorId="0" shapeId="0" xr:uid="{00000000-0006-0000-0200-000096000000}">
      <text>
        <r>
          <rPr>
            <sz val="11"/>
            <rFont val="Calibri"/>
          </rPr>
          <t>IV_B:KFHUtem1</t>
        </r>
      </text>
    </comment>
    <comment ref="U6" authorId="0" shapeId="0" xr:uid="{00000000-0006-0000-0200-000097000000}">
      <text>
        <r>
          <rPr>
            <sz val="11"/>
            <rFont val="Calibri"/>
          </rPr>
          <t>IV_B:Egyeb_SajatUtem1</t>
        </r>
      </text>
    </comment>
    <comment ref="V6" authorId="0" shapeId="0" xr:uid="{00000000-0006-0000-0200-000098000000}">
      <text>
        <r>
          <rPr>
            <sz val="11"/>
            <rFont val="Calibri"/>
          </rPr>
          <t>IV_B:DijUtem1</t>
        </r>
      </text>
    </comment>
    <comment ref="W6" authorId="0" shapeId="0" xr:uid="{00000000-0006-0000-0200-000099000000}">
      <text>
        <r>
          <rPr>
            <sz val="11"/>
            <rFont val="Calibri"/>
          </rPr>
          <t>IV_B:EM_Melleklet1_Utem1</t>
        </r>
      </text>
    </comment>
    <comment ref="X6" authorId="0" shapeId="0" xr:uid="{00000000-0006-0000-0200-00009A000000}">
      <text>
        <r>
          <rPr>
            <sz val="11"/>
            <rFont val="Calibri"/>
          </rPr>
          <t>IV_B:EgyebAllamiUtem1</t>
        </r>
      </text>
    </comment>
    <comment ref="Y6" authorId="0" shapeId="0" xr:uid="{00000000-0006-0000-0200-00009B000000}">
      <text>
        <r>
          <rPr>
            <sz val="11"/>
            <rFont val="Calibri"/>
          </rPr>
          <t>IV_B:OnkormanyzatiUtem1</t>
        </r>
      </text>
    </comment>
    <comment ref="Z6" authorId="0" shapeId="0" xr:uid="{00000000-0006-0000-0200-00009C000000}">
      <text>
        <r>
          <rPr>
            <sz val="11"/>
            <rFont val="Calibri"/>
          </rPr>
          <t>IV_B:EUUtem1</t>
        </r>
      </text>
    </comment>
    <comment ref="AA6" authorId="0" shapeId="0" xr:uid="{00000000-0006-0000-0200-00009D000000}">
      <text>
        <r>
          <rPr>
            <sz val="11"/>
            <rFont val="Calibri"/>
          </rPr>
          <t>IV_B:EgyebUtem1</t>
        </r>
      </text>
    </comment>
    <comment ref="AB6" authorId="0" shapeId="0" xr:uid="{00000000-0006-0000-0200-00009E000000}">
      <text>
        <r>
          <rPr>
            <sz val="11"/>
            <rFont val="Calibri"/>
          </rPr>
          <t>IV_B:HitelKotvenyUtem1</t>
        </r>
      </text>
    </comment>
    <comment ref="AC6" authorId="0" shapeId="0" xr:uid="{00000000-0006-0000-0200-00009F000000}">
      <text>
        <r>
          <rPr>
            <sz val="11"/>
            <rFont val="Calibri"/>
          </rPr>
          <t>IV_B:OsszesenUtem1</t>
        </r>
      </text>
    </comment>
    <comment ref="AF6" authorId="0" shapeId="0" xr:uid="{00000000-0006-0000-0200-0000A0000000}">
      <text>
        <r>
          <rPr>
            <sz val="11"/>
            <rFont val="Calibri"/>
          </rPr>
          <t>IV_B:HDUtem2</t>
        </r>
      </text>
    </comment>
    <comment ref="AG6" authorId="0" shapeId="0" xr:uid="{00000000-0006-0000-0200-0000A1000000}">
      <text>
        <r>
          <rPr>
            <sz val="11"/>
            <rFont val="Calibri"/>
          </rPr>
          <t>IV_B:ECSUtem2</t>
        </r>
      </text>
    </comment>
    <comment ref="AH6" authorId="0" shapeId="0" xr:uid="{00000000-0006-0000-0200-0000A2000000}">
      <text>
        <r>
          <rPr>
            <sz val="11"/>
            <rFont val="Calibri"/>
          </rPr>
          <t>IV_B:KFHUtem2</t>
        </r>
      </text>
    </comment>
    <comment ref="AI6" authorId="0" shapeId="0" xr:uid="{00000000-0006-0000-0200-0000A3000000}">
      <text>
        <r>
          <rPr>
            <sz val="11"/>
            <rFont val="Calibri"/>
          </rPr>
          <t>IV_B:Egyeb_SajatUtem2</t>
        </r>
      </text>
    </comment>
    <comment ref="AJ6" authorId="0" shapeId="0" xr:uid="{00000000-0006-0000-0200-0000A4000000}">
      <text>
        <r>
          <rPr>
            <sz val="11"/>
            <rFont val="Calibri"/>
          </rPr>
          <t>IV_B:DijUtem2</t>
        </r>
      </text>
    </comment>
    <comment ref="AK6" authorId="0" shapeId="0" xr:uid="{00000000-0006-0000-0200-0000A5000000}">
      <text>
        <r>
          <rPr>
            <sz val="11"/>
            <rFont val="Calibri"/>
          </rPr>
          <t>IV_B:EM_Melleklet1_Utem2</t>
        </r>
      </text>
    </comment>
    <comment ref="AL6" authorId="0" shapeId="0" xr:uid="{00000000-0006-0000-0200-0000A6000000}">
      <text>
        <r>
          <rPr>
            <sz val="11"/>
            <rFont val="Calibri"/>
          </rPr>
          <t>IV_B:EgyebAllamiUtem2</t>
        </r>
      </text>
    </comment>
    <comment ref="AM6" authorId="0" shapeId="0" xr:uid="{00000000-0006-0000-0200-0000A7000000}">
      <text>
        <r>
          <rPr>
            <sz val="11"/>
            <rFont val="Calibri"/>
          </rPr>
          <t>IV_B:OnkormanyzatiUtem2</t>
        </r>
      </text>
    </comment>
    <comment ref="AN6" authorId="0" shapeId="0" xr:uid="{00000000-0006-0000-0200-0000A8000000}">
      <text>
        <r>
          <rPr>
            <sz val="11"/>
            <rFont val="Calibri"/>
          </rPr>
          <t>IV_B:EUUtem2</t>
        </r>
      </text>
    </comment>
    <comment ref="AO6" authorId="0" shapeId="0" xr:uid="{00000000-0006-0000-0200-0000A9000000}">
      <text>
        <r>
          <rPr>
            <sz val="11"/>
            <rFont val="Calibri"/>
          </rPr>
          <t>IV_B:EgyebUtem2</t>
        </r>
      </text>
    </comment>
    <comment ref="AP6" authorId="0" shapeId="0" xr:uid="{00000000-0006-0000-0200-0000AA000000}">
      <text>
        <r>
          <rPr>
            <sz val="11"/>
            <rFont val="Calibri"/>
          </rPr>
          <t>IV_B:HitelKotvenyUtem2</t>
        </r>
      </text>
    </comment>
    <comment ref="AQ6" authorId="0" shapeId="0" xr:uid="{00000000-0006-0000-0200-0000AB000000}">
      <text>
        <r>
          <rPr>
            <sz val="11"/>
            <rFont val="Calibri"/>
          </rPr>
          <t>IV_B:OsszesenUtem2</t>
        </r>
      </text>
    </comment>
    <comment ref="AR6" authorId="0" shapeId="0" xr:uid="{00000000-0006-0000-0200-0000AC000000}">
      <text>
        <r>
          <rPr>
            <sz val="11"/>
            <rFont val="Calibri"/>
          </rPr>
          <t>IV_B:ForrashianyUtem2</t>
        </r>
      </text>
    </comment>
    <comment ref="AU6" authorId="0" shapeId="0" xr:uid="{00000000-0006-0000-0200-0000AD000000}">
      <text>
        <r>
          <rPr>
            <sz val="11"/>
            <rFont val="Calibri"/>
          </rPr>
          <t>IV_B:Indokolas</t>
        </r>
      </text>
    </comment>
    <comment ref="AV6" authorId="0" shapeId="0" xr:uid="{00000000-0006-0000-0200-0000AE000000}">
      <text>
        <r>
          <rPr>
            <sz val="11"/>
            <rFont val="Calibri"/>
          </rPr>
          <t>IV_B:Megjegyzes</t>
        </r>
      </text>
    </comment>
    <comment ref="AW6" authorId="0" shapeId="0" xr:uid="{00000000-0006-0000-0200-0000AF000000}">
      <text>
        <r>
          <rPr>
            <sz val="11"/>
            <rFont val="Calibri"/>
          </rPr>
          <t>IV_B:FeladatSorszam</t>
        </r>
      </text>
    </comment>
    <comment ref="AY6" authorId="0" shapeId="0" xr:uid="{00000000-0006-0000-0200-0000B0000000}">
      <text>
        <r>
          <rPr>
            <sz val="11"/>
            <rFont val="Calibri"/>
          </rPr>
          <t>IV_B:ISA</t>
        </r>
      </text>
    </comment>
    <comment ref="B7" authorId="0" shapeId="0" xr:uid="{00000000-0006-0000-0200-0000B1000000}">
      <text>
        <r>
          <rPr>
            <sz val="11"/>
            <rFont val="Calibri"/>
          </rPr>
          <t>IV_B:FontossagiSorrent</t>
        </r>
      </text>
    </comment>
    <comment ref="C7" authorId="0" shapeId="0" xr:uid="{00000000-0006-0000-0200-0000B2000000}">
      <text>
        <r>
          <rPr>
            <sz val="11"/>
            <rFont val="Calibri"/>
          </rPr>
          <t>IV_B:FeladatKategoria</t>
        </r>
      </text>
    </comment>
    <comment ref="D7" authorId="0" shapeId="0" xr:uid="{00000000-0006-0000-0200-0000B3000000}">
      <text>
        <r>
          <rPr>
            <sz val="11"/>
            <rFont val="Calibri"/>
          </rPr>
          <t>IV_B:FeladatMegnevezes</t>
        </r>
      </text>
    </comment>
    <comment ref="E7" authorId="0" shapeId="0" xr:uid="{00000000-0006-0000-0200-0000B4000000}">
      <text>
        <r>
          <rPr>
            <sz val="11"/>
            <rFont val="Calibri"/>
          </rPr>
          <t>IV_B:ElviEngedelySzam</t>
        </r>
      </text>
    </comment>
    <comment ref="F7" authorId="0" shapeId="0" xr:uid="{00000000-0006-0000-0200-0000B5000000}">
      <text>
        <r>
          <rPr>
            <sz val="11"/>
            <rFont val="Calibri"/>
          </rPr>
          <t>IV_B:VKR_Kod</t>
        </r>
      </text>
    </comment>
    <comment ref="G7" authorId="0" shapeId="0" xr:uid="{00000000-0006-0000-0200-0000B6000000}">
      <text>
        <r>
          <rPr>
            <sz val="11"/>
            <rFont val="Calibri"/>
          </rPr>
          <t>IV_B:VKR_Nev</t>
        </r>
      </text>
    </comment>
    <comment ref="H7" authorId="0" shapeId="0" xr:uid="{00000000-0006-0000-0200-0000B7000000}">
      <text>
        <r>
          <rPr>
            <sz val="11"/>
            <rFont val="Calibri"/>
          </rPr>
          <t>IV_B:FeladatAzonosito</t>
        </r>
      </text>
    </comment>
    <comment ref="I7" authorId="0" shapeId="0" xr:uid="{00000000-0006-0000-0200-0000B8000000}">
      <text>
        <r>
          <rPr>
            <sz val="11"/>
            <rFont val="Calibri"/>
          </rPr>
          <t>IV_B:EllatasiTerulet</t>
        </r>
      </text>
    </comment>
    <comment ref="J7" authorId="0" shapeId="0" xr:uid="{00000000-0006-0000-0200-0000B9000000}">
      <text>
        <r>
          <rPr>
            <sz val="11"/>
            <rFont val="Calibri"/>
          </rPr>
          <t>IV_B:EllatasertFelelos</t>
        </r>
      </text>
    </comment>
    <comment ref="K7" authorId="0" shapeId="0" xr:uid="{00000000-0006-0000-0200-0000BA000000}">
      <text>
        <r>
          <rPr>
            <sz val="11"/>
            <rFont val="Calibri"/>
          </rPr>
          <t>IV_B:TervezettNettoKoltseg</t>
        </r>
      </text>
    </comment>
    <comment ref="L7" authorId="0" shapeId="0" xr:uid="{00000000-0006-0000-0200-0000BB000000}">
      <text>
        <r>
          <rPr>
            <sz val="11"/>
            <rFont val="Calibri"/>
          </rPr>
          <t>IV_B:IdotartamKezdes</t>
        </r>
      </text>
    </comment>
    <comment ref="M7" authorId="0" shapeId="0" xr:uid="{00000000-0006-0000-0200-0000BC000000}">
      <text>
        <r>
          <rPr>
            <sz val="11"/>
            <rFont val="Calibri"/>
          </rPr>
          <t>IV_B:IdotartamBefejezes</t>
        </r>
      </text>
    </comment>
    <comment ref="N7" authorId="0" shapeId="0" xr:uid="{00000000-0006-0000-0200-0000BD000000}">
      <text>
        <r>
          <rPr>
            <sz val="11"/>
            <rFont val="Calibri"/>
          </rPr>
          <t>IV_B:NettoKoltsegUtem1</t>
        </r>
      </text>
    </comment>
    <comment ref="O7" authorId="0" shapeId="0" xr:uid="{00000000-0006-0000-0200-0000BE000000}">
      <text>
        <r>
          <rPr>
            <sz val="11"/>
            <rFont val="Calibri"/>
          </rPr>
          <t>IV_B:NettoKoltsegUtem2</t>
        </r>
      </text>
    </comment>
    <comment ref="P7" authorId="0" shapeId="0" xr:uid="{00000000-0006-0000-0200-0000BF000000}">
      <text>
        <r>
          <rPr>
            <sz val="11"/>
            <rFont val="Calibri"/>
          </rPr>
          <t>IV_B:EM_Melleklet2_KTG</t>
        </r>
      </text>
    </comment>
    <comment ref="R7" authorId="0" shapeId="0" xr:uid="{00000000-0006-0000-0200-0000C0000000}">
      <text>
        <r>
          <rPr>
            <sz val="11"/>
            <rFont val="Calibri"/>
          </rPr>
          <t>IV_B:HDUtem1</t>
        </r>
      </text>
    </comment>
    <comment ref="S7" authorId="0" shapeId="0" xr:uid="{00000000-0006-0000-0200-0000C1000000}">
      <text>
        <r>
          <rPr>
            <sz val="11"/>
            <rFont val="Calibri"/>
          </rPr>
          <t>IV_B:ECSUtem1</t>
        </r>
      </text>
    </comment>
    <comment ref="T7" authorId="0" shapeId="0" xr:uid="{00000000-0006-0000-0200-0000C2000000}">
      <text>
        <r>
          <rPr>
            <sz val="11"/>
            <rFont val="Calibri"/>
          </rPr>
          <t>IV_B:KFHUtem1</t>
        </r>
      </text>
    </comment>
    <comment ref="U7" authorId="0" shapeId="0" xr:uid="{00000000-0006-0000-0200-0000C3000000}">
      <text>
        <r>
          <rPr>
            <sz val="11"/>
            <rFont val="Calibri"/>
          </rPr>
          <t>IV_B:Egyeb_SajatUtem1</t>
        </r>
      </text>
    </comment>
    <comment ref="V7" authorId="0" shapeId="0" xr:uid="{00000000-0006-0000-0200-0000C4000000}">
      <text>
        <r>
          <rPr>
            <sz val="11"/>
            <rFont val="Calibri"/>
          </rPr>
          <t>IV_B:DijUtem1</t>
        </r>
      </text>
    </comment>
    <comment ref="W7" authorId="0" shapeId="0" xr:uid="{00000000-0006-0000-0200-0000C5000000}">
      <text>
        <r>
          <rPr>
            <sz val="11"/>
            <rFont val="Calibri"/>
          </rPr>
          <t>IV_B:EM_Melleklet1_Utem1</t>
        </r>
      </text>
    </comment>
    <comment ref="X7" authorId="0" shapeId="0" xr:uid="{00000000-0006-0000-0200-0000C6000000}">
      <text>
        <r>
          <rPr>
            <sz val="11"/>
            <rFont val="Calibri"/>
          </rPr>
          <t>IV_B:EgyebAllamiUtem1</t>
        </r>
      </text>
    </comment>
    <comment ref="Y7" authorId="0" shapeId="0" xr:uid="{00000000-0006-0000-0200-0000C7000000}">
      <text>
        <r>
          <rPr>
            <sz val="11"/>
            <rFont val="Calibri"/>
          </rPr>
          <t>IV_B:OnkormanyzatiUtem1</t>
        </r>
      </text>
    </comment>
    <comment ref="Z7" authorId="0" shapeId="0" xr:uid="{00000000-0006-0000-0200-0000C8000000}">
      <text>
        <r>
          <rPr>
            <sz val="11"/>
            <rFont val="Calibri"/>
          </rPr>
          <t>IV_B:EUUtem1</t>
        </r>
      </text>
    </comment>
    <comment ref="AA7" authorId="0" shapeId="0" xr:uid="{00000000-0006-0000-0200-0000C9000000}">
      <text>
        <r>
          <rPr>
            <sz val="11"/>
            <rFont val="Calibri"/>
          </rPr>
          <t>IV_B:EgyebUtem1</t>
        </r>
      </text>
    </comment>
    <comment ref="AB7" authorId="0" shapeId="0" xr:uid="{00000000-0006-0000-0200-0000CA000000}">
      <text>
        <r>
          <rPr>
            <sz val="11"/>
            <rFont val="Calibri"/>
          </rPr>
          <t>IV_B:HitelKotvenyUtem1</t>
        </r>
      </text>
    </comment>
    <comment ref="AC7" authorId="0" shapeId="0" xr:uid="{00000000-0006-0000-0200-0000CB000000}">
      <text>
        <r>
          <rPr>
            <sz val="11"/>
            <rFont val="Calibri"/>
          </rPr>
          <t>IV_B:OsszesenUtem1</t>
        </r>
      </text>
    </comment>
    <comment ref="AF7" authorId="0" shapeId="0" xr:uid="{00000000-0006-0000-0200-0000CC000000}">
      <text>
        <r>
          <rPr>
            <sz val="11"/>
            <rFont val="Calibri"/>
          </rPr>
          <t>IV_B:HDUtem2</t>
        </r>
      </text>
    </comment>
    <comment ref="AG7" authorId="0" shapeId="0" xr:uid="{00000000-0006-0000-0200-0000CD000000}">
      <text>
        <r>
          <rPr>
            <sz val="11"/>
            <rFont val="Calibri"/>
          </rPr>
          <t>IV_B:ECSUtem2</t>
        </r>
      </text>
    </comment>
    <comment ref="AH7" authorId="0" shapeId="0" xr:uid="{00000000-0006-0000-0200-0000CE000000}">
      <text>
        <r>
          <rPr>
            <sz val="11"/>
            <rFont val="Calibri"/>
          </rPr>
          <t>IV_B:KFHUtem2</t>
        </r>
      </text>
    </comment>
    <comment ref="AI7" authorId="0" shapeId="0" xr:uid="{00000000-0006-0000-0200-0000CF000000}">
      <text>
        <r>
          <rPr>
            <sz val="11"/>
            <rFont val="Calibri"/>
          </rPr>
          <t>IV_B:Egyeb_SajatUtem2</t>
        </r>
      </text>
    </comment>
    <comment ref="AJ7" authorId="0" shapeId="0" xr:uid="{00000000-0006-0000-0200-0000D0000000}">
      <text>
        <r>
          <rPr>
            <sz val="11"/>
            <rFont val="Calibri"/>
          </rPr>
          <t>IV_B:DijUtem2</t>
        </r>
      </text>
    </comment>
    <comment ref="AK7" authorId="0" shapeId="0" xr:uid="{00000000-0006-0000-0200-0000D1000000}">
      <text>
        <r>
          <rPr>
            <sz val="11"/>
            <rFont val="Calibri"/>
          </rPr>
          <t>IV_B:EM_Melleklet1_Utem2</t>
        </r>
      </text>
    </comment>
    <comment ref="AL7" authorId="0" shapeId="0" xr:uid="{00000000-0006-0000-0200-0000D2000000}">
      <text>
        <r>
          <rPr>
            <sz val="11"/>
            <rFont val="Calibri"/>
          </rPr>
          <t>IV_B:EgyebAllamiUtem2</t>
        </r>
      </text>
    </comment>
    <comment ref="AM7" authorId="0" shapeId="0" xr:uid="{00000000-0006-0000-0200-0000D3000000}">
      <text>
        <r>
          <rPr>
            <sz val="11"/>
            <rFont val="Calibri"/>
          </rPr>
          <t>IV_B:OnkormanyzatiUtem2</t>
        </r>
      </text>
    </comment>
    <comment ref="AN7" authorId="0" shapeId="0" xr:uid="{00000000-0006-0000-0200-0000D4000000}">
      <text>
        <r>
          <rPr>
            <sz val="11"/>
            <rFont val="Calibri"/>
          </rPr>
          <t>IV_B:EUUtem2</t>
        </r>
      </text>
    </comment>
    <comment ref="AO7" authorId="0" shapeId="0" xr:uid="{00000000-0006-0000-0200-0000D5000000}">
      <text>
        <r>
          <rPr>
            <sz val="11"/>
            <rFont val="Calibri"/>
          </rPr>
          <t>IV_B:EgyebUtem2</t>
        </r>
      </text>
    </comment>
    <comment ref="AP7" authorId="0" shapeId="0" xr:uid="{00000000-0006-0000-0200-0000D6000000}">
      <text>
        <r>
          <rPr>
            <sz val="11"/>
            <rFont val="Calibri"/>
          </rPr>
          <t>IV_B:HitelKotvenyUtem2</t>
        </r>
      </text>
    </comment>
    <comment ref="AQ7" authorId="0" shapeId="0" xr:uid="{00000000-0006-0000-0200-0000D7000000}">
      <text>
        <r>
          <rPr>
            <sz val="11"/>
            <rFont val="Calibri"/>
          </rPr>
          <t>IV_B:OsszesenUtem2</t>
        </r>
      </text>
    </comment>
    <comment ref="AR7" authorId="0" shapeId="0" xr:uid="{00000000-0006-0000-0200-0000D8000000}">
      <text>
        <r>
          <rPr>
            <sz val="11"/>
            <rFont val="Calibri"/>
          </rPr>
          <t>IV_B:ForrashianyUtem2</t>
        </r>
      </text>
    </comment>
    <comment ref="AU7" authorId="0" shapeId="0" xr:uid="{00000000-0006-0000-0200-0000D9000000}">
      <text>
        <r>
          <rPr>
            <sz val="11"/>
            <rFont val="Calibri"/>
          </rPr>
          <t>IV_B:Indokolas</t>
        </r>
      </text>
    </comment>
    <comment ref="AV7" authorId="0" shapeId="0" xr:uid="{00000000-0006-0000-0200-0000DA000000}">
      <text>
        <r>
          <rPr>
            <sz val="11"/>
            <rFont val="Calibri"/>
          </rPr>
          <t>IV_B:Megjegyzes</t>
        </r>
      </text>
    </comment>
    <comment ref="AW7" authorId="0" shapeId="0" xr:uid="{00000000-0006-0000-0200-0000DB000000}">
      <text>
        <r>
          <rPr>
            <sz val="11"/>
            <rFont val="Calibri"/>
          </rPr>
          <t>IV_B:FeladatSorszam</t>
        </r>
      </text>
    </comment>
    <comment ref="AY7" authorId="0" shapeId="0" xr:uid="{00000000-0006-0000-0200-0000DC000000}">
      <text>
        <r>
          <rPr>
            <sz val="11"/>
            <rFont val="Calibri"/>
          </rPr>
          <t>IV_B:ISA</t>
        </r>
      </text>
    </comment>
    <comment ref="B8" authorId="0" shapeId="0" xr:uid="{00000000-0006-0000-0200-0000DD000000}">
      <text>
        <r>
          <rPr>
            <sz val="11"/>
            <rFont val="Calibri"/>
          </rPr>
          <t>IV_B:FontossagiSorrent</t>
        </r>
      </text>
    </comment>
    <comment ref="C8" authorId="0" shapeId="0" xr:uid="{00000000-0006-0000-0200-0000DE000000}">
      <text>
        <r>
          <rPr>
            <sz val="11"/>
            <rFont val="Calibri"/>
          </rPr>
          <t>IV_B:FeladatKategoria</t>
        </r>
      </text>
    </comment>
    <comment ref="D8" authorId="0" shapeId="0" xr:uid="{00000000-0006-0000-0200-0000DF000000}">
      <text>
        <r>
          <rPr>
            <sz val="11"/>
            <rFont val="Calibri"/>
          </rPr>
          <t>IV_B:FeladatMegnevezes</t>
        </r>
      </text>
    </comment>
    <comment ref="E8" authorId="0" shapeId="0" xr:uid="{00000000-0006-0000-0200-0000E0000000}">
      <text>
        <r>
          <rPr>
            <sz val="11"/>
            <rFont val="Calibri"/>
          </rPr>
          <t>IV_B:ElviEngedelySzam</t>
        </r>
      </text>
    </comment>
    <comment ref="F8" authorId="0" shapeId="0" xr:uid="{00000000-0006-0000-0200-0000E1000000}">
      <text>
        <r>
          <rPr>
            <sz val="11"/>
            <rFont val="Calibri"/>
          </rPr>
          <t>IV_B:VKR_Kod</t>
        </r>
      </text>
    </comment>
    <comment ref="G8" authorId="0" shapeId="0" xr:uid="{00000000-0006-0000-0200-0000E2000000}">
      <text>
        <r>
          <rPr>
            <sz val="11"/>
            <rFont val="Calibri"/>
          </rPr>
          <t>IV_B:VKR_Nev</t>
        </r>
      </text>
    </comment>
    <comment ref="H8" authorId="0" shapeId="0" xr:uid="{00000000-0006-0000-0200-0000E3000000}">
      <text>
        <r>
          <rPr>
            <sz val="11"/>
            <rFont val="Calibri"/>
          </rPr>
          <t>IV_B:FeladatAzonosito</t>
        </r>
      </text>
    </comment>
    <comment ref="I8" authorId="0" shapeId="0" xr:uid="{00000000-0006-0000-0200-0000E4000000}">
      <text>
        <r>
          <rPr>
            <sz val="11"/>
            <rFont val="Calibri"/>
          </rPr>
          <t>IV_B:EllatasiTerulet</t>
        </r>
      </text>
    </comment>
    <comment ref="J8" authorId="0" shapeId="0" xr:uid="{00000000-0006-0000-0200-0000E5000000}">
      <text>
        <r>
          <rPr>
            <sz val="11"/>
            <rFont val="Calibri"/>
          </rPr>
          <t>IV_B:EllatasertFelelos</t>
        </r>
      </text>
    </comment>
    <comment ref="K8" authorId="0" shapeId="0" xr:uid="{00000000-0006-0000-0200-0000E6000000}">
      <text>
        <r>
          <rPr>
            <sz val="11"/>
            <rFont val="Calibri"/>
          </rPr>
          <t>IV_B:TervezettNettoKoltseg</t>
        </r>
      </text>
    </comment>
    <comment ref="L8" authorId="0" shapeId="0" xr:uid="{00000000-0006-0000-0200-0000E7000000}">
      <text>
        <r>
          <rPr>
            <sz val="11"/>
            <rFont val="Calibri"/>
          </rPr>
          <t>IV_B:IdotartamKezdes</t>
        </r>
      </text>
    </comment>
    <comment ref="M8" authorId="0" shapeId="0" xr:uid="{00000000-0006-0000-0200-0000E8000000}">
      <text>
        <r>
          <rPr>
            <sz val="11"/>
            <rFont val="Calibri"/>
          </rPr>
          <t>IV_B:IdotartamBefejezes</t>
        </r>
      </text>
    </comment>
    <comment ref="N8" authorId="0" shapeId="0" xr:uid="{00000000-0006-0000-0200-0000E9000000}">
      <text>
        <r>
          <rPr>
            <sz val="11"/>
            <rFont val="Calibri"/>
          </rPr>
          <t>IV_B:NettoKoltsegUtem1</t>
        </r>
      </text>
    </comment>
    <comment ref="O8" authorId="0" shapeId="0" xr:uid="{00000000-0006-0000-0200-0000EA000000}">
      <text>
        <r>
          <rPr>
            <sz val="11"/>
            <rFont val="Calibri"/>
          </rPr>
          <t>IV_B:NettoKoltsegUtem2</t>
        </r>
      </text>
    </comment>
    <comment ref="P8" authorId="0" shapeId="0" xr:uid="{00000000-0006-0000-0200-0000EB000000}">
      <text>
        <r>
          <rPr>
            <sz val="11"/>
            <rFont val="Calibri"/>
          </rPr>
          <t>IV_B:EM_Melleklet2_KTG</t>
        </r>
      </text>
    </comment>
    <comment ref="R8" authorId="0" shapeId="0" xr:uid="{00000000-0006-0000-0200-0000EC000000}">
      <text>
        <r>
          <rPr>
            <sz val="11"/>
            <rFont val="Calibri"/>
          </rPr>
          <t>IV_B:HDUtem1</t>
        </r>
      </text>
    </comment>
    <comment ref="S8" authorId="0" shapeId="0" xr:uid="{00000000-0006-0000-0200-0000ED000000}">
      <text>
        <r>
          <rPr>
            <sz val="11"/>
            <rFont val="Calibri"/>
          </rPr>
          <t>IV_B:ECSUtem1</t>
        </r>
      </text>
    </comment>
    <comment ref="T8" authorId="0" shapeId="0" xr:uid="{00000000-0006-0000-0200-0000EE000000}">
      <text>
        <r>
          <rPr>
            <sz val="11"/>
            <rFont val="Calibri"/>
          </rPr>
          <t>IV_B:KFHUtem1</t>
        </r>
      </text>
    </comment>
    <comment ref="U8" authorId="0" shapeId="0" xr:uid="{00000000-0006-0000-0200-0000EF000000}">
      <text>
        <r>
          <rPr>
            <sz val="11"/>
            <rFont val="Calibri"/>
          </rPr>
          <t>IV_B:Egyeb_SajatUtem1</t>
        </r>
      </text>
    </comment>
    <comment ref="V8" authorId="0" shapeId="0" xr:uid="{00000000-0006-0000-0200-0000F0000000}">
      <text>
        <r>
          <rPr>
            <sz val="11"/>
            <rFont val="Calibri"/>
          </rPr>
          <t>IV_B:DijUtem1</t>
        </r>
      </text>
    </comment>
    <comment ref="W8" authorId="0" shapeId="0" xr:uid="{00000000-0006-0000-0200-0000F1000000}">
      <text>
        <r>
          <rPr>
            <sz val="11"/>
            <rFont val="Calibri"/>
          </rPr>
          <t>IV_B:EM_Melleklet1_Utem1</t>
        </r>
      </text>
    </comment>
    <comment ref="X8" authorId="0" shapeId="0" xr:uid="{00000000-0006-0000-0200-0000F2000000}">
      <text>
        <r>
          <rPr>
            <sz val="11"/>
            <rFont val="Calibri"/>
          </rPr>
          <t>IV_B:EgyebAllamiUtem1</t>
        </r>
      </text>
    </comment>
    <comment ref="Y8" authorId="0" shapeId="0" xr:uid="{00000000-0006-0000-0200-0000F3000000}">
      <text>
        <r>
          <rPr>
            <sz val="11"/>
            <rFont val="Calibri"/>
          </rPr>
          <t>IV_B:OnkormanyzatiUtem1</t>
        </r>
      </text>
    </comment>
    <comment ref="Z8" authorId="0" shapeId="0" xr:uid="{00000000-0006-0000-0200-0000F4000000}">
      <text>
        <r>
          <rPr>
            <sz val="11"/>
            <rFont val="Calibri"/>
          </rPr>
          <t>IV_B:EUUtem1</t>
        </r>
      </text>
    </comment>
    <comment ref="AA8" authorId="0" shapeId="0" xr:uid="{00000000-0006-0000-0200-0000F5000000}">
      <text>
        <r>
          <rPr>
            <sz val="11"/>
            <rFont val="Calibri"/>
          </rPr>
          <t>IV_B:EgyebUtem1</t>
        </r>
      </text>
    </comment>
    <comment ref="AB8" authorId="0" shapeId="0" xr:uid="{00000000-0006-0000-0200-0000F6000000}">
      <text>
        <r>
          <rPr>
            <sz val="11"/>
            <rFont val="Calibri"/>
          </rPr>
          <t>IV_B:HitelKotvenyUtem1</t>
        </r>
      </text>
    </comment>
    <comment ref="AC8" authorId="0" shapeId="0" xr:uid="{00000000-0006-0000-0200-0000F7000000}">
      <text>
        <r>
          <rPr>
            <sz val="11"/>
            <rFont val="Calibri"/>
          </rPr>
          <t>IV_B:OsszesenUtem1</t>
        </r>
      </text>
    </comment>
    <comment ref="AF8" authorId="0" shapeId="0" xr:uid="{00000000-0006-0000-0200-0000F8000000}">
      <text>
        <r>
          <rPr>
            <sz val="11"/>
            <rFont val="Calibri"/>
          </rPr>
          <t>IV_B:HDUtem2</t>
        </r>
      </text>
    </comment>
    <comment ref="AG8" authorId="0" shapeId="0" xr:uid="{00000000-0006-0000-0200-0000F9000000}">
      <text>
        <r>
          <rPr>
            <sz val="11"/>
            <rFont val="Calibri"/>
          </rPr>
          <t>IV_B:ECSUtem2</t>
        </r>
      </text>
    </comment>
    <comment ref="AH8" authorId="0" shapeId="0" xr:uid="{00000000-0006-0000-0200-0000FA000000}">
      <text>
        <r>
          <rPr>
            <sz val="11"/>
            <rFont val="Calibri"/>
          </rPr>
          <t>IV_B:KFHUtem2</t>
        </r>
      </text>
    </comment>
    <comment ref="AI8" authorId="0" shapeId="0" xr:uid="{00000000-0006-0000-0200-0000FB000000}">
      <text>
        <r>
          <rPr>
            <sz val="11"/>
            <rFont val="Calibri"/>
          </rPr>
          <t>IV_B:Egyeb_SajatUtem2</t>
        </r>
      </text>
    </comment>
    <comment ref="AJ8" authorId="0" shapeId="0" xr:uid="{00000000-0006-0000-0200-0000FC000000}">
      <text>
        <r>
          <rPr>
            <sz val="11"/>
            <rFont val="Calibri"/>
          </rPr>
          <t>IV_B:DijUtem2</t>
        </r>
      </text>
    </comment>
    <comment ref="AK8" authorId="0" shapeId="0" xr:uid="{00000000-0006-0000-0200-0000FD000000}">
      <text>
        <r>
          <rPr>
            <sz val="11"/>
            <rFont val="Calibri"/>
          </rPr>
          <t>IV_B:EM_Melleklet1_Utem2</t>
        </r>
      </text>
    </comment>
    <comment ref="AL8" authorId="0" shapeId="0" xr:uid="{00000000-0006-0000-0200-0000FE000000}">
      <text>
        <r>
          <rPr>
            <sz val="11"/>
            <rFont val="Calibri"/>
          </rPr>
          <t>IV_B:EgyebAllamiUtem2</t>
        </r>
      </text>
    </comment>
    <comment ref="AM8" authorId="0" shapeId="0" xr:uid="{00000000-0006-0000-0200-0000FF000000}">
      <text>
        <r>
          <rPr>
            <sz val="11"/>
            <rFont val="Calibri"/>
          </rPr>
          <t>IV_B:OnkormanyzatiUtem2</t>
        </r>
      </text>
    </comment>
    <comment ref="AN8" authorId="0" shapeId="0" xr:uid="{00000000-0006-0000-0200-000000010000}">
      <text>
        <r>
          <rPr>
            <sz val="11"/>
            <rFont val="Calibri"/>
          </rPr>
          <t>IV_B:EUUtem2</t>
        </r>
      </text>
    </comment>
    <comment ref="AO8" authorId="0" shapeId="0" xr:uid="{00000000-0006-0000-0200-000001010000}">
      <text>
        <r>
          <rPr>
            <sz val="11"/>
            <rFont val="Calibri"/>
          </rPr>
          <t>IV_B:EgyebUtem2</t>
        </r>
      </text>
    </comment>
    <comment ref="AP8" authorId="0" shapeId="0" xr:uid="{00000000-0006-0000-0200-000002010000}">
      <text>
        <r>
          <rPr>
            <sz val="11"/>
            <rFont val="Calibri"/>
          </rPr>
          <t>IV_B:HitelKotvenyUtem2</t>
        </r>
      </text>
    </comment>
    <comment ref="AQ8" authorId="0" shapeId="0" xr:uid="{00000000-0006-0000-0200-000003010000}">
      <text>
        <r>
          <rPr>
            <sz val="11"/>
            <rFont val="Calibri"/>
          </rPr>
          <t>IV_B:OsszesenUtem2</t>
        </r>
      </text>
    </comment>
    <comment ref="AR8" authorId="0" shapeId="0" xr:uid="{00000000-0006-0000-0200-000004010000}">
      <text>
        <r>
          <rPr>
            <sz val="11"/>
            <rFont val="Calibri"/>
          </rPr>
          <t>IV_B:ForrashianyUtem2</t>
        </r>
      </text>
    </comment>
    <comment ref="AU8" authorId="0" shapeId="0" xr:uid="{00000000-0006-0000-0200-000005010000}">
      <text>
        <r>
          <rPr>
            <sz val="11"/>
            <rFont val="Calibri"/>
          </rPr>
          <t>IV_B:Indokolas</t>
        </r>
      </text>
    </comment>
    <comment ref="AV8" authorId="0" shapeId="0" xr:uid="{00000000-0006-0000-0200-000006010000}">
      <text>
        <r>
          <rPr>
            <sz val="11"/>
            <rFont val="Calibri"/>
          </rPr>
          <t>IV_B:Megjegyzes</t>
        </r>
      </text>
    </comment>
    <comment ref="AW8" authorId="0" shapeId="0" xr:uid="{00000000-0006-0000-0200-000007010000}">
      <text>
        <r>
          <rPr>
            <sz val="11"/>
            <rFont val="Calibri"/>
          </rPr>
          <t>IV_B:FeladatSorszam</t>
        </r>
      </text>
    </comment>
    <comment ref="AY8" authorId="0" shapeId="0" xr:uid="{00000000-0006-0000-0200-000008010000}">
      <text>
        <r>
          <rPr>
            <sz val="11"/>
            <rFont val="Calibri"/>
          </rPr>
          <t>IV_B:ISA</t>
        </r>
      </text>
    </comment>
    <comment ref="B9" authorId="0" shapeId="0" xr:uid="{00000000-0006-0000-0200-000009010000}">
      <text>
        <r>
          <rPr>
            <sz val="11"/>
            <rFont val="Calibri"/>
          </rPr>
          <t>IV_B:FontossagiSorrent</t>
        </r>
      </text>
    </comment>
    <comment ref="C9" authorId="0" shapeId="0" xr:uid="{00000000-0006-0000-0200-00000A010000}">
      <text>
        <r>
          <rPr>
            <sz val="11"/>
            <rFont val="Calibri"/>
          </rPr>
          <t>IV_B:FeladatKategoria</t>
        </r>
      </text>
    </comment>
    <comment ref="D9" authorId="0" shapeId="0" xr:uid="{00000000-0006-0000-0200-00000B010000}">
      <text>
        <r>
          <rPr>
            <sz val="11"/>
            <rFont val="Calibri"/>
          </rPr>
          <t>IV_B:FeladatMegnevezes</t>
        </r>
      </text>
    </comment>
    <comment ref="E9" authorId="0" shapeId="0" xr:uid="{00000000-0006-0000-0200-00000C010000}">
      <text>
        <r>
          <rPr>
            <sz val="11"/>
            <rFont val="Calibri"/>
          </rPr>
          <t>IV_B:ElviEngedelySzam</t>
        </r>
      </text>
    </comment>
    <comment ref="F9" authorId="0" shapeId="0" xr:uid="{00000000-0006-0000-0200-00000D010000}">
      <text>
        <r>
          <rPr>
            <sz val="11"/>
            <rFont val="Calibri"/>
          </rPr>
          <t>IV_B:VKR_Kod</t>
        </r>
      </text>
    </comment>
    <comment ref="G9" authorId="0" shapeId="0" xr:uid="{00000000-0006-0000-0200-00000E010000}">
      <text>
        <r>
          <rPr>
            <sz val="11"/>
            <rFont val="Calibri"/>
          </rPr>
          <t>IV_B:VKR_Nev</t>
        </r>
      </text>
    </comment>
    <comment ref="H9" authorId="0" shapeId="0" xr:uid="{00000000-0006-0000-0200-00000F010000}">
      <text>
        <r>
          <rPr>
            <sz val="11"/>
            <rFont val="Calibri"/>
          </rPr>
          <t>IV_B:FeladatAzonosito</t>
        </r>
      </text>
    </comment>
    <comment ref="I9" authorId="0" shapeId="0" xr:uid="{00000000-0006-0000-0200-000010010000}">
      <text>
        <r>
          <rPr>
            <sz val="11"/>
            <rFont val="Calibri"/>
          </rPr>
          <t>IV_B:EllatasiTerulet</t>
        </r>
      </text>
    </comment>
    <comment ref="J9" authorId="0" shapeId="0" xr:uid="{00000000-0006-0000-0200-000011010000}">
      <text>
        <r>
          <rPr>
            <sz val="11"/>
            <rFont val="Calibri"/>
          </rPr>
          <t>IV_B:EllatasertFelelos</t>
        </r>
      </text>
    </comment>
    <comment ref="K9" authorId="0" shapeId="0" xr:uid="{00000000-0006-0000-0200-000012010000}">
      <text>
        <r>
          <rPr>
            <sz val="11"/>
            <rFont val="Calibri"/>
          </rPr>
          <t>IV_B:TervezettNettoKoltseg</t>
        </r>
      </text>
    </comment>
    <comment ref="L9" authorId="0" shapeId="0" xr:uid="{00000000-0006-0000-0200-000013010000}">
      <text>
        <r>
          <rPr>
            <sz val="11"/>
            <rFont val="Calibri"/>
          </rPr>
          <t>IV_B:IdotartamKezdes</t>
        </r>
      </text>
    </comment>
    <comment ref="M9" authorId="0" shapeId="0" xr:uid="{00000000-0006-0000-0200-000014010000}">
      <text>
        <r>
          <rPr>
            <sz val="11"/>
            <rFont val="Calibri"/>
          </rPr>
          <t>IV_B:IdotartamBefejezes</t>
        </r>
      </text>
    </comment>
    <comment ref="N9" authorId="0" shapeId="0" xr:uid="{00000000-0006-0000-0200-000015010000}">
      <text>
        <r>
          <rPr>
            <sz val="11"/>
            <rFont val="Calibri"/>
          </rPr>
          <t>IV_B:NettoKoltsegUtem1</t>
        </r>
      </text>
    </comment>
    <comment ref="O9" authorId="0" shapeId="0" xr:uid="{00000000-0006-0000-0200-000016010000}">
      <text>
        <r>
          <rPr>
            <sz val="11"/>
            <rFont val="Calibri"/>
          </rPr>
          <t>IV_B:NettoKoltsegUtem2</t>
        </r>
      </text>
    </comment>
    <comment ref="P9" authorId="0" shapeId="0" xr:uid="{00000000-0006-0000-0200-000017010000}">
      <text>
        <r>
          <rPr>
            <sz val="11"/>
            <rFont val="Calibri"/>
          </rPr>
          <t>IV_B:EM_Melleklet2_KTG</t>
        </r>
      </text>
    </comment>
    <comment ref="R9" authorId="0" shapeId="0" xr:uid="{00000000-0006-0000-0200-000018010000}">
      <text>
        <r>
          <rPr>
            <sz val="11"/>
            <rFont val="Calibri"/>
          </rPr>
          <t>IV_B:HDUtem1</t>
        </r>
      </text>
    </comment>
    <comment ref="S9" authorId="0" shapeId="0" xr:uid="{00000000-0006-0000-0200-000019010000}">
      <text>
        <r>
          <rPr>
            <sz val="11"/>
            <rFont val="Calibri"/>
          </rPr>
          <t>IV_B:ECSUtem1</t>
        </r>
      </text>
    </comment>
    <comment ref="T9" authorId="0" shapeId="0" xr:uid="{00000000-0006-0000-0200-00001A010000}">
      <text>
        <r>
          <rPr>
            <sz val="11"/>
            <rFont val="Calibri"/>
          </rPr>
          <t>IV_B:KFHUtem1</t>
        </r>
      </text>
    </comment>
    <comment ref="U9" authorId="0" shapeId="0" xr:uid="{00000000-0006-0000-0200-00001B010000}">
      <text>
        <r>
          <rPr>
            <sz val="11"/>
            <rFont val="Calibri"/>
          </rPr>
          <t>IV_B:Egyeb_SajatUtem1</t>
        </r>
      </text>
    </comment>
    <comment ref="V9" authorId="0" shapeId="0" xr:uid="{00000000-0006-0000-0200-00001C010000}">
      <text>
        <r>
          <rPr>
            <sz val="11"/>
            <rFont val="Calibri"/>
          </rPr>
          <t>IV_B:DijUtem1</t>
        </r>
      </text>
    </comment>
    <comment ref="W9" authorId="0" shapeId="0" xr:uid="{00000000-0006-0000-0200-00001D010000}">
      <text>
        <r>
          <rPr>
            <sz val="11"/>
            <rFont val="Calibri"/>
          </rPr>
          <t>IV_B:EM_Melleklet1_Utem1</t>
        </r>
      </text>
    </comment>
    <comment ref="X9" authorId="0" shapeId="0" xr:uid="{00000000-0006-0000-0200-00001E010000}">
      <text>
        <r>
          <rPr>
            <sz val="11"/>
            <rFont val="Calibri"/>
          </rPr>
          <t>IV_B:EgyebAllamiUtem1</t>
        </r>
      </text>
    </comment>
    <comment ref="Y9" authorId="0" shapeId="0" xr:uid="{00000000-0006-0000-0200-00001F010000}">
      <text>
        <r>
          <rPr>
            <sz val="11"/>
            <rFont val="Calibri"/>
          </rPr>
          <t>IV_B:OnkormanyzatiUtem1</t>
        </r>
      </text>
    </comment>
    <comment ref="Z9" authorId="0" shapeId="0" xr:uid="{00000000-0006-0000-0200-000020010000}">
      <text>
        <r>
          <rPr>
            <sz val="11"/>
            <rFont val="Calibri"/>
          </rPr>
          <t>IV_B:EUUtem1</t>
        </r>
      </text>
    </comment>
    <comment ref="AA9" authorId="0" shapeId="0" xr:uid="{00000000-0006-0000-0200-000021010000}">
      <text>
        <r>
          <rPr>
            <sz val="11"/>
            <rFont val="Calibri"/>
          </rPr>
          <t>IV_B:EgyebUtem1</t>
        </r>
      </text>
    </comment>
    <comment ref="AB9" authorId="0" shapeId="0" xr:uid="{00000000-0006-0000-0200-000022010000}">
      <text>
        <r>
          <rPr>
            <sz val="11"/>
            <rFont val="Calibri"/>
          </rPr>
          <t>IV_B:HitelKotvenyUtem1</t>
        </r>
      </text>
    </comment>
    <comment ref="AC9" authorId="0" shapeId="0" xr:uid="{00000000-0006-0000-0200-000023010000}">
      <text>
        <r>
          <rPr>
            <sz val="11"/>
            <rFont val="Calibri"/>
          </rPr>
          <t>IV_B:OsszesenUtem1</t>
        </r>
      </text>
    </comment>
    <comment ref="AF9" authorId="0" shapeId="0" xr:uid="{00000000-0006-0000-0200-000024010000}">
      <text>
        <r>
          <rPr>
            <sz val="11"/>
            <rFont val="Calibri"/>
          </rPr>
          <t>IV_B:HDUtem2</t>
        </r>
      </text>
    </comment>
    <comment ref="AG9" authorId="0" shapeId="0" xr:uid="{00000000-0006-0000-0200-000025010000}">
      <text>
        <r>
          <rPr>
            <sz val="11"/>
            <rFont val="Calibri"/>
          </rPr>
          <t>IV_B:ECSUtem2</t>
        </r>
      </text>
    </comment>
    <comment ref="AH9" authorId="0" shapeId="0" xr:uid="{00000000-0006-0000-0200-000026010000}">
      <text>
        <r>
          <rPr>
            <sz val="11"/>
            <rFont val="Calibri"/>
          </rPr>
          <t>IV_B:KFHUtem2</t>
        </r>
      </text>
    </comment>
    <comment ref="AI9" authorId="0" shapeId="0" xr:uid="{00000000-0006-0000-0200-000027010000}">
      <text>
        <r>
          <rPr>
            <sz val="11"/>
            <rFont val="Calibri"/>
          </rPr>
          <t>IV_B:Egyeb_SajatUtem2</t>
        </r>
      </text>
    </comment>
    <comment ref="AJ9" authorId="0" shapeId="0" xr:uid="{00000000-0006-0000-0200-000028010000}">
      <text>
        <r>
          <rPr>
            <sz val="11"/>
            <rFont val="Calibri"/>
          </rPr>
          <t>IV_B:DijUtem2</t>
        </r>
      </text>
    </comment>
    <comment ref="AK9" authorId="0" shapeId="0" xr:uid="{00000000-0006-0000-0200-000029010000}">
      <text>
        <r>
          <rPr>
            <sz val="11"/>
            <rFont val="Calibri"/>
          </rPr>
          <t>IV_B:EM_Melleklet1_Utem2</t>
        </r>
      </text>
    </comment>
    <comment ref="AL9" authorId="0" shapeId="0" xr:uid="{00000000-0006-0000-0200-00002A010000}">
      <text>
        <r>
          <rPr>
            <sz val="11"/>
            <rFont val="Calibri"/>
          </rPr>
          <t>IV_B:EgyebAllamiUtem2</t>
        </r>
      </text>
    </comment>
    <comment ref="AM9" authorId="0" shapeId="0" xr:uid="{00000000-0006-0000-0200-00002B010000}">
      <text>
        <r>
          <rPr>
            <sz val="11"/>
            <rFont val="Calibri"/>
          </rPr>
          <t>IV_B:OnkormanyzatiUtem2</t>
        </r>
      </text>
    </comment>
    <comment ref="AN9" authorId="0" shapeId="0" xr:uid="{00000000-0006-0000-0200-00002C010000}">
      <text>
        <r>
          <rPr>
            <sz val="11"/>
            <rFont val="Calibri"/>
          </rPr>
          <t>IV_B:EUUtem2</t>
        </r>
      </text>
    </comment>
    <comment ref="AO9" authorId="0" shapeId="0" xr:uid="{00000000-0006-0000-0200-00002D010000}">
      <text>
        <r>
          <rPr>
            <sz val="11"/>
            <rFont val="Calibri"/>
          </rPr>
          <t>IV_B:EgyebUtem2</t>
        </r>
      </text>
    </comment>
    <comment ref="AP9" authorId="0" shapeId="0" xr:uid="{00000000-0006-0000-0200-00002E010000}">
      <text>
        <r>
          <rPr>
            <sz val="11"/>
            <rFont val="Calibri"/>
          </rPr>
          <t>IV_B:HitelKotvenyUtem2</t>
        </r>
      </text>
    </comment>
    <comment ref="AQ9" authorId="0" shapeId="0" xr:uid="{00000000-0006-0000-0200-00002F010000}">
      <text>
        <r>
          <rPr>
            <sz val="11"/>
            <rFont val="Calibri"/>
          </rPr>
          <t>IV_B:OsszesenUtem2</t>
        </r>
      </text>
    </comment>
    <comment ref="AR9" authorId="0" shapeId="0" xr:uid="{00000000-0006-0000-0200-000030010000}">
      <text>
        <r>
          <rPr>
            <sz val="11"/>
            <rFont val="Calibri"/>
          </rPr>
          <t>IV_B:ForrashianyUtem2</t>
        </r>
      </text>
    </comment>
    <comment ref="AU9" authorId="0" shapeId="0" xr:uid="{00000000-0006-0000-0200-000031010000}">
      <text>
        <r>
          <rPr>
            <sz val="11"/>
            <rFont val="Calibri"/>
          </rPr>
          <t>IV_B:Indokolas</t>
        </r>
      </text>
    </comment>
    <comment ref="AV9" authorId="0" shapeId="0" xr:uid="{00000000-0006-0000-0200-000032010000}">
      <text>
        <r>
          <rPr>
            <sz val="11"/>
            <rFont val="Calibri"/>
          </rPr>
          <t>IV_B:Megjegyzes</t>
        </r>
      </text>
    </comment>
    <comment ref="AW9" authorId="0" shapeId="0" xr:uid="{00000000-0006-0000-0200-000033010000}">
      <text>
        <r>
          <rPr>
            <sz val="11"/>
            <rFont val="Calibri"/>
          </rPr>
          <t>IV_B:FeladatSorszam</t>
        </r>
      </text>
    </comment>
    <comment ref="AY9" authorId="0" shapeId="0" xr:uid="{00000000-0006-0000-0200-000034010000}">
      <text>
        <r>
          <rPr>
            <sz val="11"/>
            <rFont val="Calibri"/>
          </rPr>
          <t>IV_B:ISA</t>
        </r>
      </text>
    </comment>
    <comment ref="B10" authorId="0" shapeId="0" xr:uid="{00000000-0006-0000-0200-000035010000}">
      <text>
        <r>
          <rPr>
            <sz val="11"/>
            <rFont val="Calibri"/>
          </rPr>
          <t>IV_B:FontossagiSorrent</t>
        </r>
      </text>
    </comment>
    <comment ref="C10" authorId="0" shapeId="0" xr:uid="{00000000-0006-0000-0200-000036010000}">
      <text>
        <r>
          <rPr>
            <sz val="11"/>
            <rFont val="Calibri"/>
          </rPr>
          <t>IV_B:FeladatKategoria</t>
        </r>
      </text>
    </comment>
    <comment ref="D10" authorId="0" shapeId="0" xr:uid="{00000000-0006-0000-0200-000037010000}">
      <text>
        <r>
          <rPr>
            <sz val="11"/>
            <rFont val="Calibri"/>
          </rPr>
          <t>IV_B:FeladatMegnevezes</t>
        </r>
      </text>
    </comment>
    <comment ref="E10" authorId="0" shapeId="0" xr:uid="{00000000-0006-0000-0200-000038010000}">
      <text>
        <r>
          <rPr>
            <sz val="11"/>
            <rFont val="Calibri"/>
          </rPr>
          <t>IV_B:ElviEngedelySzam</t>
        </r>
      </text>
    </comment>
    <comment ref="F10" authorId="0" shapeId="0" xr:uid="{00000000-0006-0000-0200-000039010000}">
      <text>
        <r>
          <rPr>
            <sz val="11"/>
            <rFont val="Calibri"/>
          </rPr>
          <t>IV_B:VKR_Kod</t>
        </r>
      </text>
    </comment>
    <comment ref="G10" authorId="0" shapeId="0" xr:uid="{00000000-0006-0000-0200-00003A010000}">
      <text>
        <r>
          <rPr>
            <sz val="11"/>
            <rFont val="Calibri"/>
          </rPr>
          <t>IV_B:VKR_Nev</t>
        </r>
      </text>
    </comment>
    <comment ref="H10" authorId="0" shapeId="0" xr:uid="{00000000-0006-0000-0200-00003B010000}">
      <text>
        <r>
          <rPr>
            <sz val="11"/>
            <rFont val="Calibri"/>
          </rPr>
          <t>IV_B:FeladatAzonosito</t>
        </r>
      </text>
    </comment>
    <comment ref="I10" authorId="0" shapeId="0" xr:uid="{00000000-0006-0000-0200-00003C010000}">
      <text>
        <r>
          <rPr>
            <sz val="11"/>
            <rFont val="Calibri"/>
          </rPr>
          <t>IV_B:EllatasiTerulet</t>
        </r>
      </text>
    </comment>
    <comment ref="J10" authorId="0" shapeId="0" xr:uid="{00000000-0006-0000-0200-00003D010000}">
      <text>
        <r>
          <rPr>
            <sz val="11"/>
            <rFont val="Calibri"/>
          </rPr>
          <t>IV_B:EllatasertFelelos</t>
        </r>
      </text>
    </comment>
    <comment ref="K10" authorId="0" shapeId="0" xr:uid="{00000000-0006-0000-0200-00003E010000}">
      <text>
        <r>
          <rPr>
            <sz val="11"/>
            <rFont val="Calibri"/>
          </rPr>
          <t>IV_B:TervezettNettoKoltseg</t>
        </r>
      </text>
    </comment>
    <comment ref="L10" authorId="0" shapeId="0" xr:uid="{00000000-0006-0000-0200-00003F010000}">
      <text>
        <r>
          <rPr>
            <sz val="11"/>
            <rFont val="Calibri"/>
          </rPr>
          <t>IV_B:IdotartamKezdes</t>
        </r>
      </text>
    </comment>
    <comment ref="M10" authorId="0" shapeId="0" xr:uid="{00000000-0006-0000-0200-000040010000}">
      <text>
        <r>
          <rPr>
            <sz val="11"/>
            <rFont val="Calibri"/>
          </rPr>
          <t>IV_B:IdotartamBefejezes</t>
        </r>
      </text>
    </comment>
    <comment ref="N10" authorId="0" shapeId="0" xr:uid="{00000000-0006-0000-0200-000041010000}">
      <text>
        <r>
          <rPr>
            <sz val="11"/>
            <rFont val="Calibri"/>
          </rPr>
          <t>IV_B:NettoKoltsegUtem1</t>
        </r>
      </text>
    </comment>
    <comment ref="O10" authorId="0" shapeId="0" xr:uid="{00000000-0006-0000-0200-000042010000}">
      <text>
        <r>
          <rPr>
            <sz val="11"/>
            <rFont val="Calibri"/>
          </rPr>
          <t>IV_B:NettoKoltsegUtem2</t>
        </r>
      </text>
    </comment>
    <comment ref="P10" authorId="0" shapeId="0" xr:uid="{00000000-0006-0000-0200-000043010000}">
      <text>
        <r>
          <rPr>
            <sz val="11"/>
            <rFont val="Calibri"/>
          </rPr>
          <t>IV_B:EM_Melleklet2_KTG</t>
        </r>
      </text>
    </comment>
    <comment ref="R10" authorId="0" shapeId="0" xr:uid="{00000000-0006-0000-0200-000044010000}">
      <text>
        <r>
          <rPr>
            <sz val="11"/>
            <rFont val="Calibri"/>
          </rPr>
          <t>IV_B:HDUtem1</t>
        </r>
      </text>
    </comment>
    <comment ref="S10" authorId="0" shapeId="0" xr:uid="{00000000-0006-0000-0200-000045010000}">
      <text>
        <r>
          <rPr>
            <sz val="11"/>
            <rFont val="Calibri"/>
          </rPr>
          <t>IV_B:ECSUtem1</t>
        </r>
      </text>
    </comment>
    <comment ref="T10" authorId="0" shapeId="0" xr:uid="{00000000-0006-0000-0200-000046010000}">
      <text>
        <r>
          <rPr>
            <sz val="11"/>
            <rFont val="Calibri"/>
          </rPr>
          <t>IV_B:KFHUtem1</t>
        </r>
      </text>
    </comment>
    <comment ref="U10" authorId="0" shapeId="0" xr:uid="{00000000-0006-0000-0200-000047010000}">
      <text>
        <r>
          <rPr>
            <sz val="11"/>
            <rFont val="Calibri"/>
          </rPr>
          <t>IV_B:Egyeb_SajatUtem1</t>
        </r>
      </text>
    </comment>
    <comment ref="V10" authorId="0" shapeId="0" xr:uid="{00000000-0006-0000-0200-000048010000}">
      <text>
        <r>
          <rPr>
            <sz val="11"/>
            <rFont val="Calibri"/>
          </rPr>
          <t>IV_B:DijUtem1</t>
        </r>
      </text>
    </comment>
    <comment ref="W10" authorId="0" shapeId="0" xr:uid="{00000000-0006-0000-0200-000049010000}">
      <text>
        <r>
          <rPr>
            <sz val="11"/>
            <rFont val="Calibri"/>
          </rPr>
          <t>IV_B:EM_Melleklet1_Utem1</t>
        </r>
      </text>
    </comment>
    <comment ref="X10" authorId="0" shapeId="0" xr:uid="{00000000-0006-0000-0200-00004A010000}">
      <text>
        <r>
          <rPr>
            <sz val="11"/>
            <rFont val="Calibri"/>
          </rPr>
          <t>IV_B:EgyebAllamiUtem1</t>
        </r>
      </text>
    </comment>
    <comment ref="Y10" authorId="0" shapeId="0" xr:uid="{00000000-0006-0000-0200-00004B010000}">
      <text>
        <r>
          <rPr>
            <sz val="11"/>
            <rFont val="Calibri"/>
          </rPr>
          <t>IV_B:OnkormanyzatiUtem1</t>
        </r>
      </text>
    </comment>
    <comment ref="Z10" authorId="0" shapeId="0" xr:uid="{00000000-0006-0000-0200-00004C010000}">
      <text>
        <r>
          <rPr>
            <sz val="11"/>
            <rFont val="Calibri"/>
          </rPr>
          <t>IV_B:EUUtem1</t>
        </r>
      </text>
    </comment>
    <comment ref="AA10" authorId="0" shapeId="0" xr:uid="{00000000-0006-0000-0200-00004D010000}">
      <text>
        <r>
          <rPr>
            <sz val="11"/>
            <rFont val="Calibri"/>
          </rPr>
          <t>IV_B:EgyebUtem1</t>
        </r>
      </text>
    </comment>
    <comment ref="AB10" authorId="0" shapeId="0" xr:uid="{00000000-0006-0000-0200-00004E010000}">
      <text>
        <r>
          <rPr>
            <sz val="11"/>
            <rFont val="Calibri"/>
          </rPr>
          <t>IV_B:HitelKotvenyUtem1</t>
        </r>
      </text>
    </comment>
    <comment ref="AC10" authorId="0" shapeId="0" xr:uid="{00000000-0006-0000-0200-00004F010000}">
      <text>
        <r>
          <rPr>
            <sz val="11"/>
            <rFont val="Calibri"/>
          </rPr>
          <t>IV_B:OsszesenUtem1</t>
        </r>
      </text>
    </comment>
    <comment ref="AF10" authorId="0" shapeId="0" xr:uid="{00000000-0006-0000-0200-000050010000}">
      <text>
        <r>
          <rPr>
            <sz val="11"/>
            <rFont val="Calibri"/>
          </rPr>
          <t>IV_B:HDUtem2</t>
        </r>
      </text>
    </comment>
    <comment ref="AG10" authorId="0" shapeId="0" xr:uid="{00000000-0006-0000-0200-000051010000}">
      <text>
        <r>
          <rPr>
            <sz val="11"/>
            <rFont val="Calibri"/>
          </rPr>
          <t>IV_B:ECSUtem2</t>
        </r>
      </text>
    </comment>
    <comment ref="AH10" authorId="0" shapeId="0" xr:uid="{00000000-0006-0000-0200-000052010000}">
      <text>
        <r>
          <rPr>
            <sz val="11"/>
            <rFont val="Calibri"/>
          </rPr>
          <t>IV_B:KFHUtem2</t>
        </r>
      </text>
    </comment>
    <comment ref="AI10" authorId="0" shapeId="0" xr:uid="{00000000-0006-0000-0200-000053010000}">
      <text>
        <r>
          <rPr>
            <sz val="11"/>
            <rFont val="Calibri"/>
          </rPr>
          <t>IV_B:Egyeb_SajatUtem2</t>
        </r>
      </text>
    </comment>
    <comment ref="AJ10" authorId="0" shapeId="0" xr:uid="{00000000-0006-0000-0200-000054010000}">
      <text>
        <r>
          <rPr>
            <sz val="11"/>
            <rFont val="Calibri"/>
          </rPr>
          <t>IV_B:DijUtem2</t>
        </r>
      </text>
    </comment>
    <comment ref="AK10" authorId="0" shapeId="0" xr:uid="{00000000-0006-0000-0200-000055010000}">
      <text>
        <r>
          <rPr>
            <sz val="11"/>
            <rFont val="Calibri"/>
          </rPr>
          <t>IV_B:EM_Melleklet1_Utem2</t>
        </r>
      </text>
    </comment>
    <comment ref="AL10" authorId="0" shapeId="0" xr:uid="{00000000-0006-0000-0200-000056010000}">
      <text>
        <r>
          <rPr>
            <sz val="11"/>
            <rFont val="Calibri"/>
          </rPr>
          <t>IV_B:EgyebAllamiUtem2</t>
        </r>
      </text>
    </comment>
    <comment ref="AM10" authorId="0" shapeId="0" xr:uid="{00000000-0006-0000-0200-000057010000}">
      <text>
        <r>
          <rPr>
            <sz val="11"/>
            <rFont val="Calibri"/>
          </rPr>
          <t>IV_B:OnkormanyzatiUtem2</t>
        </r>
      </text>
    </comment>
    <comment ref="AN10" authorId="0" shapeId="0" xr:uid="{00000000-0006-0000-0200-000058010000}">
      <text>
        <r>
          <rPr>
            <sz val="11"/>
            <rFont val="Calibri"/>
          </rPr>
          <t>IV_B:EUUtem2</t>
        </r>
      </text>
    </comment>
    <comment ref="AO10" authorId="0" shapeId="0" xr:uid="{00000000-0006-0000-0200-000059010000}">
      <text>
        <r>
          <rPr>
            <sz val="11"/>
            <rFont val="Calibri"/>
          </rPr>
          <t>IV_B:EgyebUtem2</t>
        </r>
      </text>
    </comment>
    <comment ref="AP10" authorId="0" shapeId="0" xr:uid="{00000000-0006-0000-0200-00005A010000}">
      <text>
        <r>
          <rPr>
            <sz val="11"/>
            <rFont val="Calibri"/>
          </rPr>
          <t>IV_B:HitelKotvenyUtem2</t>
        </r>
      </text>
    </comment>
    <comment ref="AQ10" authorId="0" shapeId="0" xr:uid="{00000000-0006-0000-0200-00005B010000}">
      <text>
        <r>
          <rPr>
            <sz val="11"/>
            <rFont val="Calibri"/>
          </rPr>
          <t>IV_B:OsszesenUtem2</t>
        </r>
      </text>
    </comment>
    <comment ref="AR10" authorId="0" shapeId="0" xr:uid="{00000000-0006-0000-0200-00005C010000}">
      <text>
        <r>
          <rPr>
            <sz val="11"/>
            <rFont val="Calibri"/>
          </rPr>
          <t>IV_B:ForrashianyUtem2</t>
        </r>
      </text>
    </comment>
    <comment ref="AU10" authorId="0" shapeId="0" xr:uid="{00000000-0006-0000-0200-00005D010000}">
      <text>
        <r>
          <rPr>
            <sz val="11"/>
            <rFont val="Calibri"/>
          </rPr>
          <t>IV_B:Indokolas</t>
        </r>
      </text>
    </comment>
    <comment ref="AV10" authorId="0" shapeId="0" xr:uid="{00000000-0006-0000-0200-00005E010000}">
      <text>
        <r>
          <rPr>
            <sz val="11"/>
            <rFont val="Calibri"/>
          </rPr>
          <t>IV_B:Megjegyzes</t>
        </r>
      </text>
    </comment>
    <comment ref="AW10" authorId="0" shapeId="0" xr:uid="{00000000-0006-0000-0200-00005F010000}">
      <text>
        <r>
          <rPr>
            <sz val="11"/>
            <rFont val="Calibri"/>
          </rPr>
          <t>IV_B:FeladatSorszam</t>
        </r>
      </text>
    </comment>
    <comment ref="AY10" authorId="0" shapeId="0" xr:uid="{00000000-0006-0000-0200-000060010000}">
      <text>
        <r>
          <rPr>
            <sz val="11"/>
            <rFont val="Calibri"/>
          </rPr>
          <t>IV_B:ISA</t>
        </r>
      </text>
    </comment>
    <comment ref="B11" authorId="0" shapeId="0" xr:uid="{00000000-0006-0000-0200-000061010000}">
      <text>
        <r>
          <rPr>
            <sz val="11"/>
            <rFont val="Calibri"/>
          </rPr>
          <t>IV_B:FontossagiSorrent</t>
        </r>
      </text>
    </comment>
    <comment ref="C11" authorId="0" shapeId="0" xr:uid="{00000000-0006-0000-0200-000062010000}">
      <text>
        <r>
          <rPr>
            <sz val="11"/>
            <rFont val="Calibri"/>
          </rPr>
          <t>IV_B:FeladatKategoria</t>
        </r>
      </text>
    </comment>
    <comment ref="D11" authorId="0" shapeId="0" xr:uid="{00000000-0006-0000-0200-000063010000}">
      <text>
        <r>
          <rPr>
            <sz val="11"/>
            <rFont val="Calibri"/>
          </rPr>
          <t>IV_B:FeladatMegnevezes</t>
        </r>
      </text>
    </comment>
    <comment ref="E11" authorId="0" shapeId="0" xr:uid="{00000000-0006-0000-0200-000064010000}">
      <text>
        <r>
          <rPr>
            <sz val="11"/>
            <rFont val="Calibri"/>
          </rPr>
          <t>IV_B:ElviEngedelySzam</t>
        </r>
      </text>
    </comment>
    <comment ref="F11" authorId="0" shapeId="0" xr:uid="{00000000-0006-0000-0200-000065010000}">
      <text>
        <r>
          <rPr>
            <sz val="11"/>
            <rFont val="Calibri"/>
          </rPr>
          <t>IV_B:VKR_Kod</t>
        </r>
      </text>
    </comment>
    <comment ref="G11" authorId="0" shapeId="0" xr:uid="{00000000-0006-0000-0200-000066010000}">
      <text>
        <r>
          <rPr>
            <sz val="11"/>
            <rFont val="Calibri"/>
          </rPr>
          <t>IV_B:VKR_Nev</t>
        </r>
      </text>
    </comment>
    <comment ref="H11" authorId="0" shapeId="0" xr:uid="{00000000-0006-0000-0200-000067010000}">
      <text>
        <r>
          <rPr>
            <sz val="11"/>
            <rFont val="Calibri"/>
          </rPr>
          <t>IV_B:FeladatAzonosito</t>
        </r>
      </text>
    </comment>
    <comment ref="I11" authorId="0" shapeId="0" xr:uid="{00000000-0006-0000-0200-000068010000}">
      <text>
        <r>
          <rPr>
            <sz val="11"/>
            <rFont val="Calibri"/>
          </rPr>
          <t>IV_B:EllatasiTerulet</t>
        </r>
      </text>
    </comment>
    <comment ref="J11" authorId="0" shapeId="0" xr:uid="{00000000-0006-0000-0200-000069010000}">
      <text>
        <r>
          <rPr>
            <sz val="11"/>
            <rFont val="Calibri"/>
          </rPr>
          <t>IV_B:EllatasertFelelos</t>
        </r>
      </text>
    </comment>
    <comment ref="K11" authorId="0" shapeId="0" xr:uid="{00000000-0006-0000-0200-00006A010000}">
      <text>
        <r>
          <rPr>
            <sz val="11"/>
            <rFont val="Calibri"/>
          </rPr>
          <t>IV_B:TervezettNettoKoltseg</t>
        </r>
      </text>
    </comment>
    <comment ref="L11" authorId="0" shapeId="0" xr:uid="{00000000-0006-0000-0200-00006B010000}">
      <text>
        <r>
          <rPr>
            <sz val="11"/>
            <rFont val="Calibri"/>
          </rPr>
          <t>IV_B:IdotartamKezdes</t>
        </r>
      </text>
    </comment>
    <comment ref="M11" authorId="0" shapeId="0" xr:uid="{00000000-0006-0000-0200-00006C010000}">
      <text>
        <r>
          <rPr>
            <sz val="11"/>
            <rFont val="Calibri"/>
          </rPr>
          <t>IV_B:IdotartamBefejezes</t>
        </r>
      </text>
    </comment>
    <comment ref="N11" authorId="0" shapeId="0" xr:uid="{00000000-0006-0000-0200-00006D010000}">
      <text>
        <r>
          <rPr>
            <sz val="11"/>
            <rFont val="Calibri"/>
          </rPr>
          <t>IV_B:NettoKoltsegUtem1</t>
        </r>
      </text>
    </comment>
    <comment ref="O11" authorId="0" shapeId="0" xr:uid="{00000000-0006-0000-0200-00006E010000}">
      <text>
        <r>
          <rPr>
            <sz val="11"/>
            <rFont val="Calibri"/>
          </rPr>
          <t>IV_B:NettoKoltsegUtem2</t>
        </r>
      </text>
    </comment>
    <comment ref="P11" authorId="0" shapeId="0" xr:uid="{00000000-0006-0000-0200-00006F010000}">
      <text>
        <r>
          <rPr>
            <sz val="11"/>
            <rFont val="Calibri"/>
          </rPr>
          <t>IV_B:EM_Melleklet2_KTG</t>
        </r>
      </text>
    </comment>
    <comment ref="R11" authorId="0" shapeId="0" xr:uid="{00000000-0006-0000-0200-000070010000}">
      <text>
        <r>
          <rPr>
            <sz val="11"/>
            <rFont val="Calibri"/>
          </rPr>
          <t>IV_B:HDUtem1</t>
        </r>
      </text>
    </comment>
    <comment ref="S11" authorId="0" shapeId="0" xr:uid="{00000000-0006-0000-0200-000071010000}">
      <text>
        <r>
          <rPr>
            <sz val="11"/>
            <rFont val="Calibri"/>
          </rPr>
          <t>IV_B:ECSUtem1</t>
        </r>
      </text>
    </comment>
    <comment ref="T11" authorId="0" shapeId="0" xr:uid="{00000000-0006-0000-0200-000072010000}">
      <text>
        <r>
          <rPr>
            <sz val="11"/>
            <rFont val="Calibri"/>
          </rPr>
          <t>IV_B:KFHUtem1</t>
        </r>
      </text>
    </comment>
    <comment ref="U11" authorId="0" shapeId="0" xr:uid="{00000000-0006-0000-0200-000073010000}">
      <text>
        <r>
          <rPr>
            <sz val="11"/>
            <rFont val="Calibri"/>
          </rPr>
          <t>IV_B:Egyeb_SajatUtem1</t>
        </r>
      </text>
    </comment>
    <comment ref="V11" authorId="0" shapeId="0" xr:uid="{00000000-0006-0000-0200-000074010000}">
      <text>
        <r>
          <rPr>
            <sz val="11"/>
            <rFont val="Calibri"/>
          </rPr>
          <t>IV_B:DijUtem1</t>
        </r>
      </text>
    </comment>
    <comment ref="W11" authorId="0" shapeId="0" xr:uid="{00000000-0006-0000-0200-000075010000}">
      <text>
        <r>
          <rPr>
            <sz val="11"/>
            <rFont val="Calibri"/>
          </rPr>
          <t>IV_B:EM_Melleklet1_Utem1</t>
        </r>
      </text>
    </comment>
    <comment ref="X11" authorId="0" shapeId="0" xr:uid="{00000000-0006-0000-0200-000076010000}">
      <text>
        <r>
          <rPr>
            <sz val="11"/>
            <rFont val="Calibri"/>
          </rPr>
          <t>IV_B:EgyebAllamiUtem1</t>
        </r>
      </text>
    </comment>
    <comment ref="Y11" authorId="0" shapeId="0" xr:uid="{00000000-0006-0000-0200-000077010000}">
      <text>
        <r>
          <rPr>
            <sz val="11"/>
            <rFont val="Calibri"/>
          </rPr>
          <t>IV_B:OnkormanyzatiUtem1</t>
        </r>
      </text>
    </comment>
    <comment ref="Z11" authorId="0" shapeId="0" xr:uid="{00000000-0006-0000-0200-000078010000}">
      <text>
        <r>
          <rPr>
            <sz val="11"/>
            <rFont val="Calibri"/>
          </rPr>
          <t>IV_B:EUUtem1</t>
        </r>
      </text>
    </comment>
    <comment ref="AA11" authorId="0" shapeId="0" xr:uid="{00000000-0006-0000-0200-000079010000}">
      <text>
        <r>
          <rPr>
            <sz val="11"/>
            <rFont val="Calibri"/>
          </rPr>
          <t>IV_B:EgyebUtem1</t>
        </r>
      </text>
    </comment>
    <comment ref="AB11" authorId="0" shapeId="0" xr:uid="{00000000-0006-0000-0200-00007A010000}">
      <text>
        <r>
          <rPr>
            <sz val="11"/>
            <rFont val="Calibri"/>
          </rPr>
          <t>IV_B:HitelKotvenyUtem1</t>
        </r>
      </text>
    </comment>
    <comment ref="AC11" authorId="0" shapeId="0" xr:uid="{00000000-0006-0000-0200-00007B010000}">
      <text>
        <r>
          <rPr>
            <sz val="11"/>
            <rFont val="Calibri"/>
          </rPr>
          <t>IV_B:OsszesenUtem1</t>
        </r>
      </text>
    </comment>
    <comment ref="AF11" authorId="0" shapeId="0" xr:uid="{00000000-0006-0000-0200-00007C010000}">
      <text>
        <r>
          <rPr>
            <sz val="11"/>
            <rFont val="Calibri"/>
          </rPr>
          <t>IV_B:HDUtem2</t>
        </r>
      </text>
    </comment>
    <comment ref="AG11" authorId="0" shapeId="0" xr:uid="{00000000-0006-0000-0200-00007D010000}">
      <text>
        <r>
          <rPr>
            <sz val="11"/>
            <rFont val="Calibri"/>
          </rPr>
          <t>IV_B:ECSUtem2</t>
        </r>
      </text>
    </comment>
    <comment ref="AH11" authorId="0" shapeId="0" xr:uid="{00000000-0006-0000-0200-00007E010000}">
      <text>
        <r>
          <rPr>
            <sz val="11"/>
            <rFont val="Calibri"/>
          </rPr>
          <t>IV_B:KFHUtem2</t>
        </r>
      </text>
    </comment>
    <comment ref="AI11" authorId="0" shapeId="0" xr:uid="{00000000-0006-0000-0200-00007F010000}">
      <text>
        <r>
          <rPr>
            <sz val="11"/>
            <rFont val="Calibri"/>
          </rPr>
          <t>IV_B:Egyeb_SajatUtem2</t>
        </r>
      </text>
    </comment>
    <comment ref="AJ11" authorId="0" shapeId="0" xr:uid="{00000000-0006-0000-0200-000080010000}">
      <text>
        <r>
          <rPr>
            <sz val="11"/>
            <rFont val="Calibri"/>
          </rPr>
          <t>IV_B:DijUtem2</t>
        </r>
      </text>
    </comment>
    <comment ref="AK11" authorId="0" shapeId="0" xr:uid="{00000000-0006-0000-0200-000081010000}">
      <text>
        <r>
          <rPr>
            <sz val="11"/>
            <rFont val="Calibri"/>
          </rPr>
          <t>IV_B:EM_Melleklet1_Utem2</t>
        </r>
      </text>
    </comment>
    <comment ref="AL11" authorId="0" shapeId="0" xr:uid="{00000000-0006-0000-0200-000082010000}">
      <text>
        <r>
          <rPr>
            <sz val="11"/>
            <rFont val="Calibri"/>
          </rPr>
          <t>IV_B:EgyebAllamiUtem2</t>
        </r>
      </text>
    </comment>
    <comment ref="AM11" authorId="0" shapeId="0" xr:uid="{00000000-0006-0000-0200-000083010000}">
      <text>
        <r>
          <rPr>
            <sz val="11"/>
            <rFont val="Calibri"/>
          </rPr>
          <t>IV_B:OnkormanyzatiUtem2</t>
        </r>
      </text>
    </comment>
    <comment ref="AN11" authorId="0" shapeId="0" xr:uid="{00000000-0006-0000-0200-000084010000}">
      <text>
        <r>
          <rPr>
            <sz val="11"/>
            <rFont val="Calibri"/>
          </rPr>
          <t>IV_B:EUUtem2</t>
        </r>
      </text>
    </comment>
    <comment ref="AO11" authorId="0" shapeId="0" xr:uid="{00000000-0006-0000-0200-000085010000}">
      <text>
        <r>
          <rPr>
            <sz val="11"/>
            <rFont val="Calibri"/>
          </rPr>
          <t>IV_B:EgyebUtem2</t>
        </r>
      </text>
    </comment>
    <comment ref="AP11" authorId="0" shapeId="0" xr:uid="{00000000-0006-0000-0200-000086010000}">
      <text>
        <r>
          <rPr>
            <sz val="11"/>
            <rFont val="Calibri"/>
          </rPr>
          <t>IV_B:HitelKotvenyUtem2</t>
        </r>
      </text>
    </comment>
    <comment ref="AQ11" authorId="0" shapeId="0" xr:uid="{00000000-0006-0000-0200-000087010000}">
      <text>
        <r>
          <rPr>
            <sz val="11"/>
            <rFont val="Calibri"/>
          </rPr>
          <t>IV_B:OsszesenUtem2</t>
        </r>
      </text>
    </comment>
    <comment ref="AR11" authorId="0" shapeId="0" xr:uid="{00000000-0006-0000-0200-000088010000}">
      <text>
        <r>
          <rPr>
            <sz val="11"/>
            <rFont val="Calibri"/>
          </rPr>
          <t>IV_B:ForrashianyUtem2</t>
        </r>
      </text>
    </comment>
    <comment ref="AU11" authorId="0" shapeId="0" xr:uid="{00000000-0006-0000-0200-000089010000}">
      <text>
        <r>
          <rPr>
            <sz val="11"/>
            <rFont val="Calibri"/>
          </rPr>
          <t>IV_B:Indokolas</t>
        </r>
      </text>
    </comment>
    <comment ref="AV11" authorId="0" shapeId="0" xr:uid="{00000000-0006-0000-0200-00008A010000}">
      <text>
        <r>
          <rPr>
            <sz val="11"/>
            <rFont val="Calibri"/>
          </rPr>
          <t>IV_B:Megjegyzes</t>
        </r>
      </text>
    </comment>
    <comment ref="AW11" authorId="0" shapeId="0" xr:uid="{00000000-0006-0000-0200-00008B010000}">
      <text>
        <r>
          <rPr>
            <sz val="11"/>
            <rFont val="Calibri"/>
          </rPr>
          <t>IV_B:FeladatSorszam</t>
        </r>
      </text>
    </comment>
    <comment ref="AY11" authorId="0" shapeId="0" xr:uid="{00000000-0006-0000-0200-00008C010000}">
      <text>
        <r>
          <rPr>
            <sz val="11"/>
            <rFont val="Calibri"/>
          </rPr>
          <t>IV_B:ISA</t>
        </r>
      </text>
    </comment>
    <comment ref="B12" authorId="0" shapeId="0" xr:uid="{00000000-0006-0000-0200-00008D010000}">
      <text>
        <r>
          <rPr>
            <sz val="11"/>
            <rFont val="Calibri"/>
          </rPr>
          <t>IV_B:FontossagiSorrent</t>
        </r>
      </text>
    </comment>
    <comment ref="C12" authorId="0" shapeId="0" xr:uid="{00000000-0006-0000-0200-00008E010000}">
      <text>
        <r>
          <rPr>
            <sz val="11"/>
            <rFont val="Calibri"/>
          </rPr>
          <t>IV_B:FeladatKategoria</t>
        </r>
      </text>
    </comment>
    <comment ref="D12" authorId="0" shapeId="0" xr:uid="{00000000-0006-0000-0200-00008F010000}">
      <text>
        <r>
          <rPr>
            <sz val="11"/>
            <rFont val="Calibri"/>
          </rPr>
          <t>IV_B:FeladatMegnevezes</t>
        </r>
      </text>
    </comment>
    <comment ref="E12" authorId="0" shapeId="0" xr:uid="{00000000-0006-0000-0200-000090010000}">
      <text>
        <r>
          <rPr>
            <sz val="11"/>
            <rFont val="Calibri"/>
          </rPr>
          <t>IV_B:ElviEngedelySzam</t>
        </r>
      </text>
    </comment>
    <comment ref="F12" authorId="0" shapeId="0" xr:uid="{00000000-0006-0000-0200-000091010000}">
      <text>
        <r>
          <rPr>
            <sz val="11"/>
            <rFont val="Calibri"/>
          </rPr>
          <t>IV_B:VKR_Kod</t>
        </r>
      </text>
    </comment>
    <comment ref="G12" authorId="0" shapeId="0" xr:uid="{00000000-0006-0000-0200-000092010000}">
      <text>
        <r>
          <rPr>
            <sz val="11"/>
            <rFont val="Calibri"/>
          </rPr>
          <t>IV_B:VKR_Nev</t>
        </r>
      </text>
    </comment>
    <comment ref="H12" authorId="0" shapeId="0" xr:uid="{00000000-0006-0000-0200-000093010000}">
      <text>
        <r>
          <rPr>
            <sz val="11"/>
            <rFont val="Calibri"/>
          </rPr>
          <t>IV_B:FeladatAzonosito</t>
        </r>
      </text>
    </comment>
    <comment ref="I12" authorId="0" shapeId="0" xr:uid="{00000000-0006-0000-0200-000094010000}">
      <text>
        <r>
          <rPr>
            <sz val="11"/>
            <rFont val="Calibri"/>
          </rPr>
          <t>IV_B:EllatasiTerulet</t>
        </r>
      </text>
    </comment>
    <comment ref="J12" authorId="0" shapeId="0" xr:uid="{00000000-0006-0000-0200-000095010000}">
      <text>
        <r>
          <rPr>
            <sz val="11"/>
            <rFont val="Calibri"/>
          </rPr>
          <t>IV_B:EllatasertFelelos</t>
        </r>
      </text>
    </comment>
    <comment ref="K12" authorId="0" shapeId="0" xr:uid="{00000000-0006-0000-0200-000096010000}">
      <text>
        <r>
          <rPr>
            <sz val="11"/>
            <rFont val="Calibri"/>
          </rPr>
          <t>IV_B:TervezettNettoKoltseg</t>
        </r>
      </text>
    </comment>
    <comment ref="L12" authorId="0" shapeId="0" xr:uid="{00000000-0006-0000-0200-000097010000}">
      <text>
        <r>
          <rPr>
            <sz val="11"/>
            <rFont val="Calibri"/>
          </rPr>
          <t>IV_B:IdotartamKezdes</t>
        </r>
      </text>
    </comment>
    <comment ref="M12" authorId="0" shapeId="0" xr:uid="{00000000-0006-0000-0200-000098010000}">
      <text>
        <r>
          <rPr>
            <sz val="11"/>
            <rFont val="Calibri"/>
          </rPr>
          <t>IV_B:IdotartamBefejezes</t>
        </r>
      </text>
    </comment>
    <comment ref="N12" authorId="0" shapeId="0" xr:uid="{00000000-0006-0000-0200-000099010000}">
      <text>
        <r>
          <rPr>
            <sz val="11"/>
            <rFont val="Calibri"/>
          </rPr>
          <t>IV_B:NettoKoltsegUtem1</t>
        </r>
      </text>
    </comment>
    <comment ref="O12" authorId="0" shapeId="0" xr:uid="{00000000-0006-0000-0200-00009A010000}">
      <text>
        <r>
          <rPr>
            <sz val="11"/>
            <rFont val="Calibri"/>
          </rPr>
          <t>IV_B:NettoKoltsegUtem2</t>
        </r>
      </text>
    </comment>
    <comment ref="P12" authorId="0" shapeId="0" xr:uid="{00000000-0006-0000-0200-00009B010000}">
      <text>
        <r>
          <rPr>
            <sz val="11"/>
            <rFont val="Calibri"/>
          </rPr>
          <t>IV_B:EM_Melleklet2_KTG</t>
        </r>
      </text>
    </comment>
    <comment ref="R12" authorId="0" shapeId="0" xr:uid="{00000000-0006-0000-0200-00009C010000}">
      <text>
        <r>
          <rPr>
            <sz val="11"/>
            <rFont val="Calibri"/>
          </rPr>
          <t>IV_B:HDUtem1</t>
        </r>
      </text>
    </comment>
    <comment ref="S12" authorId="0" shapeId="0" xr:uid="{00000000-0006-0000-0200-00009D010000}">
      <text>
        <r>
          <rPr>
            <sz val="11"/>
            <rFont val="Calibri"/>
          </rPr>
          <t>IV_B:ECSUtem1</t>
        </r>
      </text>
    </comment>
    <comment ref="T12" authorId="0" shapeId="0" xr:uid="{00000000-0006-0000-0200-00009E010000}">
      <text>
        <r>
          <rPr>
            <sz val="11"/>
            <rFont val="Calibri"/>
          </rPr>
          <t>IV_B:KFHUtem1</t>
        </r>
      </text>
    </comment>
    <comment ref="U12" authorId="0" shapeId="0" xr:uid="{00000000-0006-0000-0200-00009F010000}">
      <text>
        <r>
          <rPr>
            <sz val="11"/>
            <rFont val="Calibri"/>
          </rPr>
          <t>IV_B:Egyeb_SajatUtem1</t>
        </r>
      </text>
    </comment>
    <comment ref="V12" authorId="0" shapeId="0" xr:uid="{00000000-0006-0000-0200-0000A0010000}">
      <text>
        <r>
          <rPr>
            <sz val="11"/>
            <rFont val="Calibri"/>
          </rPr>
          <t>IV_B:DijUtem1</t>
        </r>
      </text>
    </comment>
    <comment ref="W12" authorId="0" shapeId="0" xr:uid="{00000000-0006-0000-0200-0000A1010000}">
      <text>
        <r>
          <rPr>
            <sz val="11"/>
            <rFont val="Calibri"/>
          </rPr>
          <t>IV_B:EM_Melleklet1_Utem1</t>
        </r>
      </text>
    </comment>
    <comment ref="X12" authorId="0" shapeId="0" xr:uid="{00000000-0006-0000-0200-0000A2010000}">
      <text>
        <r>
          <rPr>
            <sz val="11"/>
            <rFont val="Calibri"/>
          </rPr>
          <t>IV_B:EgyebAllamiUtem1</t>
        </r>
      </text>
    </comment>
    <comment ref="Y12" authorId="0" shapeId="0" xr:uid="{00000000-0006-0000-0200-0000A3010000}">
      <text>
        <r>
          <rPr>
            <sz val="11"/>
            <rFont val="Calibri"/>
          </rPr>
          <t>IV_B:OnkormanyzatiUtem1</t>
        </r>
      </text>
    </comment>
    <comment ref="Z12" authorId="0" shapeId="0" xr:uid="{00000000-0006-0000-0200-0000A4010000}">
      <text>
        <r>
          <rPr>
            <sz val="11"/>
            <rFont val="Calibri"/>
          </rPr>
          <t>IV_B:EUUtem1</t>
        </r>
      </text>
    </comment>
    <comment ref="AA12" authorId="0" shapeId="0" xr:uid="{00000000-0006-0000-0200-0000A5010000}">
      <text>
        <r>
          <rPr>
            <sz val="11"/>
            <rFont val="Calibri"/>
          </rPr>
          <t>IV_B:EgyebUtem1</t>
        </r>
      </text>
    </comment>
    <comment ref="AB12" authorId="0" shapeId="0" xr:uid="{00000000-0006-0000-0200-0000A6010000}">
      <text>
        <r>
          <rPr>
            <sz val="11"/>
            <rFont val="Calibri"/>
          </rPr>
          <t>IV_B:HitelKotvenyUtem1</t>
        </r>
      </text>
    </comment>
    <comment ref="AC12" authorId="0" shapeId="0" xr:uid="{00000000-0006-0000-0200-0000A7010000}">
      <text>
        <r>
          <rPr>
            <sz val="11"/>
            <rFont val="Calibri"/>
          </rPr>
          <t>IV_B:OsszesenUtem1</t>
        </r>
      </text>
    </comment>
    <comment ref="AF12" authorId="0" shapeId="0" xr:uid="{00000000-0006-0000-0200-0000A8010000}">
      <text>
        <r>
          <rPr>
            <sz val="11"/>
            <rFont val="Calibri"/>
          </rPr>
          <t>IV_B:HDUtem2</t>
        </r>
      </text>
    </comment>
    <comment ref="AG12" authorId="0" shapeId="0" xr:uid="{00000000-0006-0000-0200-0000A9010000}">
      <text>
        <r>
          <rPr>
            <sz val="11"/>
            <rFont val="Calibri"/>
          </rPr>
          <t>IV_B:ECSUtem2</t>
        </r>
      </text>
    </comment>
    <comment ref="AH12" authorId="0" shapeId="0" xr:uid="{00000000-0006-0000-0200-0000AA010000}">
      <text>
        <r>
          <rPr>
            <sz val="11"/>
            <rFont val="Calibri"/>
          </rPr>
          <t>IV_B:KFHUtem2</t>
        </r>
      </text>
    </comment>
    <comment ref="AI12" authorId="0" shapeId="0" xr:uid="{00000000-0006-0000-0200-0000AB010000}">
      <text>
        <r>
          <rPr>
            <sz val="11"/>
            <rFont val="Calibri"/>
          </rPr>
          <t>IV_B:Egyeb_SajatUtem2</t>
        </r>
      </text>
    </comment>
    <comment ref="AJ12" authorId="0" shapeId="0" xr:uid="{00000000-0006-0000-0200-0000AC010000}">
      <text>
        <r>
          <rPr>
            <sz val="11"/>
            <rFont val="Calibri"/>
          </rPr>
          <t>IV_B:DijUtem2</t>
        </r>
      </text>
    </comment>
    <comment ref="AK12" authorId="0" shapeId="0" xr:uid="{00000000-0006-0000-0200-0000AD010000}">
      <text>
        <r>
          <rPr>
            <sz val="11"/>
            <rFont val="Calibri"/>
          </rPr>
          <t>IV_B:EM_Melleklet1_Utem2</t>
        </r>
      </text>
    </comment>
    <comment ref="AL12" authorId="0" shapeId="0" xr:uid="{00000000-0006-0000-0200-0000AE010000}">
      <text>
        <r>
          <rPr>
            <sz val="11"/>
            <rFont val="Calibri"/>
          </rPr>
          <t>IV_B:EgyebAllamiUtem2</t>
        </r>
      </text>
    </comment>
    <comment ref="AM12" authorId="0" shapeId="0" xr:uid="{00000000-0006-0000-0200-0000AF010000}">
      <text>
        <r>
          <rPr>
            <sz val="11"/>
            <rFont val="Calibri"/>
          </rPr>
          <t>IV_B:OnkormanyzatiUtem2</t>
        </r>
      </text>
    </comment>
    <comment ref="AN12" authorId="0" shapeId="0" xr:uid="{00000000-0006-0000-0200-0000B0010000}">
      <text>
        <r>
          <rPr>
            <sz val="11"/>
            <rFont val="Calibri"/>
          </rPr>
          <t>IV_B:EUUtem2</t>
        </r>
      </text>
    </comment>
    <comment ref="AO12" authorId="0" shapeId="0" xr:uid="{00000000-0006-0000-0200-0000B1010000}">
      <text>
        <r>
          <rPr>
            <sz val="11"/>
            <rFont val="Calibri"/>
          </rPr>
          <t>IV_B:EgyebUtem2</t>
        </r>
      </text>
    </comment>
    <comment ref="AP12" authorId="0" shapeId="0" xr:uid="{00000000-0006-0000-0200-0000B2010000}">
      <text>
        <r>
          <rPr>
            <sz val="11"/>
            <rFont val="Calibri"/>
          </rPr>
          <t>IV_B:HitelKotvenyUtem2</t>
        </r>
      </text>
    </comment>
    <comment ref="AQ12" authorId="0" shapeId="0" xr:uid="{00000000-0006-0000-0200-0000B3010000}">
      <text>
        <r>
          <rPr>
            <sz val="11"/>
            <rFont val="Calibri"/>
          </rPr>
          <t>IV_B:OsszesenUtem2</t>
        </r>
      </text>
    </comment>
    <comment ref="AR12" authorId="0" shapeId="0" xr:uid="{00000000-0006-0000-0200-0000B4010000}">
      <text>
        <r>
          <rPr>
            <sz val="11"/>
            <rFont val="Calibri"/>
          </rPr>
          <t>IV_B:ForrashianyUtem2</t>
        </r>
      </text>
    </comment>
    <comment ref="AU12" authorId="0" shapeId="0" xr:uid="{00000000-0006-0000-0200-0000B5010000}">
      <text>
        <r>
          <rPr>
            <sz val="11"/>
            <rFont val="Calibri"/>
          </rPr>
          <t>IV_B:Indokolas</t>
        </r>
      </text>
    </comment>
    <comment ref="AV12" authorId="0" shapeId="0" xr:uid="{00000000-0006-0000-0200-0000B6010000}">
      <text>
        <r>
          <rPr>
            <sz val="11"/>
            <rFont val="Calibri"/>
          </rPr>
          <t>IV_B:Megjegyzes</t>
        </r>
      </text>
    </comment>
    <comment ref="AW12" authorId="0" shapeId="0" xr:uid="{00000000-0006-0000-0200-0000B7010000}">
      <text>
        <r>
          <rPr>
            <sz val="11"/>
            <rFont val="Calibri"/>
          </rPr>
          <t>IV_B:FeladatSorszam</t>
        </r>
      </text>
    </comment>
    <comment ref="AY12" authorId="0" shapeId="0" xr:uid="{00000000-0006-0000-0200-0000B8010000}">
      <text>
        <r>
          <rPr>
            <sz val="11"/>
            <rFont val="Calibri"/>
          </rPr>
          <t>IV_B:ISA</t>
        </r>
      </text>
    </comment>
    <comment ref="B13" authorId="0" shapeId="0" xr:uid="{00000000-0006-0000-0200-0000B9010000}">
      <text>
        <r>
          <rPr>
            <sz val="11"/>
            <rFont val="Calibri"/>
          </rPr>
          <t>IV_B:FontossagiSorrent</t>
        </r>
      </text>
    </comment>
    <comment ref="C13" authorId="0" shapeId="0" xr:uid="{00000000-0006-0000-0200-0000BA010000}">
      <text>
        <r>
          <rPr>
            <sz val="11"/>
            <rFont val="Calibri"/>
          </rPr>
          <t>IV_B:FeladatKategoria</t>
        </r>
      </text>
    </comment>
    <comment ref="D13" authorId="0" shapeId="0" xr:uid="{00000000-0006-0000-0200-0000BB010000}">
      <text>
        <r>
          <rPr>
            <sz val="11"/>
            <rFont val="Calibri"/>
          </rPr>
          <t>IV_B:FeladatMegnevezes</t>
        </r>
      </text>
    </comment>
    <comment ref="E13" authorId="0" shapeId="0" xr:uid="{00000000-0006-0000-0200-0000BC010000}">
      <text>
        <r>
          <rPr>
            <sz val="11"/>
            <rFont val="Calibri"/>
          </rPr>
          <t>IV_B:ElviEngedelySzam</t>
        </r>
      </text>
    </comment>
    <comment ref="F13" authorId="0" shapeId="0" xr:uid="{00000000-0006-0000-0200-0000BD010000}">
      <text>
        <r>
          <rPr>
            <sz val="11"/>
            <rFont val="Calibri"/>
          </rPr>
          <t>IV_B:VKR_Kod</t>
        </r>
      </text>
    </comment>
    <comment ref="G13" authorId="0" shapeId="0" xr:uid="{00000000-0006-0000-0200-0000BE010000}">
      <text>
        <r>
          <rPr>
            <sz val="11"/>
            <rFont val="Calibri"/>
          </rPr>
          <t>IV_B:VKR_Nev</t>
        </r>
      </text>
    </comment>
    <comment ref="H13" authorId="0" shapeId="0" xr:uid="{00000000-0006-0000-0200-0000BF010000}">
      <text>
        <r>
          <rPr>
            <sz val="11"/>
            <rFont val="Calibri"/>
          </rPr>
          <t>IV_B:FeladatAzonosito</t>
        </r>
      </text>
    </comment>
    <comment ref="I13" authorId="0" shapeId="0" xr:uid="{00000000-0006-0000-0200-0000C0010000}">
      <text>
        <r>
          <rPr>
            <sz val="11"/>
            <rFont val="Calibri"/>
          </rPr>
          <t>IV_B:EllatasiTerulet</t>
        </r>
      </text>
    </comment>
    <comment ref="J13" authorId="0" shapeId="0" xr:uid="{00000000-0006-0000-0200-0000C1010000}">
      <text>
        <r>
          <rPr>
            <sz val="11"/>
            <rFont val="Calibri"/>
          </rPr>
          <t>IV_B:EllatasertFelelos</t>
        </r>
      </text>
    </comment>
    <comment ref="K13" authorId="0" shapeId="0" xr:uid="{00000000-0006-0000-0200-0000C2010000}">
      <text>
        <r>
          <rPr>
            <sz val="11"/>
            <rFont val="Calibri"/>
          </rPr>
          <t>IV_B:TervezettNettoKoltseg</t>
        </r>
      </text>
    </comment>
    <comment ref="L13" authorId="0" shapeId="0" xr:uid="{00000000-0006-0000-0200-0000C3010000}">
      <text>
        <r>
          <rPr>
            <sz val="11"/>
            <rFont val="Calibri"/>
          </rPr>
          <t>IV_B:IdotartamKezdes</t>
        </r>
      </text>
    </comment>
    <comment ref="M13" authorId="0" shapeId="0" xr:uid="{00000000-0006-0000-0200-0000C4010000}">
      <text>
        <r>
          <rPr>
            <sz val="11"/>
            <rFont val="Calibri"/>
          </rPr>
          <t>IV_B:IdotartamBefejezes</t>
        </r>
      </text>
    </comment>
    <comment ref="N13" authorId="0" shapeId="0" xr:uid="{00000000-0006-0000-0200-0000C5010000}">
      <text>
        <r>
          <rPr>
            <sz val="11"/>
            <rFont val="Calibri"/>
          </rPr>
          <t>IV_B:NettoKoltsegUtem1</t>
        </r>
      </text>
    </comment>
    <comment ref="O13" authorId="0" shapeId="0" xr:uid="{00000000-0006-0000-0200-0000C6010000}">
      <text>
        <r>
          <rPr>
            <sz val="11"/>
            <rFont val="Calibri"/>
          </rPr>
          <t>IV_B:NettoKoltsegUtem2</t>
        </r>
      </text>
    </comment>
    <comment ref="P13" authorId="0" shapeId="0" xr:uid="{00000000-0006-0000-0200-0000C7010000}">
      <text>
        <r>
          <rPr>
            <sz val="11"/>
            <rFont val="Calibri"/>
          </rPr>
          <t>IV_B:EM_Melleklet2_KTG</t>
        </r>
      </text>
    </comment>
    <comment ref="R13" authorId="0" shapeId="0" xr:uid="{00000000-0006-0000-0200-0000C8010000}">
      <text>
        <r>
          <rPr>
            <sz val="11"/>
            <rFont val="Calibri"/>
          </rPr>
          <t>IV_B:HDUtem1</t>
        </r>
      </text>
    </comment>
    <comment ref="S13" authorId="0" shapeId="0" xr:uid="{00000000-0006-0000-0200-0000C9010000}">
      <text>
        <r>
          <rPr>
            <sz val="11"/>
            <rFont val="Calibri"/>
          </rPr>
          <t>IV_B:ECSUtem1</t>
        </r>
      </text>
    </comment>
    <comment ref="T13" authorId="0" shapeId="0" xr:uid="{00000000-0006-0000-0200-0000CA010000}">
      <text>
        <r>
          <rPr>
            <sz val="11"/>
            <rFont val="Calibri"/>
          </rPr>
          <t>IV_B:KFHUtem1</t>
        </r>
      </text>
    </comment>
    <comment ref="U13" authorId="0" shapeId="0" xr:uid="{00000000-0006-0000-0200-0000CB010000}">
      <text>
        <r>
          <rPr>
            <sz val="11"/>
            <rFont val="Calibri"/>
          </rPr>
          <t>IV_B:Egyeb_SajatUtem1</t>
        </r>
      </text>
    </comment>
    <comment ref="V13" authorId="0" shapeId="0" xr:uid="{00000000-0006-0000-0200-0000CC010000}">
      <text>
        <r>
          <rPr>
            <sz val="11"/>
            <rFont val="Calibri"/>
          </rPr>
          <t>IV_B:DijUtem1</t>
        </r>
      </text>
    </comment>
    <comment ref="W13" authorId="0" shapeId="0" xr:uid="{00000000-0006-0000-0200-0000CD010000}">
      <text>
        <r>
          <rPr>
            <sz val="11"/>
            <rFont val="Calibri"/>
          </rPr>
          <t>IV_B:EM_Melleklet1_Utem1</t>
        </r>
      </text>
    </comment>
    <comment ref="X13" authorId="0" shapeId="0" xr:uid="{00000000-0006-0000-0200-0000CE010000}">
      <text>
        <r>
          <rPr>
            <sz val="11"/>
            <rFont val="Calibri"/>
          </rPr>
          <t>IV_B:EgyebAllamiUtem1</t>
        </r>
      </text>
    </comment>
    <comment ref="Y13" authorId="0" shapeId="0" xr:uid="{00000000-0006-0000-0200-0000CF010000}">
      <text>
        <r>
          <rPr>
            <sz val="11"/>
            <rFont val="Calibri"/>
          </rPr>
          <t>IV_B:OnkormanyzatiUtem1</t>
        </r>
      </text>
    </comment>
    <comment ref="Z13" authorId="0" shapeId="0" xr:uid="{00000000-0006-0000-0200-0000D0010000}">
      <text>
        <r>
          <rPr>
            <sz val="11"/>
            <rFont val="Calibri"/>
          </rPr>
          <t>IV_B:EUUtem1</t>
        </r>
      </text>
    </comment>
    <comment ref="AA13" authorId="0" shapeId="0" xr:uid="{00000000-0006-0000-0200-0000D1010000}">
      <text>
        <r>
          <rPr>
            <sz val="11"/>
            <rFont val="Calibri"/>
          </rPr>
          <t>IV_B:EgyebUtem1</t>
        </r>
      </text>
    </comment>
    <comment ref="AB13" authorId="0" shapeId="0" xr:uid="{00000000-0006-0000-0200-0000D2010000}">
      <text>
        <r>
          <rPr>
            <sz val="11"/>
            <rFont val="Calibri"/>
          </rPr>
          <t>IV_B:HitelKotvenyUtem1</t>
        </r>
      </text>
    </comment>
    <comment ref="AC13" authorId="0" shapeId="0" xr:uid="{00000000-0006-0000-0200-0000D3010000}">
      <text>
        <r>
          <rPr>
            <sz val="11"/>
            <rFont val="Calibri"/>
          </rPr>
          <t>IV_B:OsszesenUtem1</t>
        </r>
      </text>
    </comment>
    <comment ref="AF13" authorId="0" shapeId="0" xr:uid="{00000000-0006-0000-0200-0000D4010000}">
      <text>
        <r>
          <rPr>
            <sz val="11"/>
            <rFont val="Calibri"/>
          </rPr>
          <t>IV_B:HDUtem2</t>
        </r>
      </text>
    </comment>
    <comment ref="AG13" authorId="0" shapeId="0" xr:uid="{00000000-0006-0000-0200-0000D5010000}">
      <text>
        <r>
          <rPr>
            <sz val="11"/>
            <rFont val="Calibri"/>
          </rPr>
          <t>IV_B:ECSUtem2</t>
        </r>
      </text>
    </comment>
    <comment ref="AH13" authorId="0" shapeId="0" xr:uid="{00000000-0006-0000-0200-0000D6010000}">
      <text>
        <r>
          <rPr>
            <sz val="11"/>
            <rFont val="Calibri"/>
          </rPr>
          <t>IV_B:KFHUtem2</t>
        </r>
      </text>
    </comment>
    <comment ref="AI13" authorId="0" shapeId="0" xr:uid="{00000000-0006-0000-0200-0000D7010000}">
      <text>
        <r>
          <rPr>
            <sz val="11"/>
            <rFont val="Calibri"/>
          </rPr>
          <t>IV_B:Egyeb_SajatUtem2</t>
        </r>
      </text>
    </comment>
    <comment ref="AJ13" authorId="0" shapeId="0" xr:uid="{00000000-0006-0000-0200-0000D8010000}">
      <text>
        <r>
          <rPr>
            <sz val="11"/>
            <rFont val="Calibri"/>
          </rPr>
          <t>IV_B:DijUtem2</t>
        </r>
      </text>
    </comment>
    <comment ref="AK13" authorId="0" shapeId="0" xr:uid="{00000000-0006-0000-0200-0000D9010000}">
      <text>
        <r>
          <rPr>
            <sz val="11"/>
            <rFont val="Calibri"/>
          </rPr>
          <t>IV_B:EM_Melleklet1_Utem2</t>
        </r>
      </text>
    </comment>
    <comment ref="AL13" authorId="0" shapeId="0" xr:uid="{00000000-0006-0000-0200-0000DA010000}">
      <text>
        <r>
          <rPr>
            <sz val="11"/>
            <rFont val="Calibri"/>
          </rPr>
          <t>IV_B:EgyebAllamiUtem2</t>
        </r>
      </text>
    </comment>
    <comment ref="AM13" authorId="0" shapeId="0" xr:uid="{00000000-0006-0000-0200-0000DB010000}">
      <text>
        <r>
          <rPr>
            <sz val="11"/>
            <rFont val="Calibri"/>
          </rPr>
          <t>IV_B:OnkormanyzatiUtem2</t>
        </r>
      </text>
    </comment>
    <comment ref="AN13" authorId="0" shapeId="0" xr:uid="{00000000-0006-0000-0200-0000DC010000}">
      <text>
        <r>
          <rPr>
            <sz val="11"/>
            <rFont val="Calibri"/>
          </rPr>
          <t>IV_B:EUUtem2</t>
        </r>
      </text>
    </comment>
    <comment ref="AO13" authorId="0" shapeId="0" xr:uid="{00000000-0006-0000-0200-0000DD010000}">
      <text>
        <r>
          <rPr>
            <sz val="11"/>
            <rFont val="Calibri"/>
          </rPr>
          <t>IV_B:EgyebUtem2</t>
        </r>
      </text>
    </comment>
    <comment ref="AP13" authorId="0" shapeId="0" xr:uid="{00000000-0006-0000-0200-0000DE010000}">
      <text>
        <r>
          <rPr>
            <sz val="11"/>
            <rFont val="Calibri"/>
          </rPr>
          <t>IV_B:HitelKotvenyUtem2</t>
        </r>
      </text>
    </comment>
    <comment ref="AQ13" authorId="0" shapeId="0" xr:uid="{00000000-0006-0000-0200-0000DF010000}">
      <text>
        <r>
          <rPr>
            <sz val="11"/>
            <rFont val="Calibri"/>
          </rPr>
          <t>IV_B:OsszesenUtem2</t>
        </r>
      </text>
    </comment>
    <comment ref="AR13" authorId="0" shapeId="0" xr:uid="{00000000-0006-0000-0200-0000E0010000}">
      <text>
        <r>
          <rPr>
            <sz val="11"/>
            <rFont val="Calibri"/>
          </rPr>
          <t>IV_B:ForrashianyUtem2</t>
        </r>
      </text>
    </comment>
    <comment ref="AU13" authorId="0" shapeId="0" xr:uid="{00000000-0006-0000-0200-0000E1010000}">
      <text>
        <r>
          <rPr>
            <sz val="11"/>
            <rFont val="Calibri"/>
          </rPr>
          <t>IV_B:Indokolas</t>
        </r>
      </text>
    </comment>
    <comment ref="AV13" authorId="0" shapeId="0" xr:uid="{00000000-0006-0000-0200-0000E2010000}">
      <text>
        <r>
          <rPr>
            <sz val="11"/>
            <rFont val="Calibri"/>
          </rPr>
          <t>IV_B:Megjegyzes</t>
        </r>
      </text>
    </comment>
    <comment ref="AW13" authorId="0" shapeId="0" xr:uid="{00000000-0006-0000-0200-0000E3010000}">
      <text>
        <r>
          <rPr>
            <sz val="11"/>
            <rFont val="Calibri"/>
          </rPr>
          <t>IV_B:FeladatSorszam</t>
        </r>
      </text>
    </comment>
    <comment ref="AY13" authorId="0" shapeId="0" xr:uid="{00000000-0006-0000-0200-0000E4010000}">
      <text>
        <r>
          <rPr>
            <sz val="11"/>
            <rFont val="Calibri"/>
          </rPr>
          <t>IV_B:ISA</t>
        </r>
      </text>
    </comment>
    <comment ref="B14" authorId="0" shapeId="0" xr:uid="{00000000-0006-0000-0200-0000E5010000}">
      <text>
        <r>
          <rPr>
            <sz val="11"/>
            <rFont val="Calibri"/>
          </rPr>
          <t>IV_B:FontossagiSorrent</t>
        </r>
      </text>
    </comment>
    <comment ref="C14" authorId="0" shapeId="0" xr:uid="{00000000-0006-0000-0200-0000E6010000}">
      <text>
        <r>
          <rPr>
            <sz val="11"/>
            <rFont val="Calibri"/>
          </rPr>
          <t>IV_B:FeladatKategoria</t>
        </r>
      </text>
    </comment>
    <comment ref="D14" authorId="0" shapeId="0" xr:uid="{00000000-0006-0000-0200-0000E7010000}">
      <text>
        <r>
          <rPr>
            <sz val="11"/>
            <rFont val="Calibri"/>
          </rPr>
          <t>IV_B:FeladatMegnevezes</t>
        </r>
      </text>
    </comment>
    <comment ref="E14" authorId="0" shapeId="0" xr:uid="{00000000-0006-0000-0200-0000E8010000}">
      <text>
        <r>
          <rPr>
            <sz val="11"/>
            <rFont val="Calibri"/>
          </rPr>
          <t>IV_B:ElviEngedelySzam</t>
        </r>
      </text>
    </comment>
    <comment ref="F14" authorId="0" shapeId="0" xr:uid="{00000000-0006-0000-0200-0000E9010000}">
      <text>
        <r>
          <rPr>
            <sz val="11"/>
            <rFont val="Calibri"/>
          </rPr>
          <t>IV_B:VKR_Kod</t>
        </r>
      </text>
    </comment>
    <comment ref="G14" authorId="0" shapeId="0" xr:uid="{00000000-0006-0000-0200-0000EA010000}">
      <text>
        <r>
          <rPr>
            <sz val="11"/>
            <rFont val="Calibri"/>
          </rPr>
          <t>IV_B:VKR_Nev</t>
        </r>
      </text>
    </comment>
    <comment ref="H14" authorId="0" shapeId="0" xr:uid="{00000000-0006-0000-0200-0000EB010000}">
      <text>
        <r>
          <rPr>
            <sz val="11"/>
            <rFont val="Calibri"/>
          </rPr>
          <t>IV_B:FeladatAzonosito</t>
        </r>
      </text>
    </comment>
    <comment ref="I14" authorId="0" shapeId="0" xr:uid="{00000000-0006-0000-0200-0000EC010000}">
      <text>
        <r>
          <rPr>
            <sz val="11"/>
            <rFont val="Calibri"/>
          </rPr>
          <t>IV_B:EllatasiTerulet</t>
        </r>
      </text>
    </comment>
    <comment ref="J14" authorId="0" shapeId="0" xr:uid="{00000000-0006-0000-0200-0000ED010000}">
      <text>
        <r>
          <rPr>
            <sz val="11"/>
            <rFont val="Calibri"/>
          </rPr>
          <t>IV_B:EllatasertFelelos</t>
        </r>
      </text>
    </comment>
    <comment ref="K14" authorId="0" shapeId="0" xr:uid="{00000000-0006-0000-0200-0000EE010000}">
      <text>
        <r>
          <rPr>
            <sz val="11"/>
            <rFont val="Calibri"/>
          </rPr>
          <t>IV_B:TervezettNettoKoltseg</t>
        </r>
      </text>
    </comment>
    <comment ref="L14" authorId="0" shapeId="0" xr:uid="{00000000-0006-0000-0200-0000EF010000}">
      <text>
        <r>
          <rPr>
            <sz val="11"/>
            <rFont val="Calibri"/>
          </rPr>
          <t>IV_B:IdotartamKezdes</t>
        </r>
      </text>
    </comment>
    <comment ref="M14" authorId="0" shapeId="0" xr:uid="{00000000-0006-0000-0200-0000F0010000}">
      <text>
        <r>
          <rPr>
            <sz val="11"/>
            <rFont val="Calibri"/>
          </rPr>
          <t>IV_B:IdotartamBefejezes</t>
        </r>
      </text>
    </comment>
    <comment ref="N14" authorId="0" shapeId="0" xr:uid="{00000000-0006-0000-0200-0000F1010000}">
      <text>
        <r>
          <rPr>
            <sz val="11"/>
            <rFont val="Calibri"/>
          </rPr>
          <t>IV_B:NettoKoltsegUtem1</t>
        </r>
      </text>
    </comment>
    <comment ref="O14" authorId="0" shapeId="0" xr:uid="{00000000-0006-0000-0200-0000F2010000}">
      <text>
        <r>
          <rPr>
            <sz val="11"/>
            <rFont val="Calibri"/>
          </rPr>
          <t>IV_B:NettoKoltsegUtem2</t>
        </r>
      </text>
    </comment>
    <comment ref="P14" authorId="0" shapeId="0" xr:uid="{00000000-0006-0000-0200-0000F3010000}">
      <text>
        <r>
          <rPr>
            <sz val="11"/>
            <rFont val="Calibri"/>
          </rPr>
          <t>IV_B:EM_Melleklet2_KTG</t>
        </r>
      </text>
    </comment>
    <comment ref="R14" authorId="0" shapeId="0" xr:uid="{00000000-0006-0000-0200-0000F4010000}">
      <text>
        <r>
          <rPr>
            <sz val="11"/>
            <rFont val="Calibri"/>
          </rPr>
          <t>IV_B:HDUtem1</t>
        </r>
      </text>
    </comment>
    <comment ref="S14" authorId="0" shapeId="0" xr:uid="{00000000-0006-0000-0200-0000F5010000}">
      <text>
        <r>
          <rPr>
            <sz val="11"/>
            <rFont val="Calibri"/>
          </rPr>
          <t>IV_B:ECSUtem1</t>
        </r>
      </text>
    </comment>
    <comment ref="T14" authorId="0" shapeId="0" xr:uid="{00000000-0006-0000-0200-0000F6010000}">
      <text>
        <r>
          <rPr>
            <sz val="11"/>
            <rFont val="Calibri"/>
          </rPr>
          <t>IV_B:KFHUtem1</t>
        </r>
      </text>
    </comment>
    <comment ref="U14" authorId="0" shapeId="0" xr:uid="{00000000-0006-0000-0200-0000F7010000}">
      <text>
        <r>
          <rPr>
            <sz val="11"/>
            <rFont val="Calibri"/>
          </rPr>
          <t>IV_B:Egyeb_SajatUtem1</t>
        </r>
      </text>
    </comment>
    <comment ref="V14" authorId="0" shapeId="0" xr:uid="{00000000-0006-0000-0200-0000F8010000}">
      <text>
        <r>
          <rPr>
            <sz val="11"/>
            <rFont val="Calibri"/>
          </rPr>
          <t>IV_B:DijUtem1</t>
        </r>
      </text>
    </comment>
    <comment ref="W14" authorId="0" shapeId="0" xr:uid="{00000000-0006-0000-0200-0000F9010000}">
      <text>
        <r>
          <rPr>
            <sz val="11"/>
            <rFont val="Calibri"/>
          </rPr>
          <t>IV_B:EM_Melleklet1_Utem1</t>
        </r>
      </text>
    </comment>
    <comment ref="X14" authorId="0" shapeId="0" xr:uid="{00000000-0006-0000-0200-0000FA010000}">
      <text>
        <r>
          <rPr>
            <sz val="11"/>
            <rFont val="Calibri"/>
          </rPr>
          <t>IV_B:EgyebAllamiUtem1</t>
        </r>
      </text>
    </comment>
    <comment ref="Y14" authorId="0" shapeId="0" xr:uid="{00000000-0006-0000-0200-0000FB010000}">
      <text>
        <r>
          <rPr>
            <sz val="11"/>
            <rFont val="Calibri"/>
          </rPr>
          <t>IV_B:OnkormanyzatiUtem1</t>
        </r>
      </text>
    </comment>
    <comment ref="Z14" authorId="0" shapeId="0" xr:uid="{00000000-0006-0000-0200-0000FC010000}">
      <text>
        <r>
          <rPr>
            <sz val="11"/>
            <rFont val="Calibri"/>
          </rPr>
          <t>IV_B:EUUtem1</t>
        </r>
      </text>
    </comment>
    <comment ref="AA14" authorId="0" shapeId="0" xr:uid="{00000000-0006-0000-0200-0000FD010000}">
      <text>
        <r>
          <rPr>
            <sz val="11"/>
            <rFont val="Calibri"/>
          </rPr>
          <t>IV_B:EgyebUtem1</t>
        </r>
      </text>
    </comment>
    <comment ref="AB14" authorId="0" shapeId="0" xr:uid="{00000000-0006-0000-0200-0000FE010000}">
      <text>
        <r>
          <rPr>
            <sz val="11"/>
            <rFont val="Calibri"/>
          </rPr>
          <t>IV_B:HitelKotvenyUtem1</t>
        </r>
      </text>
    </comment>
    <comment ref="AC14" authorId="0" shapeId="0" xr:uid="{00000000-0006-0000-0200-0000FF010000}">
      <text>
        <r>
          <rPr>
            <sz val="11"/>
            <rFont val="Calibri"/>
          </rPr>
          <t>IV_B:OsszesenUtem1</t>
        </r>
      </text>
    </comment>
    <comment ref="AF14" authorId="0" shapeId="0" xr:uid="{00000000-0006-0000-0200-000000020000}">
      <text>
        <r>
          <rPr>
            <sz val="11"/>
            <rFont val="Calibri"/>
          </rPr>
          <t>IV_B:HDUtem2</t>
        </r>
      </text>
    </comment>
    <comment ref="AG14" authorId="0" shapeId="0" xr:uid="{00000000-0006-0000-0200-000001020000}">
      <text>
        <r>
          <rPr>
            <sz val="11"/>
            <rFont val="Calibri"/>
          </rPr>
          <t>IV_B:ECSUtem2</t>
        </r>
      </text>
    </comment>
    <comment ref="AH14" authorId="0" shapeId="0" xr:uid="{00000000-0006-0000-0200-000002020000}">
      <text>
        <r>
          <rPr>
            <sz val="11"/>
            <rFont val="Calibri"/>
          </rPr>
          <t>IV_B:KFHUtem2</t>
        </r>
      </text>
    </comment>
    <comment ref="AI14" authorId="0" shapeId="0" xr:uid="{00000000-0006-0000-0200-000003020000}">
      <text>
        <r>
          <rPr>
            <sz val="11"/>
            <rFont val="Calibri"/>
          </rPr>
          <t>IV_B:Egyeb_SajatUtem2</t>
        </r>
      </text>
    </comment>
    <comment ref="AJ14" authorId="0" shapeId="0" xr:uid="{00000000-0006-0000-0200-000004020000}">
      <text>
        <r>
          <rPr>
            <sz val="11"/>
            <rFont val="Calibri"/>
          </rPr>
          <t>IV_B:DijUtem2</t>
        </r>
      </text>
    </comment>
    <comment ref="AK14" authorId="0" shapeId="0" xr:uid="{00000000-0006-0000-0200-000005020000}">
      <text>
        <r>
          <rPr>
            <sz val="11"/>
            <rFont val="Calibri"/>
          </rPr>
          <t>IV_B:EM_Melleklet1_Utem2</t>
        </r>
      </text>
    </comment>
    <comment ref="AL14" authorId="0" shapeId="0" xr:uid="{00000000-0006-0000-0200-000006020000}">
      <text>
        <r>
          <rPr>
            <sz val="11"/>
            <rFont val="Calibri"/>
          </rPr>
          <t>IV_B:EgyebAllamiUtem2</t>
        </r>
      </text>
    </comment>
    <comment ref="AM14" authorId="0" shapeId="0" xr:uid="{00000000-0006-0000-0200-000007020000}">
      <text>
        <r>
          <rPr>
            <sz val="11"/>
            <rFont val="Calibri"/>
          </rPr>
          <t>IV_B:OnkormanyzatiUtem2</t>
        </r>
      </text>
    </comment>
    <comment ref="AN14" authorId="0" shapeId="0" xr:uid="{00000000-0006-0000-0200-000008020000}">
      <text>
        <r>
          <rPr>
            <sz val="11"/>
            <rFont val="Calibri"/>
          </rPr>
          <t>IV_B:EUUtem2</t>
        </r>
      </text>
    </comment>
    <comment ref="AO14" authorId="0" shapeId="0" xr:uid="{00000000-0006-0000-0200-000009020000}">
      <text>
        <r>
          <rPr>
            <sz val="11"/>
            <rFont val="Calibri"/>
          </rPr>
          <t>IV_B:EgyebUtem2</t>
        </r>
      </text>
    </comment>
    <comment ref="AP14" authorId="0" shapeId="0" xr:uid="{00000000-0006-0000-0200-00000A020000}">
      <text>
        <r>
          <rPr>
            <sz val="11"/>
            <rFont val="Calibri"/>
          </rPr>
          <t>IV_B:HitelKotvenyUtem2</t>
        </r>
      </text>
    </comment>
    <comment ref="AQ14" authorId="0" shapeId="0" xr:uid="{00000000-0006-0000-0200-00000B020000}">
      <text>
        <r>
          <rPr>
            <sz val="11"/>
            <rFont val="Calibri"/>
          </rPr>
          <t>IV_B:OsszesenUtem2</t>
        </r>
      </text>
    </comment>
    <comment ref="AR14" authorId="0" shapeId="0" xr:uid="{00000000-0006-0000-0200-00000C020000}">
      <text>
        <r>
          <rPr>
            <sz val="11"/>
            <rFont val="Calibri"/>
          </rPr>
          <t>IV_B:ForrashianyUtem2</t>
        </r>
      </text>
    </comment>
    <comment ref="AU14" authorId="0" shapeId="0" xr:uid="{00000000-0006-0000-0200-00000D020000}">
      <text>
        <r>
          <rPr>
            <sz val="11"/>
            <rFont val="Calibri"/>
          </rPr>
          <t>IV_B:Indokolas</t>
        </r>
      </text>
    </comment>
    <comment ref="AV14" authorId="0" shapeId="0" xr:uid="{00000000-0006-0000-0200-00000E020000}">
      <text>
        <r>
          <rPr>
            <sz val="11"/>
            <rFont val="Calibri"/>
          </rPr>
          <t>IV_B:Megjegyzes</t>
        </r>
      </text>
    </comment>
    <comment ref="AW14" authorId="0" shapeId="0" xr:uid="{00000000-0006-0000-0200-00000F020000}">
      <text>
        <r>
          <rPr>
            <sz val="11"/>
            <rFont val="Calibri"/>
          </rPr>
          <t>IV_B:FeladatSorszam</t>
        </r>
      </text>
    </comment>
    <comment ref="AY14" authorId="0" shapeId="0" xr:uid="{00000000-0006-0000-0200-000010020000}">
      <text>
        <r>
          <rPr>
            <sz val="11"/>
            <rFont val="Calibri"/>
          </rPr>
          <t>IV_B:ISA</t>
        </r>
      </text>
    </comment>
    <comment ref="B15" authorId="0" shapeId="0" xr:uid="{00000000-0006-0000-0200-000011020000}">
      <text>
        <r>
          <rPr>
            <sz val="11"/>
            <rFont val="Calibri"/>
          </rPr>
          <t>IV_B:FontossagiSorrent</t>
        </r>
      </text>
    </comment>
    <comment ref="C15" authorId="0" shapeId="0" xr:uid="{00000000-0006-0000-0200-000012020000}">
      <text>
        <r>
          <rPr>
            <sz val="11"/>
            <rFont val="Calibri"/>
          </rPr>
          <t>IV_B:FeladatKategoria</t>
        </r>
      </text>
    </comment>
    <comment ref="D15" authorId="0" shapeId="0" xr:uid="{00000000-0006-0000-0200-000013020000}">
      <text>
        <r>
          <rPr>
            <sz val="11"/>
            <rFont val="Calibri"/>
          </rPr>
          <t>IV_B:FeladatMegnevezes</t>
        </r>
      </text>
    </comment>
    <comment ref="E15" authorId="0" shapeId="0" xr:uid="{00000000-0006-0000-0200-000014020000}">
      <text>
        <r>
          <rPr>
            <sz val="11"/>
            <rFont val="Calibri"/>
          </rPr>
          <t>IV_B:ElviEngedelySzam</t>
        </r>
      </text>
    </comment>
    <comment ref="F15" authorId="0" shapeId="0" xr:uid="{00000000-0006-0000-0200-000015020000}">
      <text>
        <r>
          <rPr>
            <sz val="11"/>
            <rFont val="Calibri"/>
          </rPr>
          <t>IV_B:VKR_Kod</t>
        </r>
      </text>
    </comment>
    <comment ref="G15" authorId="0" shapeId="0" xr:uid="{00000000-0006-0000-0200-000016020000}">
      <text>
        <r>
          <rPr>
            <sz val="11"/>
            <rFont val="Calibri"/>
          </rPr>
          <t>IV_B:VKR_Nev</t>
        </r>
      </text>
    </comment>
    <comment ref="H15" authorId="0" shapeId="0" xr:uid="{00000000-0006-0000-0200-000017020000}">
      <text>
        <r>
          <rPr>
            <sz val="11"/>
            <rFont val="Calibri"/>
          </rPr>
          <t>IV_B:FeladatAzonosito</t>
        </r>
      </text>
    </comment>
    <comment ref="I15" authorId="0" shapeId="0" xr:uid="{00000000-0006-0000-0200-000018020000}">
      <text>
        <r>
          <rPr>
            <sz val="11"/>
            <rFont val="Calibri"/>
          </rPr>
          <t>IV_B:EllatasiTerulet</t>
        </r>
      </text>
    </comment>
    <comment ref="J15" authorId="0" shapeId="0" xr:uid="{00000000-0006-0000-0200-000019020000}">
      <text>
        <r>
          <rPr>
            <sz val="11"/>
            <rFont val="Calibri"/>
          </rPr>
          <t>IV_B:EllatasertFelelos</t>
        </r>
      </text>
    </comment>
    <comment ref="K15" authorId="0" shapeId="0" xr:uid="{00000000-0006-0000-0200-00001A020000}">
      <text>
        <r>
          <rPr>
            <sz val="11"/>
            <rFont val="Calibri"/>
          </rPr>
          <t>IV_B:TervezettNettoKoltseg</t>
        </r>
      </text>
    </comment>
    <comment ref="L15" authorId="0" shapeId="0" xr:uid="{00000000-0006-0000-0200-00001B020000}">
      <text>
        <r>
          <rPr>
            <sz val="11"/>
            <rFont val="Calibri"/>
          </rPr>
          <t>IV_B:IdotartamKezdes</t>
        </r>
      </text>
    </comment>
    <comment ref="M15" authorId="0" shapeId="0" xr:uid="{00000000-0006-0000-0200-00001C020000}">
      <text>
        <r>
          <rPr>
            <sz val="11"/>
            <rFont val="Calibri"/>
          </rPr>
          <t>IV_B:IdotartamBefejezes</t>
        </r>
      </text>
    </comment>
    <comment ref="N15" authorId="0" shapeId="0" xr:uid="{00000000-0006-0000-0200-00001D020000}">
      <text>
        <r>
          <rPr>
            <sz val="11"/>
            <rFont val="Calibri"/>
          </rPr>
          <t>IV_B:NettoKoltsegUtem1</t>
        </r>
      </text>
    </comment>
    <comment ref="O15" authorId="0" shapeId="0" xr:uid="{00000000-0006-0000-0200-00001E020000}">
      <text>
        <r>
          <rPr>
            <sz val="11"/>
            <rFont val="Calibri"/>
          </rPr>
          <t>IV_B:NettoKoltsegUtem2</t>
        </r>
      </text>
    </comment>
    <comment ref="P15" authorId="0" shapeId="0" xr:uid="{00000000-0006-0000-0200-00001F020000}">
      <text>
        <r>
          <rPr>
            <sz val="11"/>
            <rFont val="Calibri"/>
          </rPr>
          <t>IV_B:EM_Melleklet2_KTG</t>
        </r>
      </text>
    </comment>
    <comment ref="R15" authorId="0" shapeId="0" xr:uid="{00000000-0006-0000-0200-000020020000}">
      <text>
        <r>
          <rPr>
            <sz val="11"/>
            <rFont val="Calibri"/>
          </rPr>
          <t>IV_B:HDUtem1</t>
        </r>
      </text>
    </comment>
    <comment ref="S15" authorId="0" shapeId="0" xr:uid="{00000000-0006-0000-0200-000021020000}">
      <text>
        <r>
          <rPr>
            <sz val="11"/>
            <rFont val="Calibri"/>
          </rPr>
          <t>IV_B:ECSUtem1</t>
        </r>
      </text>
    </comment>
    <comment ref="T15" authorId="0" shapeId="0" xr:uid="{00000000-0006-0000-0200-000022020000}">
      <text>
        <r>
          <rPr>
            <sz val="11"/>
            <rFont val="Calibri"/>
          </rPr>
          <t>IV_B:KFHUtem1</t>
        </r>
      </text>
    </comment>
    <comment ref="U15" authorId="0" shapeId="0" xr:uid="{00000000-0006-0000-0200-000023020000}">
      <text>
        <r>
          <rPr>
            <sz val="11"/>
            <rFont val="Calibri"/>
          </rPr>
          <t>IV_B:Egyeb_SajatUtem1</t>
        </r>
      </text>
    </comment>
    <comment ref="V15" authorId="0" shapeId="0" xr:uid="{00000000-0006-0000-0200-000024020000}">
      <text>
        <r>
          <rPr>
            <sz val="11"/>
            <rFont val="Calibri"/>
          </rPr>
          <t>IV_B:DijUtem1</t>
        </r>
      </text>
    </comment>
    <comment ref="W15" authorId="0" shapeId="0" xr:uid="{00000000-0006-0000-0200-000025020000}">
      <text>
        <r>
          <rPr>
            <sz val="11"/>
            <rFont val="Calibri"/>
          </rPr>
          <t>IV_B:EM_Melleklet1_Utem1</t>
        </r>
      </text>
    </comment>
    <comment ref="X15" authorId="0" shapeId="0" xr:uid="{00000000-0006-0000-0200-000026020000}">
      <text>
        <r>
          <rPr>
            <sz val="11"/>
            <rFont val="Calibri"/>
          </rPr>
          <t>IV_B:EgyebAllamiUtem1</t>
        </r>
      </text>
    </comment>
    <comment ref="Y15" authorId="0" shapeId="0" xr:uid="{00000000-0006-0000-0200-000027020000}">
      <text>
        <r>
          <rPr>
            <sz val="11"/>
            <rFont val="Calibri"/>
          </rPr>
          <t>IV_B:OnkormanyzatiUtem1</t>
        </r>
      </text>
    </comment>
    <comment ref="Z15" authorId="0" shapeId="0" xr:uid="{00000000-0006-0000-0200-000028020000}">
      <text>
        <r>
          <rPr>
            <sz val="11"/>
            <rFont val="Calibri"/>
          </rPr>
          <t>IV_B:EUUtem1</t>
        </r>
      </text>
    </comment>
    <comment ref="AA15" authorId="0" shapeId="0" xr:uid="{00000000-0006-0000-0200-000029020000}">
      <text>
        <r>
          <rPr>
            <sz val="11"/>
            <rFont val="Calibri"/>
          </rPr>
          <t>IV_B:EgyebUtem1</t>
        </r>
      </text>
    </comment>
    <comment ref="AB15" authorId="0" shapeId="0" xr:uid="{00000000-0006-0000-0200-00002A020000}">
      <text>
        <r>
          <rPr>
            <sz val="11"/>
            <rFont val="Calibri"/>
          </rPr>
          <t>IV_B:HitelKotvenyUtem1</t>
        </r>
      </text>
    </comment>
    <comment ref="AC15" authorId="0" shapeId="0" xr:uid="{00000000-0006-0000-0200-00002B020000}">
      <text>
        <r>
          <rPr>
            <sz val="11"/>
            <rFont val="Calibri"/>
          </rPr>
          <t>IV_B:OsszesenUtem1</t>
        </r>
      </text>
    </comment>
    <comment ref="AF15" authorId="0" shapeId="0" xr:uid="{00000000-0006-0000-0200-00002C020000}">
      <text>
        <r>
          <rPr>
            <sz val="11"/>
            <rFont val="Calibri"/>
          </rPr>
          <t>IV_B:HDUtem2</t>
        </r>
      </text>
    </comment>
    <comment ref="AG15" authorId="0" shapeId="0" xr:uid="{00000000-0006-0000-0200-00002D020000}">
      <text>
        <r>
          <rPr>
            <sz val="11"/>
            <rFont val="Calibri"/>
          </rPr>
          <t>IV_B:ECSUtem2</t>
        </r>
      </text>
    </comment>
    <comment ref="AH15" authorId="0" shapeId="0" xr:uid="{00000000-0006-0000-0200-00002E020000}">
      <text>
        <r>
          <rPr>
            <sz val="11"/>
            <rFont val="Calibri"/>
          </rPr>
          <t>IV_B:KFHUtem2</t>
        </r>
      </text>
    </comment>
    <comment ref="AI15" authorId="0" shapeId="0" xr:uid="{00000000-0006-0000-0200-00002F020000}">
      <text>
        <r>
          <rPr>
            <sz val="11"/>
            <rFont val="Calibri"/>
          </rPr>
          <t>IV_B:Egyeb_SajatUtem2</t>
        </r>
      </text>
    </comment>
    <comment ref="AJ15" authorId="0" shapeId="0" xr:uid="{00000000-0006-0000-0200-000030020000}">
      <text>
        <r>
          <rPr>
            <sz val="11"/>
            <rFont val="Calibri"/>
          </rPr>
          <t>IV_B:DijUtem2</t>
        </r>
      </text>
    </comment>
    <comment ref="AK15" authorId="0" shapeId="0" xr:uid="{00000000-0006-0000-0200-000031020000}">
      <text>
        <r>
          <rPr>
            <sz val="11"/>
            <rFont val="Calibri"/>
          </rPr>
          <t>IV_B:EM_Melleklet1_Utem2</t>
        </r>
      </text>
    </comment>
    <comment ref="AL15" authorId="0" shapeId="0" xr:uid="{00000000-0006-0000-0200-000032020000}">
      <text>
        <r>
          <rPr>
            <sz val="11"/>
            <rFont val="Calibri"/>
          </rPr>
          <t>IV_B:EgyebAllamiUtem2</t>
        </r>
      </text>
    </comment>
    <comment ref="AM15" authorId="0" shapeId="0" xr:uid="{00000000-0006-0000-0200-000033020000}">
      <text>
        <r>
          <rPr>
            <sz val="11"/>
            <rFont val="Calibri"/>
          </rPr>
          <t>IV_B:OnkormanyzatiUtem2</t>
        </r>
      </text>
    </comment>
    <comment ref="AN15" authorId="0" shapeId="0" xr:uid="{00000000-0006-0000-0200-000034020000}">
      <text>
        <r>
          <rPr>
            <sz val="11"/>
            <rFont val="Calibri"/>
          </rPr>
          <t>IV_B:EUUtem2</t>
        </r>
      </text>
    </comment>
    <comment ref="AO15" authorId="0" shapeId="0" xr:uid="{00000000-0006-0000-0200-000035020000}">
      <text>
        <r>
          <rPr>
            <sz val="11"/>
            <rFont val="Calibri"/>
          </rPr>
          <t>IV_B:EgyebUtem2</t>
        </r>
      </text>
    </comment>
    <comment ref="AP15" authorId="0" shapeId="0" xr:uid="{00000000-0006-0000-0200-000036020000}">
      <text>
        <r>
          <rPr>
            <sz val="11"/>
            <rFont val="Calibri"/>
          </rPr>
          <t>IV_B:HitelKotvenyUtem2</t>
        </r>
      </text>
    </comment>
    <comment ref="AQ15" authorId="0" shapeId="0" xr:uid="{00000000-0006-0000-0200-000037020000}">
      <text>
        <r>
          <rPr>
            <sz val="11"/>
            <rFont val="Calibri"/>
          </rPr>
          <t>IV_B:OsszesenUtem2</t>
        </r>
      </text>
    </comment>
    <comment ref="AR15" authorId="0" shapeId="0" xr:uid="{00000000-0006-0000-0200-000038020000}">
      <text>
        <r>
          <rPr>
            <sz val="11"/>
            <rFont val="Calibri"/>
          </rPr>
          <t>IV_B:ForrashianyUtem2</t>
        </r>
      </text>
    </comment>
    <comment ref="AU15" authorId="0" shapeId="0" xr:uid="{00000000-0006-0000-0200-000039020000}">
      <text>
        <r>
          <rPr>
            <sz val="11"/>
            <rFont val="Calibri"/>
          </rPr>
          <t>IV_B:Indokolas</t>
        </r>
      </text>
    </comment>
    <comment ref="AV15" authorId="0" shapeId="0" xr:uid="{00000000-0006-0000-0200-00003A020000}">
      <text>
        <r>
          <rPr>
            <sz val="11"/>
            <rFont val="Calibri"/>
          </rPr>
          <t>IV_B:Megjegyzes</t>
        </r>
      </text>
    </comment>
    <comment ref="AW15" authorId="0" shapeId="0" xr:uid="{00000000-0006-0000-0200-00003B020000}">
      <text>
        <r>
          <rPr>
            <sz val="11"/>
            <rFont val="Calibri"/>
          </rPr>
          <t>IV_B:FeladatSorszam</t>
        </r>
      </text>
    </comment>
    <comment ref="AY15" authorId="0" shapeId="0" xr:uid="{00000000-0006-0000-0200-00003C020000}">
      <text>
        <r>
          <rPr>
            <sz val="11"/>
            <rFont val="Calibri"/>
          </rPr>
          <t>IV_B:ISA</t>
        </r>
      </text>
    </comment>
    <comment ref="B16" authorId="0" shapeId="0" xr:uid="{00000000-0006-0000-0200-00003D020000}">
      <text>
        <r>
          <rPr>
            <sz val="11"/>
            <rFont val="Calibri"/>
          </rPr>
          <t>IV_B:FontossagiSorrent</t>
        </r>
      </text>
    </comment>
    <comment ref="C16" authorId="0" shapeId="0" xr:uid="{00000000-0006-0000-0200-00003E020000}">
      <text>
        <r>
          <rPr>
            <sz val="11"/>
            <rFont val="Calibri"/>
          </rPr>
          <t>IV_B:FeladatKategoria</t>
        </r>
      </text>
    </comment>
    <comment ref="D16" authorId="0" shapeId="0" xr:uid="{00000000-0006-0000-0200-00003F020000}">
      <text>
        <r>
          <rPr>
            <sz val="11"/>
            <rFont val="Calibri"/>
          </rPr>
          <t>IV_B:FeladatMegnevezes</t>
        </r>
      </text>
    </comment>
    <comment ref="E16" authorId="0" shapeId="0" xr:uid="{00000000-0006-0000-0200-000040020000}">
      <text>
        <r>
          <rPr>
            <sz val="11"/>
            <rFont val="Calibri"/>
          </rPr>
          <t>IV_B:ElviEngedelySzam</t>
        </r>
      </text>
    </comment>
    <comment ref="F16" authorId="0" shapeId="0" xr:uid="{00000000-0006-0000-0200-000041020000}">
      <text>
        <r>
          <rPr>
            <sz val="11"/>
            <rFont val="Calibri"/>
          </rPr>
          <t>IV_B:VKR_Kod</t>
        </r>
      </text>
    </comment>
    <comment ref="G16" authorId="0" shapeId="0" xr:uid="{00000000-0006-0000-0200-000042020000}">
      <text>
        <r>
          <rPr>
            <sz val="11"/>
            <rFont val="Calibri"/>
          </rPr>
          <t>IV_B:VKR_Nev</t>
        </r>
      </text>
    </comment>
    <comment ref="H16" authorId="0" shapeId="0" xr:uid="{00000000-0006-0000-0200-000043020000}">
      <text>
        <r>
          <rPr>
            <sz val="11"/>
            <rFont val="Calibri"/>
          </rPr>
          <t>IV_B:FeladatAzonosito</t>
        </r>
      </text>
    </comment>
    <comment ref="I16" authorId="0" shapeId="0" xr:uid="{00000000-0006-0000-0200-000044020000}">
      <text>
        <r>
          <rPr>
            <sz val="11"/>
            <rFont val="Calibri"/>
          </rPr>
          <t>IV_B:EllatasiTerulet</t>
        </r>
      </text>
    </comment>
    <comment ref="J16" authorId="0" shapeId="0" xr:uid="{00000000-0006-0000-0200-000045020000}">
      <text>
        <r>
          <rPr>
            <sz val="11"/>
            <rFont val="Calibri"/>
          </rPr>
          <t>IV_B:EllatasertFelelos</t>
        </r>
      </text>
    </comment>
    <comment ref="K16" authorId="0" shapeId="0" xr:uid="{00000000-0006-0000-0200-000046020000}">
      <text>
        <r>
          <rPr>
            <sz val="11"/>
            <rFont val="Calibri"/>
          </rPr>
          <t>IV_B:TervezettNettoKoltseg</t>
        </r>
      </text>
    </comment>
    <comment ref="L16" authorId="0" shapeId="0" xr:uid="{00000000-0006-0000-0200-000047020000}">
      <text>
        <r>
          <rPr>
            <sz val="11"/>
            <rFont val="Calibri"/>
          </rPr>
          <t>IV_B:IdotartamKezdes</t>
        </r>
      </text>
    </comment>
    <comment ref="M16" authorId="0" shapeId="0" xr:uid="{00000000-0006-0000-0200-000048020000}">
      <text>
        <r>
          <rPr>
            <sz val="11"/>
            <rFont val="Calibri"/>
          </rPr>
          <t>IV_B:IdotartamBefejezes</t>
        </r>
      </text>
    </comment>
    <comment ref="N16" authorId="0" shapeId="0" xr:uid="{00000000-0006-0000-0200-000049020000}">
      <text>
        <r>
          <rPr>
            <sz val="11"/>
            <rFont val="Calibri"/>
          </rPr>
          <t>IV_B:NettoKoltsegUtem1</t>
        </r>
      </text>
    </comment>
    <comment ref="O16" authorId="0" shapeId="0" xr:uid="{00000000-0006-0000-0200-00004A020000}">
      <text>
        <r>
          <rPr>
            <sz val="11"/>
            <rFont val="Calibri"/>
          </rPr>
          <t>IV_B:NettoKoltsegUtem2</t>
        </r>
      </text>
    </comment>
    <comment ref="P16" authorId="0" shapeId="0" xr:uid="{00000000-0006-0000-0200-00004B020000}">
      <text>
        <r>
          <rPr>
            <sz val="11"/>
            <rFont val="Calibri"/>
          </rPr>
          <t>IV_B:EM_Melleklet2_KTG</t>
        </r>
      </text>
    </comment>
    <comment ref="R16" authorId="0" shapeId="0" xr:uid="{00000000-0006-0000-0200-00004C020000}">
      <text>
        <r>
          <rPr>
            <sz val="11"/>
            <rFont val="Calibri"/>
          </rPr>
          <t>IV_B:HDUtem1</t>
        </r>
      </text>
    </comment>
    <comment ref="S16" authorId="0" shapeId="0" xr:uid="{00000000-0006-0000-0200-00004D020000}">
      <text>
        <r>
          <rPr>
            <sz val="11"/>
            <rFont val="Calibri"/>
          </rPr>
          <t>IV_B:ECSUtem1</t>
        </r>
      </text>
    </comment>
    <comment ref="T16" authorId="0" shapeId="0" xr:uid="{00000000-0006-0000-0200-00004E020000}">
      <text>
        <r>
          <rPr>
            <sz val="11"/>
            <rFont val="Calibri"/>
          </rPr>
          <t>IV_B:KFHUtem1</t>
        </r>
      </text>
    </comment>
    <comment ref="U16" authorId="0" shapeId="0" xr:uid="{00000000-0006-0000-0200-00004F020000}">
      <text>
        <r>
          <rPr>
            <sz val="11"/>
            <rFont val="Calibri"/>
          </rPr>
          <t>IV_B:Egyeb_SajatUtem1</t>
        </r>
      </text>
    </comment>
    <comment ref="V16" authorId="0" shapeId="0" xr:uid="{00000000-0006-0000-0200-000050020000}">
      <text>
        <r>
          <rPr>
            <sz val="11"/>
            <rFont val="Calibri"/>
          </rPr>
          <t>IV_B:DijUtem1</t>
        </r>
      </text>
    </comment>
    <comment ref="W16" authorId="0" shapeId="0" xr:uid="{00000000-0006-0000-0200-000051020000}">
      <text>
        <r>
          <rPr>
            <sz val="11"/>
            <rFont val="Calibri"/>
          </rPr>
          <t>IV_B:EM_Melleklet1_Utem1</t>
        </r>
      </text>
    </comment>
    <comment ref="X16" authorId="0" shapeId="0" xr:uid="{00000000-0006-0000-0200-000052020000}">
      <text>
        <r>
          <rPr>
            <sz val="11"/>
            <rFont val="Calibri"/>
          </rPr>
          <t>IV_B:EgyebAllamiUtem1</t>
        </r>
      </text>
    </comment>
    <comment ref="Y16" authorId="0" shapeId="0" xr:uid="{00000000-0006-0000-0200-000053020000}">
      <text>
        <r>
          <rPr>
            <sz val="11"/>
            <rFont val="Calibri"/>
          </rPr>
          <t>IV_B:OnkormanyzatiUtem1</t>
        </r>
      </text>
    </comment>
    <comment ref="Z16" authorId="0" shapeId="0" xr:uid="{00000000-0006-0000-0200-000054020000}">
      <text>
        <r>
          <rPr>
            <sz val="11"/>
            <rFont val="Calibri"/>
          </rPr>
          <t>IV_B:EUUtem1</t>
        </r>
      </text>
    </comment>
    <comment ref="AA16" authorId="0" shapeId="0" xr:uid="{00000000-0006-0000-0200-000055020000}">
      <text>
        <r>
          <rPr>
            <sz val="11"/>
            <rFont val="Calibri"/>
          </rPr>
          <t>IV_B:EgyebUtem1</t>
        </r>
      </text>
    </comment>
    <comment ref="AB16" authorId="0" shapeId="0" xr:uid="{00000000-0006-0000-0200-000056020000}">
      <text>
        <r>
          <rPr>
            <sz val="11"/>
            <rFont val="Calibri"/>
          </rPr>
          <t>IV_B:HitelKotvenyUtem1</t>
        </r>
      </text>
    </comment>
    <comment ref="AC16" authorId="0" shapeId="0" xr:uid="{00000000-0006-0000-0200-000057020000}">
      <text>
        <r>
          <rPr>
            <sz val="11"/>
            <rFont val="Calibri"/>
          </rPr>
          <t>IV_B:OsszesenUtem1</t>
        </r>
      </text>
    </comment>
    <comment ref="AF16" authorId="0" shapeId="0" xr:uid="{00000000-0006-0000-0200-000058020000}">
      <text>
        <r>
          <rPr>
            <sz val="11"/>
            <rFont val="Calibri"/>
          </rPr>
          <t>IV_B:HDUtem2</t>
        </r>
      </text>
    </comment>
    <comment ref="AG16" authorId="0" shapeId="0" xr:uid="{00000000-0006-0000-0200-000059020000}">
      <text>
        <r>
          <rPr>
            <sz val="11"/>
            <rFont val="Calibri"/>
          </rPr>
          <t>IV_B:ECSUtem2</t>
        </r>
      </text>
    </comment>
    <comment ref="AH16" authorId="0" shapeId="0" xr:uid="{00000000-0006-0000-0200-00005A020000}">
      <text>
        <r>
          <rPr>
            <sz val="11"/>
            <rFont val="Calibri"/>
          </rPr>
          <t>IV_B:KFHUtem2</t>
        </r>
      </text>
    </comment>
    <comment ref="AI16" authorId="0" shapeId="0" xr:uid="{00000000-0006-0000-0200-00005B020000}">
      <text>
        <r>
          <rPr>
            <sz val="11"/>
            <rFont val="Calibri"/>
          </rPr>
          <t>IV_B:Egyeb_SajatUtem2</t>
        </r>
      </text>
    </comment>
    <comment ref="AJ16" authorId="0" shapeId="0" xr:uid="{00000000-0006-0000-0200-00005C020000}">
      <text>
        <r>
          <rPr>
            <sz val="11"/>
            <rFont val="Calibri"/>
          </rPr>
          <t>IV_B:DijUtem2</t>
        </r>
      </text>
    </comment>
    <comment ref="AK16" authorId="0" shapeId="0" xr:uid="{00000000-0006-0000-0200-00005D020000}">
      <text>
        <r>
          <rPr>
            <sz val="11"/>
            <rFont val="Calibri"/>
          </rPr>
          <t>IV_B:EM_Melleklet1_Utem2</t>
        </r>
      </text>
    </comment>
    <comment ref="AL16" authorId="0" shapeId="0" xr:uid="{00000000-0006-0000-0200-00005E020000}">
      <text>
        <r>
          <rPr>
            <sz val="11"/>
            <rFont val="Calibri"/>
          </rPr>
          <t>IV_B:EgyebAllamiUtem2</t>
        </r>
      </text>
    </comment>
    <comment ref="AM16" authorId="0" shapeId="0" xr:uid="{00000000-0006-0000-0200-00005F020000}">
      <text>
        <r>
          <rPr>
            <sz val="11"/>
            <rFont val="Calibri"/>
          </rPr>
          <t>IV_B:OnkormanyzatiUtem2</t>
        </r>
      </text>
    </comment>
    <comment ref="AN16" authorId="0" shapeId="0" xr:uid="{00000000-0006-0000-0200-000060020000}">
      <text>
        <r>
          <rPr>
            <sz val="11"/>
            <rFont val="Calibri"/>
          </rPr>
          <t>IV_B:EUUtem2</t>
        </r>
      </text>
    </comment>
    <comment ref="AO16" authorId="0" shapeId="0" xr:uid="{00000000-0006-0000-0200-000061020000}">
      <text>
        <r>
          <rPr>
            <sz val="11"/>
            <rFont val="Calibri"/>
          </rPr>
          <t>IV_B:EgyebUtem2</t>
        </r>
      </text>
    </comment>
    <comment ref="AP16" authorId="0" shapeId="0" xr:uid="{00000000-0006-0000-0200-000062020000}">
      <text>
        <r>
          <rPr>
            <sz val="11"/>
            <rFont val="Calibri"/>
          </rPr>
          <t>IV_B:HitelKotvenyUtem2</t>
        </r>
      </text>
    </comment>
    <comment ref="AQ16" authorId="0" shapeId="0" xr:uid="{00000000-0006-0000-0200-000063020000}">
      <text>
        <r>
          <rPr>
            <sz val="11"/>
            <rFont val="Calibri"/>
          </rPr>
          <t>IV_B:OsszesenUtem2</t>
        </r>
      </text>
    </comment>
    <comment ref="AR16" authorId="0" shapeId="0" xr:uid="{00000000-0006-0000-0200-000064020000}">
      <text>
        <r>
          <rPr>
            <sz val="11"/>
            <rFont val="Calibri"/>
          </rPr>
          <t>IV_B:ForrashianyUtem2</t>
        </r>
      </text>
    </comment>
    <comment ref="AU16" authorId="0" shapeId="0" xr:uid="{00000000-0006-0000-0200-000065020000}">
      <text>
        <r>
          <rPr>
            <sz val="11"/>
            <rFont val="Calibri"/>
          </rPr>
          <t>IV_B:Indokolas</t>
        </r>
      </text>
    </comment>
    <comment ref="AV16" authorId="0" shapeId="0" xr:uid="{00000000-0006-0000-0200-000066020000}">
      <text>
        <r>
          <rPr>
            <sz val="11"/>
            <rFont val="Calibri"/>
          </rPr>
          <t>IV_B:Megjegyzes</t>
        </r>
      </text>
    </comment>
    <comment ref="AW16" authorId="0" shapeId="0" xr:uid="{00000000-0006-0000-0200-000067020000}">
      <text>
        <r>
          <rPr>
            <sz val="11"/>
            <rFont val="Calibri"/>
          </rPr>
          <t>IV_B:FeladatSorszam</t>
        </r>
      </text>
    </comment>
    <comment ref="AY16" authorId="0" shapeId="0" xr:uid="{00000000-0006-0000-0200-000068020000}">
      <text>
        <r>
          <rPr>
            <sz val="11"/>
            <rFont val="Calibri"/>
          </rPr>
          <t>IV_B:ISA</t>
        </r>
      </text>
    </comment>
    <comment ref="B17" authorId="0" shapeId="0" xr:uid="{00000000-0006-0000-0200-000069020000}">
      <text>
        <r>
          <rPr>
            <sz val="11"/>
            <rFont val="Calibri"/>
          </rPr>
          <t>IV_B:FontossagiSorrent</t>
        </r>
      </text>
    </comment>
    <comment ref="C17" authorId="0" shapeId="0" xr:uid="{00000000-0006-0000-0200-00006A020000}">
      <text>
        <r>
          <rPr>
            <sz val="11"/>
            <rFont val="Calibri"/>
          </rPr>
          <t>IV_B:FeladatKategoria</t>
        </r>
      </text>
    </comment>
    <comment ref="D17" authorId="0" shapeId="0" xr:uid="{00000000-0006-0000-0200-00006B020000}">
      <text>
        <r>
          <rPr>
            <sz val="11"/>
            <rFont val="Calibri"/>
          </rPr>
          <t>IV_B:FeladatMegnevezes</t>
        </r>
      </text>
    </comment>
    <comment ref="E17" authorId="0" shapeId="0" xr:uid="{00000000-0006-0000-0200-00006C020000}">
      <text>
        <r>
          <rPr>
            <sz val="11"/>
            <rFont val="Calibri"/>
          </rPr>
          <t>IV_B:ElviEngedelySzam</t>
        </r>
      </text>
    </comment>
    <comment ref="F17" authorId="0" shapeId="0" xr:uid="{00000000-0006-0000-0200-00006D020000}">
      <text>
        <r>
          <rPr>
            <sz val="11"/>
            <rFont val="Calibri"/>
          </rPr>
          <t>IV_B:VKR_Kod</t>
        </r>
      </text>
    </comment>
    <comment ref="G17" authorId="0" shapeId="0" xr:uid="{00000000-0006-0000-0200-00006E020000}">
      <text>
        <r>
          <rPr>
            <sz val="11"/>
            <rFont val="Calibri"/>
          </rPr>
          <t>IV_B:VKR_Nev</t>
        </r>
      </text>
    </comment>
    <comment ref="H17" authorId="0" shapeId="0" xr:uid="{00000000-0006-0000-0200-00006F020000}">
      <text>
        <r>
          <rPr>
            <sz val="11"/>
            <rFont val="Calibri"/>
          </rPr>
          <t>IV_B:FeladatAzonosito</t>
        </r>
      </text>
    </comment>
    <comment ref="I17" authorId="0" shapeId="0" xr:uid="{00000000-0006-0000-0200-000070020000}">
      <text>
        <r>
          <rPr>
            <sz val="11"/>
            <rFont val="Calibri"/>
          </rPr>
          <t>IV_B:EllatasiTerulet</t>
        </r>
      </text>
    </comment>
    <comment ref="J17" authorId="0" shapeId="0" xr:uid="{00000000-0006-0000-0200-000071020000}">
      <text>
        <r>
          <rPr>
            <sz val="11"/>
            <rFont val="Calibri"/>
          </rPr>
          <t>IV_B:EllatasertFelelos</t>
        </r>
      </text>
    </comment>
    <comment ref="K17" authorId="0" shapeId="0" xr:uid="{00000000-0006-0000-0200-000072020000}">
      <text>
        <r>
          <rPr>
            <sz val="11"/>
            <rFont val="Calibri"/>
          </rPr>
          <t>IV_B:TervezettNettoKoltseg</t>
        </r>
      </text>
    </comment>
    <comment ref="L17" authorId="0" shapeId="0" xr:uid="{00000000-0006-0000-0200-000073020000}">
      <text>
        <r>
          <rPr>
            <sz val="11"/>
            <rFont val="Calibri"/>
          </rPr>
          <t>IV_B:IdotartamKezdes</t>
        </r>
      </text>
    </comment>
    <comment ref="M17" authorId="0" shapeId="0" xr:uid="{00000000-0006-0000-0200-000074020000}">
      <text>
        <r>
          <rPr>
            <sz val="11"/>
            <rFont val="Calibri"/>
          </rPr>
          <t>IV_B:IdotartamBefejezes</t>
        </r>
      </text>
    </comment>
    <comment ref="N17" authorId="0" shapeId="0" xr:uid="{00000000-0006-0000-0200-000075020000}">
      <text>
        <r>
          <rPr>
            <sz val="11"/>
            <rFont val="Calibri"/>
          </rPr>
          <t>IV_B:NettoKoltsegUtem1</t>
        </r>
      </text>
    </comment>
    <comment ref="O17" authorId="0" shapeId="0" xr:uid="{00000000-0006-0000-0200-000076020000}">
      <text>
        <r>
          <rPr>
            <sz val="11"/>
            <rFont val="Calibri"/>
          </rPr>
          <t>IV_B:NettoKoltsegUtem2</t>
        </r>
      </text>
    </comment>
    <comment ref="P17" authorId="0" shapeId="0" xr:uid="{00000000-0006-0000-0200-000077020000}">
      <text>
        <r>
          <rPr>
            <sz val="11"/>
            <rFont val="Calibri"/>
          </rPr>
          <t>IV_B:EM_Melleklet2_KTG</t>
        </r>
      </text>
    </comment>
    <comment ref="R17" authorId="0" shapeId="0" xr:uid="{00000000-0006-0000-0200-000078020000}">
      <text>
        <r>
          <rPr>
            <sz val="11"/>
            <rFont val="Calibri"/>
          </rPr>
          <t>IV_B:HDUtem1</t>
        </r>
      </text>
    </comment>
    <comment ref="S17" authorId="0" shapeId="0" xr:uid="{00000000-0006-0000-0200-000079020000}">
      <text>
        <r>
          <rPr>
            <sz val="11"/>
            <rFont val="Calibri"/>
          </rPr>
          <t>IV_B:ECSUtem1</t>
        </r>
      </text>
    </comment>
    <comment ref="T17" authorId="0" shapeId="0" xr:uid="{00000000-0006-0000-0200-00007A020000}">
      <text>
        <r>
          <rPr>
            <sz val="11"/>
            <rFont val="Calibri"/>
          </rPr>
          <t>IV_B:KFHUtem1</t>
        </r>
      </text>
    </comment>
    <comment ref="U17" authorId="0" shapeId="0" xr:uid="{00000000-0006-0000-0200-00007B020000}">
      <text>
        <r>
          <rPr>
            <sz val="11"/>
            <rFont val="Calibri"/>
          </rPr>
          <t>IV_B:Egyeb_SajatUtem1</t>
        </r>
      </text>
    </comment>
    <comment ref="V17" authorId="0" shapeId="0" xr:uid="{00000000-0006-0000-0200-00007C020000}">
      <text>
        <r>
          <rPr>
            <sz val="11"/>
            <rFont val="Calibri"/>
          </rPr>
          <t>IV_B:DijUtem1</t>
        </r>
      </text>
    </comment>
    <comment ref="W17" authorId="0" shapeId="0" xr:uid="{00000000-0006-0000-0200-00007D020000}">
      <text>
        <r>
          <rPr>
            <sz val="11"/>
            <rFont val="Calibri"/>
          </rPr>
          <t>IV_B:EM_Melleklet1_Utem1</t>
        </r>
      </text>
    </comment>
    <comment ref="X17" authorId="0" shapeId="0" xr:uid="{00000000-0006-0000-0200-00007E020000}">
      <text>
        <r>
          <rPr>
            <sz val="11"/>
            <rFont val="Calibri"/>
          </rPr>
          <t>IV_B:EgyebAllamiUtem1</t>
        </r>
      </text>
    </comment>
    <comment ref="Y17" authorId="0" shapeId="0" xr:uid="{00000000-0006-0000-0200-00007F020000}">
      <text>
        <r>
          <rPr>
            <sz val="11"/>
            <rFont val="Calibri"/>
          </rPr>
          <t>IV_B:OnkormanyzatiUtem1</t>
        </r>
      </text>
    </comment>
    <comment ref="Z17" authorId="0" shapeId="0" xr:uid="{00000000-0006-0000-0200-000080020000}">
      <text>
        <r>
          <rPr>
            <sz val="11"/>
            <rFont val="Calibri"/>
          </rPr>
          <t>IV_B:EUUtem1</t>
        </r>
      </text>
    </comment>
    <comment ref="AA17" authorId="0" shapeId="0" xr:uid="{00000000-0006-0000-0200-000081020000}">
      <text>
        <r>
          <rPr>
            <sz val="11"/>
            <rFont val="Calibri"/>
          </rPr>
          <t>IV_B:EgyebUtem1</t>
        </r>
      </text>
    </comment>
    <comment ref="AB17" authorId="0" shapeId="0" xr:uid="{00000000-0006-0000-0200-000082020000}">
      <text>
        <r>
          <rPr>
            <sz val="11"/>
            <rFont val="Calibri"/>
          </rPr>
          <t>IV_B:HitelKotvenyUtem1</t>
        </r>
      </text>
    </comment>
    <comment ref="AC17" authorId="0" shapeId="0" xr:uid="{00000000-0006-0000-0200-000083020000}">
      <text>
        <r>
          <rPr>
            <sz val="11"/>
            <rFont val="Calibri"/>
          </rPr>
          <t>IV_B:OsszesenUtem1</t>
        </r>
      </text>
    </comment>
    <comment ref="AF17" authorId="0" shapeId="0" xr:uid="{00000000-0006-0000-0200-000084020000}">
      <text>
        <r>
          <rPr>
            <sz val="11"/>
            <rFont val="Calibri"/>
          </rPr>
          <t>IV_B:HDUtem2</t>
        </r>
      </text>
    </comment>
    <comment ref="AG17" authorId="0" shapeId="0" xr:uid="{00000000-0006-0000-0200-000085020000}">
      <text>
        <r>
          <rPr>
            <sz val="11"/>
            <rFont val="Calibri"/>
          </rPr>
          <t>IV_B:ECSUtem2</t>
        </r>
      </text>
    </comment>
    <comment ref="AH17" authorId="0" shapeId="0" xr:uid="{00000000-0006-0000-0200-000086020000}">
      <text>
        <r>
          <rPr>
            <sz val="11"/>
            <rFont val="Calibri"/>
          </rPr>
          <t>IV_B:KFHUtem2</t>
        </r>
      </text>
    </comment>
    <comment ref="AI17" authorId="0" shapeId="0" xr:uid="{00000000-0006-0000-0200-000087020000}">
      <text>
        <r>
          <rPr>
            <sz val="11"/>
            <rFont val="Calibri"/>
          </rPr>
          <t>IV_B:Egyeb_SajatUtem2</t>
        </r>
      </text>
    </comment>
    <comment ref="AJ17" authorId="0" shapeId="0" xr:uid="{00000000-0006-0000-0200-000088020000}">
      <text>
        <r>
          <rPr>
            <sz val="11"/>
            <rFont val="Calibri"/>
          </rPr>
          <t>IV_B:DijUtem2</t>
        </r>
      </text>
    </comment>
    <comment ref="AK17" authorId="0" shapeId="0" xr:uid="{00000000-0006-0000-0200-000089020000}">
      <text>
        <r>
          <rPr>
            <sz val="11"/>
            <rFont val="Calibri"/>
          </rPr>
          <t>IV_B:EM_Melleklet1_Utem2</t>
        </r>
      </text>
    </comment>
    <comment ref="AL17" authorId="0" shapeId="0" xr:uid="{00000000-0006-0000-0200-00008A020000}">
      <text>
        <r>
          <rPr>
            <sz val="11"/>
            <rFont val="Calibri"/>
          </rPr>
          <t>IV_B:EgyebAllamiUtem2</t>
        </r>
      </text>
    </comment>
    <comment ref="AM17" authorId="0" shapeId="0" xr:uid="{00000000-0006-0000-0200-00008B020000}">
      <text>
        <r>
          <rPr>
            <sz val="11"/>
            <rFont val="Calibri"/>
          </rPr>
          <t>IV_B:OnkormanyzatiUtem2</t>
        </r>
      </text>
    </comment>
    <comment ref="AN17" authorId="0" shapeId="0" xr:uid="{00000000-0006-0000-0200-00008C020000}">
      <text>
        <r>
          <rPr>
            <sz val="11"/>
            <rFont val="Calibri"/>
          </rPr>
          <t>IV_B:EUUtem2</t>
        </r>
      </text>
    </comment>
    <comment ref="AO17" authorId="0" shapeId="0" xr:uid="{00000000-0006-0000-0200-00008D020000}">
      <text>
        <r>
          <rPr>
            <sz val="11"/>
            <rFont val="Calibri"/>
          </rPr>
          <t>IV_B:EgyebUtem2</t>
        </r>
      </text>
    </comment>
    <comment ref="AP17" authorId="0" shapeId="0" xr:uid="{00000000-0006-0000-0200-00008E020000}">
      <text>
        <r>
          <rPr>
            <sz val="11"/>
            <rFont val="Calibri"/>
          </rPr>
          <t>IV_B:HitelKotvenyUtem2</t>
        </r>
      </text>
    </comment>
    <comment ref="AQ17" authorId="0" shapeId="0" xr:uid="{00000000-0006-0000-0200-00008F020000}">
      <text>
        <r>
          <rPr>
            <sz val="11"/>
            <rFont val="Calibri"/>
          </rPr>
          <t>IV_B:OsszesenUtem2</t>
        </r>
      </text>
    </comment>
    <comment ref="AR17" authorId="0" shapeId="0" xr:uid="{00000000-0006-0000-0200-000090020000}">
      <text>
        <r>
          <rPr>
            <sz val="11"/>
            <rFont val="Calibri"/>
          </rPr>
          <t>IV_B:ForrashianyUtem2</t>
        </r>
      </text>
    </comment>
    <comment ref="AU17" authorId="0" shapeId="0" xr:uid="{00000000-0006-0000-0200-000091020000}">
      <text>
        <r>
          <rPr>
            <sz val="11"/>
            <rFont val="Calibri"/>
          </rPr>
          <t>IV_B:Indokolas</t>
        </r>
      </text>
    </comment>
    <comment ref="AV17" authorId="0" shapeId="0" xr:uid="{00000000-0006-0000-0200-000092020000}">
      <text>
        <r>
          <rPr>
            <sz val="11"/>
            <rFont val="Calibri"/>
          </rPr>
          <t>IV_B:Megjegyzes</t>
        </r>
      </text>
    </comment>
    <comment ref="AW17" authorId="0" shapeId="0" xr:uid="{00000000-0006-0000-0200-000093020000}">
      <text>
        <r>
          <rPr>
            <sz val="11"/>
            <rFont val="Calibri"/>
          </rPr>
          <t>IV_B:FeladatSorszam</t>
        </r>
      </text>
    </comment>
    <comment ref="AY17" authorId="0" shapeId="0" xr:uid="{00000000-0006-0000-0200-000094020000}">
      <text>
        <r>
          <rPr>
            <sz val="11"/>
            <rFont val="Calibri"/>
          </rPr>
          <t>IV_B:ISA</t>
        </r>
      </text>
    </comment>
    <comment ref="B18" authorId="0" shapeId="0" xr:uid="{00000000-0006-0000-0200-000095020000}">
      <text>
        <r>
          <rPr>
            <sz val="11"/>
            <rFont val="Calibri"/>
          </rPr>
          <t>IV_B:FontossagiSorrent</t>
        </r>
      </text>
    </comment>
    <comment ref="C18" authorId="0" shapeId="0" xr:uid="{00000000-0006-0000-0200-000096020000}">
      <text>
        <r>
          <rPr>
            <sz val="11"/>
            <rFont val="Calibri"/>
          </rPr>
          <t>IV_B:FeladatKategoria</t>
        </r>
      </text>
    </comment>
    <comment ref="D18" authorId="0" shapeId="0" xr:uid="{00000000-0006-0000-0200-000097020000}">
      <text>
        <r>
          <rPr>
            <sz val="11"/>
            <rFont val="Calibri"/>
          </rPr>
          <t>IV_B:FeladatMegnevezes</t>
        </r>
      </text>
    </comment>
    <comment ref="E18" authorId="0" shapeId="0" xr:uid="{00000000-0006-0000-0200-000098020000}">
      <text>
        <r>
          <rPr>
            <sz val="11"/>
            <rFont val="Calibri"/>
          </rPr>
          <t>IV_B:ElviEngedelySzam</t>
        </r>
      </text>
    </comment>
    <comment ref="F18" authorId="0" shapeId="0" xr:uid="{00000000-0006-0000-0200-000099020000}">
      <text>
        <r>
          <rPr>
            <sz val="11"/>
            <rFont val="Calibri"/>
          </rPr>
          <t>IV_B:VKR_Kod</t>
        </r>
      </text>
    </comment>
    <comment ref="G18" authorId="0" shapeId="0" xr:uid="{00000000-0006-0000-0200-00009A020000}">
      <text>
        <r>
          <rPr>
            <sz val="11"/>
            <rFont val="Calibri"/>
          </rPr>
          <t>IV_B:VKR_Nev</t>
        </r>
      </text>
    </comment>
    <comment ref="H18" authorId="0" shapeId="0" xr:uid="{00000000-0006-0000-0200-00009B020000}">
      <text>
        <r>
          <rPr>
            <sz val="11"/>
            <rFont val="Calibri"/>
          </rPr>
          <t>IV_B:FeladatAzonosito</t>
        </r>
      </text>
    </comment>
    <comment ref="I18" authorId="0" shapeId="0" xr:uid="{00000000-0006-0000-0200-00009C020000}">
      <text>
        <r>
          <rPr>
            <sz val="11"/>
            <rFont val="Calibri"/>
          </rPr>
          <t>IV_B:EllatasiTerulet</t>
        </r>
      </text>
    </comment>
    <comment ref="J18" authorId="0" shapeId="0" xr:uid="{00000000-0006-0000-0200-00009D020000}">
      <text>
        <r>
          <rPr>
            <sz val="11"/>
            <rFont val="Calibri"/>
          </rPr>
          <t>IV_B:EllatasertFelelos</t>
        </r>
      </text>
    </comment>
    <comment ref="K18" authorId="0" shapeId="0" xr:uid="{00000000-0006-0000-0200-00009E020000}">
      <text>
        <r>
          <rPr>
            <sz val="11"/>
            <rFont val="Calibri"/>
          </rPr>
          <t>IV_B:TervezettNettoKoltseg</t>
        </r>
      </text>
    </comment>
    <comment ref="L18" authorId="0" shapeId="0" xr:uid="{00000000-0006-0000-0200-00009F020000}">
      <text>
        <r>
          <rPr>
            <sz val="11"/>
            <rFont val="Calibri"/>
          </rPr>
          <t>IV_B:IdotartamKezdes</t>
        </r>
      </text>
    </comment>
    <comment ref="M18" authorId="0" shapeId="0" xr:uid="{00000000-0006-0000-0200-0000A0020000}">
      <text>
        <r>
          <rPr>
            <sz val="11"/>
            <rFont val="Calibri"/>
          </rPr>
          <t>IV_B:IdotartamBefejezes</t>
        </r>
      </text>
    </comment>
    <comment ref="N18" authorId="0" shapeId="0" xr:uid="{00000000-0006-0000-0200-0000A1020000}">
      <text>
        <r>
          <rPr>
            <sz val="11"/>
            <rFont val="Calibri"/>
          </rPr>
          <t>IV_B:NettoKoltsegUtem1</t>
        </r>
      </text>
    </comment>
    <comment ref="O18" authorId="0" shapeId="0" xr:uid="{00000000-0006-0000-0200-0000A2020000}">
      <text>
        <r>
          <rPr>
            <sz val="11"/>
            <rFont val="Calibri"/>
          </rPr>
          <t>IV_B:NettoKoltsegUtem2</t>
        </r>
      </text>
    </comment>
    <comment ref="P18" authorId="0" shapeId="0" xr:uid="{00000000-0006-0000-0200-0000A3020000}">
      <text>
        <r>
          <rPr>
            <sz val="11"/>
            <rFont val="Calibri"/>
          </rPr>
          <t>IV_B:EM_Melleklet2_KTG</t>
        </r>
      </text>
    </comment>
    <comment ref="R18" authorId="0" shapeId="0" xr:uid="{00000000-0006-0000-0200-0000A4020000}">
      <text>
        <r>
          <rPr>
            <sz val="11"/>
            <rFont val="Calibri"/>
          </rPr>
          <t>IV_B:HDUtem1</t>
        </r>
      </text>
    </comment>
    <comment ref="S18" authorId="0" shapeId="0" xr:uid="{00000000-0006-0000-0200-0000A5020000}">
      <text>
        <r>
          <rPr>
            <sz val="11"/>
            <rFont val="Calibri"/>
          </rPr>
          <t>IV_B:ECSUtem1</t>
        </r>
      </text>
    </comment>
    <comment ref="T18" authorId="0" shapeId="0" xr:uid="{00000000-0006-0000-0200-0000A6020000}">
      <text>
        <r>
          <rPr>
            <sz val="11"/>
            <rFont val="Calibri"/>
          </rPr>
          <t>IV_B:KFHUtem1</t>
        </r>
      </text>
    </comment>
    <comment ref="U18" authorId="0" shapeId="0" xr:uid="{00000000-0006-0000-0200-0000A7020000}">
      <text>
        <r>
          <rPr>
            <sz val="11"/>
            <rFont val="Calibri"/>
          </rPr>
          <t>IV_B:Egyeb_SajatUtem1</t>
        </r>
      </text>
    </comment>
    <comment ref="V18" authorId="0" shapeId="0" xr:uid="{00000000-0006-0000-0200-0000A8020000}">
      <text>
        <r>
          <rPr>
            <sz val="11"/>
            <rFont val="Calibri"/>
          </rPr>
          <t>IV_B:DijUtem1</t>
        </r>
      </text>
    </comment>
    <comment ref="W18" authorId="0" shapeId="0" xr:uid="{00000000-0006-0000-0200-0000A9020000}">
      <text>
        <r>
          <rPr>
            <sz val="11"/>
            <rFont val="Calibri"/>
          </rPr>
          <t>IV_B:EM_Melleklet1_Utem1</t>
        </r>
      </text>
    </comment>
    <comment ref="X18" authorId="0" shapeId="0" xr:uid="{00000000-0006-0000-0200-0000AA020000}">
      <text>
        <r>
          <rPr>
            <sz val="11"/>
            <rFont val="Calibri"/>
          </rPr>
          <t>IV_B:EgyebAllamiUtem1</t>
        </r>
      </text>
    </comment>
    <comment ref="Y18" authorId="0" shapeId="0" xr:uid="{00000000-0006-0000-0200-0000AB020000}">
      <text>
        <r>
          <rPr>
            <sz val="11"/>
            <rFont val="Calibri"/>
          </rPr>
          <t>IV_B:OnkormanyzatiUtem1</t>
        </r>
      </text>
    </comment>
    <comment ref="Z18" authorId="0" shapeId="0" xr:uid="{00000000-0006-0000-0200-0000AC020000}">
      <text>
        <r>
          <rPr>
            <sz val="11"/>
            <rFont val="Calibri"/>
          </rPr>
          <t>IV_B:EUUtem1</t>
        </r>
      </text>
    </comment>
    <comment ref="AA18" authorId="0" shapeId="0" xr:uid="{00000000-0006-0000-0200-0000AD020000}">
      <text>
        <r>
          <rPr>
            <sz val="11"/>
            <rFont val="Calibri"/>
          </rPr>
          <t>IV_B:EgyebUtem1</t>
        </r>
      </text>
    </comment>
    <comment ref="AB18" authorId="0" shapeId="0" xr:uid="{00000000-0006-0000-0200-0000AE020000}">
      <text>
        <r>
          <rPr>
            <sz val="11"/>
            <rFont val="Calibri"/>
          </rPr>
          <t>IV_B:HitelKotvenyUtem1</t>
        </r>
      </text>
    </comment>
    <comment ref="AC18" authorId="0" shapeId="0" xr:uid="{00000000-0006-0000-0200-0000AF020000}">
      <text>
        <r>
          <rPr>
            <sz val="11"/>
            <rFont val="Calibri"/>
          </rPr>
          <t>IV_B:OsszesenUtem1</t>
        </r>
      </text>
    </comment>
    <comment ref="AF18" authorId="0" shapeId="0" xr:uid="{00000000-0006-0000-0200-0000B0020000}">
      <text>
        <r>
          <rPr>
            <sz val="11"/>
            <rFont val="Calibri"/>
          </rPr>
          <t>IV_B:HDUtem2</t>
        </r>
      </text>
    </comment>
    <comment ref="AG18" authorId="0" shapeId="0" xr:uid="{00000000-0006-0000-0200-0000B1020000}">
      <text>
        <r>
          <rPr>
            <sz val="11"/>
            <rFont val="Calibri"/>
          </rPr>
          <t>IV_B:ECSUtem2</t>
        </r>
      </text>
    </comment>
    <comment ref="AH18" authorId="0" shapeId="0" xr:uid="{00000000-0006-0000-0200-0000B2020000}">
      <text>
        <r>
          <rPr>
            <sz val="11"/>
            <rFont val="Calibri"/>
          </rPr>
          <t>IV_B:KFHUtem2</t>
        </r>
      </text>
    </comment>
    <comment ref="AI18" authorId="0" shapeId="0" xr:uid="{00000000-0006-0000-0200-0000B3020000}">
      <text>
        <r>
          <rPr>
            <sz val="11"/>
            <rFont val="Calibri"/>
          </rPr>
          <t>IV_B:Egyeb_SajatUtem2</t>
        </r>
      </text>
    </comment>
    <comment ref="AJ18" authorId="0" shapeId="0" xr:uid="{00000000-0006-0000-0200-0000B4020000}">
      <text>
        <r>
          <rPr>
            <sz val="11"/>
            <rFont val="Calibri"/>
          </rPr>
          <t>IV_B:DijUtem2</t>
        </r>
      </text>
    </comment>
    <comment ref="AK18" authorId="0" shapeId="0" xr:uid="{00000000-0006-0000-0200-0000B5020000}">
      <text>
        <r>
          <rPr>
            <sz val="11"/>
            <rFont val="Calibri"/>
          </rPr>
          <t>IV_B:EM_Melleklet1_Utem2</t>
        </r>
      </text>
    </comment>
    <comment ref="AL18" authorId="0" shapeId="0" xr:uid="{00000000-0006-0000-0200-0000B6020000}">
      <text>
        <r>
          <rPr>
            <sz val="11"/>
            <rFont val="Calibri"/>
          </rPr>
          <t>IV_B:EgyebAllamiUtem2</t>
        </r>
      </text>
    </comment>
    <comment ref="AM18" authorId="0" shapeId="0" xr:uid="{00000000-0006-0000-0200-0000B7020000}">
      <text>
        <r>
          <rPr>
            <sz val="11"/>
            <rFont val="Calibri"/>
          </rPr>
          <t>IV_B:OnkormanyzatiUtem2</t>
        </r>
      </text>
    </comment>
    <comment ref="AN18" authorId="0" shapeId="0" xr:uid="{00000000-0006-0000-0200-0000B8020000}">
      <text>
        <r>
          <rPr>
            <sz val="11"/>
            <rFont val="Calibri"/>
          </rPr>
          <t>IV_B:EUUtem2</t>
        </r>
      </text>
    </comment>
    <comment ref="AO18" authorId="0" shapeId="0" xr:uid="{00000000-0006-0000-0200-0000B9020000}">
      <text>
        <r>
          <rPr>
            <sz val="11"/>
            <rFont val="Calibri"/>
          </rPr>
          <t>IV_B:EgyebUtem2</t>
        </r>
      </text>
    </comment>
    <comment ref="AP18" authorId="0" shapeId="0" xr:uid="{00000000-0006-0000-0200-0000BA020000}">
      <text>
        <r>
          <rPr>
            <sz val="11"/>
            <rFont val="Calibri"/>
          </rPr>
          <t>IV_B:HitelKotvenyUtem2</t>
        </r>
      </text>
    </comment>
    <comment ref="AQ18" authorId="0" shapeId="0" xr:uid="{00000000-0006-0000-0200-0000BB020000}">
      <text>
        <r>
          <rPr>
            <sz val="11"/>
            <rFont val="Calibri"/>
          </rPr>
          <t>IV_B:OsszesenUtem2</t>
        </r>
      </text>
    </comment>
    <comment ref="AR18" authorId="0" shapeId="0" xr:uid="{00000000-0006-0000-0200-0000BC020000}">
      <text>
        <r>
          <rPr>
            <sz val="11"/>
            <rFont val="Calibri"/>
          </rPr>
          <t>IV_B:ForrashianyUtem2</t>
        </r>
      </text>
    </comment>
    <comment ref="AU18" authorId="0" shapeId="0" xr:uid="{00000000-0006-0000-0200-0000BD020000}">
      <text>
        <r>
          <rPr>
            <sz val="11"/>
            <rFont val="Calibri"/>
          </rPr>
          <t>IV_B:Indokolas</t>
        </r>
      </text>
    </comment>
    <comment ref="AV18" authorId="0" shapeId="0" xr:uid="{00000000-0006-0000-0200-0000BE020000}">
      <text>
        <r>
          <rPr>
            <sz val="11"/>
            <rFont val="Calibri"/>
          </rPr>
          <t>IV_B:Megjegyzes</t>
        </r>
      </text>
    </comment>
    <comment ref="AW18" authorId="0" shapeId="0" xr:uid="{00000000-0006-0000-0200-0000BF020000}">
      <text>
        <r>
          <rPr>
            <sz val="11"/>
            <rFont val="Calibri"/>
          </rPr>
          <t>IV_B:FeladatSorszam</t>
        </r>
      </text>
    </comment>
    <comment ref="AY18" authorId="0" shapeId="0" xr:uid="{00000000-0006-0000-0200-0000C0020000}">
      <text>
        <r>
          <rPr>
            <sz val="11"/>
            <rFont val="Calibri"/>
          </rPr>
          <t>IV_B:ISA</t>
        </r>
      </text>
    </comment>
    <comment ref="B19" authorId="0" shapeId="0" xr:uid="{00000000-0006-0000-0200-0000C1020000}">
      <text>
        <r>
          <rPr>
            <sz val="11"/>
            <rFont val="Calibri"/>
          </rPr>
          <t>IV_B:FontossagiSorrent</t>
        </r>
      </text>
    </comment>
    <comment ref="C19" authorId="0" shapeId="0" xr:uid="{00000000-0006-0000-0200-0000C2020000}">
      <text>
        <r>
          <rPr>
            <sz val="11"/>
            <rFont val="Calibri"/>
          </rPr>
          <t>IV_B:FeladatKategoria</t>
        </r>
      </text>
    </comment>
    <comment ref="D19" authorId="0" shapeId="0" xr:uid="{00000000-0006-0000-0200-0000C3020000}">
      <text>
        <r>
          <rPr>
            <sz val="11"/>
            <rFont val="Calibri"/>
          </rPr>
          <t>IV_B:FeladatMegnevezes</t>
        </r>
      </text>
    </comment>
    <comment ref="E19" authorId="0" shapeId="0" xr:uid="{00000000-0006-0000-0200-0000C4020000}">
      <text>
        <r>
          <rPr>
            <sz val="11"/>
            <rFont val="Calibri"/>
          </rPr>
          <t>IV_B:ElviEngedelySzam</t>
        </r>
      </text>
    </comment>
    <comment ref="F19" authorId="0" shapeId="0" xr:uid="{00000000-0006-0000-0200-0000C5020000}">
      <text>
        <r>
          <rPr>
            <sz val="11"/>
            <rFont val="Calibri"/>
          </rPr>
          <t>IV_B:VKR_Kod</t>
        </r>
      </text>
    </comment>
    <comment ref="G19" authorId="0" shapeId="0" xr:uid="{00000000-0006-0000-0200-0000C6020000}">
      <text>
        <r>
          <rPr>
            <sz val="11"/>
            <rFont val="Calibri"/>
          </rPr>
          <t>IV_B:VKR_Nev</t>
        </r>
      </text>
    </comment>
    <comment ref="H19" authorId="0" shapeId="0" xr:uid="{00000000-0006-0000-0200-0000C7020000}">
      <text>
        <r>
          <rPr>
            <sz val="11"/>
            <rFont val="Calibri"/>
          </rPr>
          <t>IV_B:FeladatAzonosito</t>
        </r>
      </text>
    </comment>
    <comment ref="I19" authorId="0" shapeId="0" xr:uid="{00000000-0006-0000-0200-0000C8020000}">
      <text>
        <r>
          <rPr>
            <sz val="11"/>
            <rFont val="Calibri"/>
          </rPr>
          <t>IV_B:EllatasiTerulet</t>
        </r>
      </text>
    </comment>
    <comment ref="J19" authorId="0" shapeId="0" xr:uid="{00000000-0006-0000-0200-0000C9020000}">
      <text>
        <r>
          <rPr>
            <sz val="11"/>
            <rFont val="Calibri"/>
          </rPr>
          <t>IV_B:EllatasertFelelos</t>
        </r>
      </text>
    </comment>
    <comment ref="K19" authorId="0" shapeId="0" xr:uid="{00000000-0006-0000-0200-0000CA020000}">
      <text>
        <r>
          <rPr>
            <sz val="11"/>
            <rFont val="Calibri"/>
          </rPr>
          <t>IV_B:TervezettNettoKoltseg</t>
        </r>
      </text>
    </comment>
    <comment ref="L19" authorId="0" shapeId="0" xr:uid="{00000000-0006-0000-0200-0000CB020000}">
      <text>
        <r>
          <rPr>
            <sz val="11"/>
            <rFont val="Calibri"/>
          </rPr>
          <t>IV_B:IdotartamKezdes</t>
        </r>
      </text>
    </comment>
    <comment ref="M19" authorId="0" shapeId="0" xr:uid="{00000000-0006-0000-0200-0000CC020000}">
      <text>
        <r>
          <rPr>
            <sz val="11"/>
            <rFont val="Calibri"/>
          </rPr>
          <t>IV_B:IdotartamBefejezes</t>
        </r>
      </text>
    </comment>
    <comment ref="N19" authorId="0" shapeId="0" xr:uid="{00000000-0006-0000-0200-0000CD020000}">
      <text>
        <r>
          <rPr>
            <sz val="11"/>
            <rFont val="Calibri"/>
          </rPr>
          <t>IV_B:NettoKoltsegUtem1</t>
        </r>
      </text>
    </comment>
    <comment ref="O19" authorId="0" shapeId="0" xr:uid="{00000000-0006-0000-0200-0000CE020000}">
      <text>
        <r>
          <rPr>
            <sz val="11"/>
            <rFont val="Calibri"/>
          </rPr>
          <t>IV_B:NettoKoltsegUtem2</t>
        </r>
      </text>
    </comment>
    <comment ref="P19" authorId="0" shapeId="0" xr:uid="{00000000-0006-0000-0200-0000CF020000}">
      <text>
        <r>
          <rPr>
            <sz val="11"/>
            <rFont val="Calibri"/>
          </rPr>
          <t>IV_B:EM_Melleklet2_KTG</t>
        </r>
      </text>
    </comment>
    <comment ref="R19" authorId="0" shapeId="0" xr:uid="{00000000-0006-0000-0200-0000D0020000}">
      <text>
        <r>
          <rPr>
            <sz val="11"/>
            <rFont val="Calibri"/>
          </rPr>
          <t>IV_B:HDUtem1</t>
        </r>
      </text>
    </comment>
    <comment ref="S19" authorId="0" shapeId="0" xr:uid="{00000000-0006-0000-0200-0000D1020000}">
      <text>
        <r>
          <rPr>
            <sz val="11"/>
            <rFont val="Calibri"/>
          </rPr>
          <t>IV_B:ECSUtem1</t>
        </r>
      </text>
    </comment>
    <comment ref="T19" authorId="0" shapeId="0" xr:uid="{00000000-0006-0000-0200-0000D2020000}">
      <text>
        <r>
          <rPr>
            <sz val="11"/>
            <rFont val="Calibri"/>
          </rPr>
          <t>IV_B:KFHUtem1</t>
        </r>
      </text>
    </comment>
    <comment ref="U19" authorId="0" shapeId="0" xr:uid="{00000000-0006-0000-0200-0000D3020000}">
      <text>
        <r>
          <rPr>
            <sz val="11"/>
            <rFont val="Calibri"/>
          </rPr>
          <t>IV_B:Egyeb_SajatUtem1</t>
        </r>
      </text>
    </comment>
    <comment ref="V19" authorId="0" shapeId="0" xr:uid="{00000000-0006-0000-0200-0000D4020000}">
      <text>
        <r>
          <rPr>
            <sz val="11"/>
            <rFont val="Calibri"/>
          </rPr>
          <t>IV_B:DijUtem1</t>
        </r>
      </text>
    </comment>
    <comment ref="W19" authorId="0" shapeId="0" xr:uid="{00000000-0006-0000-0200-0000D5020000}">
      <text>
        <r>
          <rPr>
            <sz val="11"/>
            <rFont val="Calibri"/>
          </rPr>
          <t>IV_B:EM_Melleklet1_Utem1</t>
        </r>
      </text>
    </comment>
    <comment ref="X19" authorId="0" shapeId="0" xr:uid="{00000000-0006-0000-0200-0000D6020000}">
      <text>
        <r>
          <rPr>
            <sz val="11"/>
            <rFont val="Calibri"/>
          </rPr>
          <t>IV_B:EgyebAllamiUtem1</t>
        </r>
      </text>
    </comment>
    <comment ref="Y19" authorId="0" shapeId="0" xr:uid="{00000000-0006-0000-0200-0000D7020000}">
      <text>
        <r>
          <rPr>
            <sz val="11"/>
            <rFont val="Calibri"/>
          </rPr>
          <t>IV_B:OnkormanyzatiUtem1</t>
        </r>
      </text>
    </comment>
    <comment ref="Z19" authorId="0" shapeId="0" xr:uid="{00000000-0006-0000-0200-0000D8020000}">
      <text>
        <r>
          <rPr>
            <sz val="11"/>
            <rFont val="Calibri"/>
          </rPr>
          <t>IV_B:EUUtem1</t>
        </r>
      </text>
    </comment>
    <comment ref="AA19" authorId="0" shapeId="0" xr:uid="{00000000-0006-0000-0200-0000D9020000}">
      <text>
        <r>
          <rPr>
            <sz val="11"/>
            <rFont val="Calibri"/>
          </rPr>
          <t>IV_B:EgyebUtem1</t>
        </r>
      </text>
    </comment>
    <comment ref="AB19" authorId="0" shapeId="0" xr:uid="{00000000-0006-0000-0200-0000DA020000}">
      <text>
        <r>
          <rPr>
            <sz val="11"/>
            <rFont val="Calibri"/>
          </rPr>
          <t>IV_B:HitelKotvenyUtem1</t>
        </r>
      </text>
    </comment>
    <comment ref="AC19" authorId="0" shapeId="0" xr:uid="{00000000-0006-0000-0200-0000DB020000}">
      <text>
        <r>
          <rPr>
            <sz val="11"/>
            <rFont val="Calibri"/>
          </rPr>
          <t>IV_B:OsszesenUtem1</t>
        </r>
      </text>
    </comment>
    <comment ref="AF19" authorId="0" shapeId="0" xr:uid="{00000000-0006-0000-0200-0000DC020000}">
      <text>
        <r>
          <rPr>
            <sz val="11"/>
            <rFont val="Calibri"/>
          </rPr>
          <t>IV_B:HDUtem2</t>
        </r>
      </text>
    </comment>
    <comment ref="AG19" authorId="0" shapeId="0" xr:uid="{00000000-0006-0000-0200-0000DD020000}">
      <text>
        <r>
          <rPr>
            <sz val="11"/>
            <rFont val="Calibri"/>
          </rPr>
          <t>IV_B:ECSUtem2</t>
        </r>
      </text>
    </comment>
    <comment ref="AH19" authorId="0" shapeId="0" xr:uid="{00000000-0006-0000-0200-0000DE020000}">
      <text>
        <r>
          <rPr>
            <sz val="11"/>
            <rFont val="Calibri"/>
          </rPr>
          <t>IV_B:KFHUtem2</t>
        </r>
      </text>
    </comment>
    <comment ref="AI19" authorId="0" shapeId="0" xr:uid="{00000000-0006-0000-0200-0000DF020000}">
      <text>
        <r>
          <rPr>
            <sz val="11"/>
            <rFont val="Calibri"/>
          </rPr>
          <t>IV_B:Egyeb_SajatUtem2</t>
        </r>
      </text>
    </comment>
    <comment ref="AJ19" authorId="0" shapeId="0" xr:uid="{00000000-0006-0000-0200-0000E0020000}">
      <text>
        <r>
          <rPr>
            <sz val="11"/>
            <rFont val="Calibri"/>
          </rPr>
          <t>IV_B:DijUtem2</t>
        </r>
      </text>
    </comment>
    <comment ref="AK19" authorId="0" shapeId="0" xr:uid="{00000000-0006-0000-0200-0000E1020000}">
      <text>
        <r>
          <rPr>
            <sz val="11"/>
            <rFont val="Calibri"/>
          </rPr>
          <t>IV_B:EM_Melleklet1_Utem2</t>
        </r>
      </text>
    </comment>
    <comment ref="AL19" authorId="0" shapeId="0" xr:uid="{00000000-0006-0000-0200-0000E2020000}">
      <text>
        <r>
          <rPr>
            <sz val="11"/>
            <rFont val="Calibri"/>
          </rPr>
          <t>IV_B:EgyebAllamiUtem2</t>
        </r>
      </text>
    </comment>
    <comment ref="AM19" authorId="0" shapeId="0" xr:uid="{00000000-0006-0000-0200-0000E3020000}">
      <text>
        <r>
          <rPr>
            <sz val="11"/>
            <rFont val="Calibri"/>
          </rPr>
          <t>IV_B:OnkormanyzatiUtem2</t>
        </r>
      </text>
    </comment>
    <comment ref="AN19" authorId="0" shapeId="0" xr:uid="{00000000-0006-0000-0200-0000E4020000}">
      <text>
        <r>
          <rPr>
            <sz val="11"/>
            <rFont val="Calibri"/>
          </rPr>
          <t>IV_B:EUUtem2</t>
        </r>
      </text>
    </comment>
    <comment ref="AO19" authorId="0" shapeId="0" xr:uid="{00000000-0006-0000-0200-0000E5020000}">
      <text>
        <r>
          <rPr>
            <sz val="11"/>
            <rFont val="Calibri"/>
          </rPr>
          <t>IV_B:EgyebUtem2</t>
        </r>
      </text>
    </comment>
    <comment ref="AP19" authorId="0" shapeId="0" xr:uid="{00000000-0006-0000-0200-0000E6020000}">
      <text>
        <r>
          <rPr>
            <sz val="11"/>
            <rFont val="Calibri"/>
          </rPr>
          <t>IV_B:HitelKotvenyUtem2</t>
        </r>
      </text>
    </comment>
    <comment ref="AQ19" authorId="0" shapeId="0" xr:uid="{00000000-0006-0000-0200-0000E7020000}">
      <text>
        <r>
          <rPr>
            <sz val="11"/>
            <rFont val="Calibri"/>
          </rPr>
          <t>IV_B:OsszesenUtem2</t>
        </r>
      </text>
    </comment>
    <comment ref="AR19" authorId="0" shapeId="0" xr:uid="{00000000-0006-0000-0200-0000E8020000}">
      <text>
        <r>
          <rPr>
            <sz val="11"/>
            <rFont val="Calibri"/>
          </rPr>
          <t>IV_B:ForrashianyUtem2</t>
        </r>
      </text>
    </comment>
    <comment ref="AU19" authorId="0" shapeId="0" xr:uid="{00000000-0006-0000-0200-0000E9020000}">
      <text>
        <r>
          <rPr>
            <sz val="11"/>
            <rFont val="Calibri"/>
          </rPr>
          <t>IV_B:Indokolas</t>
        </r>
      </text>
    </comment>
    <comment ref="AV19" authorId="0" shapeId="0" xr:uid="{00000000-0006-0000-0200-0000EA020000}">
      <text>
        <r>
          <rPr>
            <sz val="11"/>
            <rFont val="Calibri"/>
          </rPr>
          <t>IV_B:Megjegyzes</t>
        </r>
      </text>
    </comment>
    <comment ref="AW19" authorId="0" shapeId="0" xr:uid="{00000000-0006-0000-0200-0000EB020000}">
      <text>
        <r>
          <rPr>
            <sz val="11"/>
            <rFont val="Calibri"/>
          </rPr>
          <t>IV_B:FeladatSorszam</t>
        </r>
      </text>
    </comment>
    <comment ref="AY19" authorId="0" shapeId="0" xr:uid="{00000000-0006-0000-0200-0000EC020000}">
      <text>
        <r>
          <rPr>
            <sz val="11"/>
            <rFont val="Calibri"/>
          </rPr>
          <t>IV_B:ISA</t>
        </r>
      </text>
    </comment>
    <comment ref="B20" authorId="0" shapeId="0" xr:uid="{00000000-0006-0000-0200-0000ED020000}">
      <text>
        <r>
          <rPr>
            <sz val="11"/>
            <rFont val="Calibri"/>
          </rPr>
          <t>IV_B:FontossagiSorrent</t>
        </r>
      </text>
    </comment>
    <comment ref="C20" authorId="0" shapeId="0" xr:uid="{00000000-0006-0000-0200-0000EE020000}">
      <text>
        <r>
          <rPr>
            <sz val="11"/>
            <rFont val="Calibri"/>
          </rPr>
          <t>IV_B:FeladatKategoria</t>
        </r>
      </text>
    </comment>
    <comment ref="D20" authorId="0" shapeId="0" xr:uid="{00000000-0006-0000-0200-0000EF020000}">
      <text>
        <r>
          <rPr>
            <sz val="11"/>
            <rFont val="Calibri"/>
          </rPr>
          <t>IV_B:FeladatMegnevezes</t>
        </r>
      </text>
    </comment>
    <comment ref="E20" authorId="0" shapeId="0" xr:uid="{00000000-0006-0000-0200-0000F0020000}">
      <text>
        <r>
          <rPr>
            <sz val="11"/>
            <rFont val="Calibri"/>
          </rPr>
          <t>IV_B:ElviEngedelySzam</t>
        </r>
      </text>
    </comment>
    <comment ref="F20" authorId="0" shapeId="0" xr:uid="{00000000-0006-0000-0200-0000F1020000}">
      <text>
        <r>
          <rPr>
            <sz val="11"/>
            <rFont val="Calibri"/>
          </rPr>
          <t>IV_B:VKR_Kod</t>
        </r>
      </text>
    </comment>
    <comment ref="G20" authorId="0" shapeId="0" xr:uid="{00000000-0006-0000-0200-0000F2020000}">
      <text>
        <r>
          <rPr>
            <sz val="11"/>
            <rFont val="Calibri"/>
          </rPr>
          <t>IV_B:VKR_Nev</t>
        </r>
      </text>
    </comment>
    <comment ref="H20" authorId="0" shapeId="0" xr:uid="{00000000-0006-0000-0200-0000F3020000}">
      <text>
        <r>
          <rPr>
            <sz val="11"/>
            <rFont val="Calibri"/>
          </rPr>
          <t>IV_B:FeladatAzonosito</t>
        </r>
      </text>
    </comment>
    <comment ref="I20" authorId="0" shapeId="0" xr:uid="{00000000-0006-0000-0200-0000F4020000}">
      <text>
        <r>
          <rPr>
            <sz val="11"/>
            <rFont val="Calibri"/>
          </rPr>
          <t>IV_B:EllatasiTerulet</t>
        </r>
      </text>
    </comment>
    <comment ref="J20" authorId="0" shapeId="0" xr:uid="{00000000-0006-0000-0200-0000F5020000}">
      <text>
        <r>
          <rPr>
            <sz val="11"/>
            <rFont val="Calibri"/>
          </rPr>
          <t>IV_B:EllatasertFelelos</t>
        </r>
      </text>
    </comment>
    <comment ref="K20" authorId="0" shapeId="0" xr:uid="{00000000-0006-0000-0200-0000F6020000}">
      <text>
        <r>
          <rPr>
            <sz val="11"/>
            <rFont val="Calibri"/>
          </rPr>
          <t>IV_B:TervezettNettoKoltseg</t>
        </r>
      </text>
    </comment>
    <comment ref="L20" authorId="0" shapeId="0" xr:uid="{00000000-0006-0000-0200-0000F7020000}">
      <text>
        <r>
          <rPr>
            <sz val="11"/>
            <rFont val="Calibri"/>
          </rPr>
          <t>IV_B:IdotartamKezdes</t>
        </r>
      </text>
    </comment>
    <comment ref="M20" authorId="0" shapeId="0" xr:uid="{00000000-0006-0000-0200-0000F8020000}">
      <text>
        <r>
          <rPr>
            <sz val="11"/>
            <rFont val="Calibri"/>
          </rPr>
          <t>IV_B:IdotartamBefejezes</t>
        </r>
      </text>
    </comment>
    <comment ref="N20" authorId="0" shapeId="0" xr:uid="{00000000-0006-0000-0200-0000F9020000}">
      <text>
        <r>
          <rPr>
            <sz val="11"/>
            <rFont val="Calibri"/>
          </rPr>
          <t>IV_B:NettoKoltsegUtem1</t>
        </r>
      </text>
    </comment>
    <comment ref="O20" authorId="0" shapeId="0" xr:uid="{00000000-0006-0000-0200-0000FA020000}">
      <text>
        <r>
          <rPr>
            <sz val="11"/>
            <rFont val="Calibri"/>
          </rPr>
          <t>IV_B:NettoKoltsegUtem2</t>
        </r>
      </text>
    </comment>
    <comment ref="P20" authorId="0" shapeId="0" xr:uid="{00000000-0006-0000-0200-0000FB020000}">
      <text>
        <r>
          <rPr>
            <sz val="11"/>
            <rFont val="Calibri"/>
          </rPr>
          <t>IV_B:EM_Melleklet2_KTG</t>
        </r>
      </text>
    </comment>
    <comment ref="R20" authorId="0" shapeId="0" xr:uid="{00000000-0006-0000-0200-0000FC020000}">
      <text>
        <r>
          <rPr>
            <sz val="11"/>
            <rFont val="Calibri"/>
          </rPr>
          <t>IV_B:HDUtem1</t>
        </r>
      </text>
    </comment>
    <comment ref="S20" authorId="0" shapeId="0" xr:uid="{00000000-0006-0000-0200-0000FD020000}">
      <text>
        <r>
          <rPr>
            <sz val="11"/>
            <rFont val="Calibri"/>
          </rPr>
          <t>IV_B:ECSUtem1</t>
        </r>
      </text>
    </comment>
    <comment ref="T20" authorId="0" shapeId="0" xr:uid="{00000000-0006-0000-0200-0000FE020000}">
      <text>
        <r>
          <rPr>
            <sz val="11"/>
            <rFont val="Calibri"/>
          </rPr>
          <t>IV_B:KFHUtem1</t>
        </r>
      </text>
    </comment>
    <comment ref="U20" authorId="0" shapeId="0" xr:uid="{00000000-0006-0000-0200-0000FF020000}">
      <text>
        <r>
          <rPr>
            <sz val="11"/>
            <rFont val="Calibri"/>
          </rPr>
          <t>IV_B:Egyeb_SajatUtem1</t>
        </r>
      </text>
    </comment>
    <comment ref="V20" authorId="0" shapeId="0" xr:uid="{00000000-0006-0000-0200-000000030000}">
      <text>
        <r>
          <rPr>
            <sz val="11"/>
            <rFont val="Calibri"/>
          </rPr>
          <t>IV_B:DijUtem1</t>
        </r>
      </text>
    </comment>
    <comment ref="W20" authorId="0" shapeId="0" xr:uid="{00000000-0006-0000-0200-000001030000}">
      <text>
        <r>
          <rPr>
            <sz val="11"/>
            <rFont val="Calibri"/>
          </rPr>
          <t>IV_B:EM_Melleklet1_Utem1</t>
        </r>
      </text>
    </comment>
    <comment ref="X20" authorId="0" shapeId="0" xr:uid="{00000000-0006-0000-0200-000002030000}">
      <text>
        <r>
          <rPr>
            <sz val="11"/>
            <rFont val="Calibri"/>
          </rPr>
          <t>IV_B:EgyebAllamiUtem1</t>
        </r>
      </text>
    </comment>
    <comment ref="Y20" authorId="0" shapeId="0" xr:uid="{00000000-0006-0000-0200-000003030000}">
      <text>
        <r>
          <rPr>
            <sz val="11"/>
            <rFont val="Calibri"/>
          </rPr>
          <t>IV_B:OnkormanyzatiUtem1</t>
        </r>
      </text>
    </comment>
    <comment ref="Z20" authorId="0" shapeId="0" xr:uid="{00000000-0006-0000-0200-000004030000}">
      <text>
        <r>
          <rPr>
            <sz val="11"/>
            <rFont val="Calibri"/>
          </rPr>
          <t>IV_B:EUUtem1</t>
        </r>
      </text>
    </comment>
    <comment ref="AA20" authorId="0" shapeId="0" xr:uid="{00000000-0006-0000-0200-000005030000}">
      <text>
        <r>
          <rPr>
            <sz val="11"/>
            <rFont val="Calibri"/>
          </rPr>
          <t>IV_B:EgyebUtem1</t>
        </r>
      </text>
    </comment>
    <comment ref="AB20" authorId="0" shapeId="0" xr:uid="{00000000-0006-0000-0200-000006030000}">
      <text>
        <r>
          <rPr>
            <sz val="11"/>
            <rFont val="Calibri"/>
          </rPr>
          <t>IV_B:HitelKotvenyUtem1</t>
        </r>
      </text>
    </comment>
    <comment ref="AC20" authorId="0" shapeId="0" xr:uid="{00000000-0006-0000-0200-000007030000}">
      <text>
        <r>
          <rPr>
            <sz val="11"/>
            <rFont val="Calibri"/>
          </rPr>
          <t>IV_B:OsszesenUtem1</t>
        </r>
      </text>
    </comment>
    <comment ref="AF20" authorId="0" shapeId="0" xr:uid="{00000000-0006-0000-0200-000008030000}">
      <text>
        <r>
          <rPr>
            <sz val="11"/>
            <rFont val="Calibri"/>
          </rPr>
          <t>IV_B:HDUtem2</t>
        </r>
      </text>
    </comment>
    <comment ref="AG20" authorId="0" shapeId="0" xr:uid="{00000000-0006-0000-0200-000009030000}">
      <text>
        <r>
          <rPr>
            <sz val="11"/>
            <rFont val="Calibri"/>
          </rPr>
          <t>IV_B:ECSUtem2</t>
        </r>
      </text>
    </comment>
    <comment ref="AH20" authorId="0" shapeId="0" xr:uid="{00000000-0006-0000-0200-00000A030000}">
      <text>
        <r>
          <rPr>
            <sz val="11"/>
            <rFont val="Calibri"/>
          </rPr>
          <t>IV_B:KFHUtem2</t>
        </r>
      </text>
    </comment>
    <comment ref="AI20" authorId="0" shapeId="0" xr:uid="{00000000-0006-0000-0200-00000B030000}">
      <text>
        <r>
          <rPr>
            <sz val="11"/>
            <rFont val="Calibri"/>
          </rPr>
          <t>IV_B:Egyeb_SajatUtem2</t>
        </r>
      </text>
    </comment>
    <comment ref="AJ20" authorId="0" shapeId="0" xr:uid="{00000000-0006-0000-0200-00000C030000}">
      <text>
        <r>
          <rPr>
            <sz val="11"/>
            <rFont val="Calibri"/>
          </rPr>
          <t>IV_B:DijUtem2</t>
        </r>
      </text>
    </comment>
    <comment ref="AK20" authorId="0" shapeId="0" xr:uid="{00000000-0006-0000-0200-00000D030000}">
      <text>
        <r>
          <rPr>
            <sz val="11"/>
            <rFont val="Calibri"/>
          </rPr>
          <t>IV_B:EM_Melleklet1_Utem2</t>
        </r>
      </text>
    </comment>
    <comment ref="AL20" authorId="0" shapeId="0" xr:uid="{00000000-0006-0000-0200-00000E030000}">
      <text>
        <r>
          <rPr>
            <sz val="11"/>
            <rFont val="Calibri"/>
          </rPr>
          <t>IV_B:EgyebAllamiUtem2</t>
        </r>
      </text>
    </comment>
    <comment ref="AM20" authorId="0" shapeId="0" xr:uid="{00000000-0006-0000-0200-00000F030000}">
      <text>
        <r>
          <rPr>
            <sz val="11"/>
            <rFont val="Calibri"/>
          </rPr>
          <t>IV_B:OnkormanyzatiUtem2</t>
        </r>
      </text>
    </comment>
    <comment ref="AN20" authorId="0" shapeId="0" xr:uid="{00000000-0006-0000-0200-000010030000}">
      <text>
        <r>
          <rPr>
            <sz val="11"/>
            <rFont val="Calibri"/>
          </rPr>
          <t>IV_B:EUUtem2</t>
        </r>
      </text>
    </comment>
    <comment ref="AO20" authorId="0" shapeId="0" xr:uid="{00000000-0006-0000-0200-000011030000}">
      <text>
        <r>
          <rPr>
            <sz val="11"/>
            <rFont val="Calibri"/>
          </rPr>
          <t>IV_B:EgyebUtem2</t>
        </r>
      </text>
    </comment>
    <comment ref="AP20" authorId="0" shapeId="0" xr:uid="{00000000-0006-0000-0200-000012030000}">
      <text>
        <r>
          <rPr>
            <sz val="11"/>
            <rFont val="Calibri"/>
          </rPr>
          <t>IV_B:HitelKotvenyUtem2</t>
        </r>
      </text>
    </comment>
    <comment ref="AQ20" authorId="0" shapeId="0" xr:uid="{00000000-0006-0000-0200-000013030000}">
      <text>
        <r>
          <rPr>
            <sz val="11"/>
            <rFont val="Calibri"/>
          </rPr>
          <t>IV_B:OsszesenUtem2</t>
        </r>
      </text>
    </comment>
    <comment ref="AR20" authorId="0" shapeId="0" xr:uid="{00000000-0006-0000-0200-000014030000}">
      <text>
        <r>
          <rPr>
            <sz val="11"/>
            <rFont val="Calibri"/>
          </rPr>
          <t>IV_B:ForrashianyUtem2</t>
        </r>
      </text>
    </comment>
    <comment ref="AU20" authorId="0" shapeId="0" xr:uid="{00000000-0006-0000-0200-000015030000}">
      <text>
        <r>
          <rPr>
            <sz val="11"/>
            <rFont val="Calibri"/>
          </rPr>
          <t>IV_B:Indokolas</t>
        </r>
      </text>
    </comment>
    <comment ref="AV20" authorId="0" shapeId="0" xr:uid="{00000000-0006-0000-0200-000016030000}">
      <text>
        <r>
          <rPr>
            <sz val="11"/>
            <rFont val="Calibri"/>
          </rPr>
          <t>IV_B:Megjegyzes</t>
        </r>
      </text>
    </comment>
    <comment ref="AW20" authorId="0" shapeId="0" xr:uid="{00000000-0006-0000-0200-000017030000}">
      <text>
        <r>
          <rPr>
            <sz val="11"/>
            <rFont val="Calibri"/>
          </rPr>
          <t>IV_B:FeladatSorszam</t>
        </r>
      </text>
    </comment>
    <comment ref="AY20" authorId="0" shapeId="0" xr:uid="{00000000-0006-0000-0200-000018030000}">
      <text>
        <r>
          <rPr>
            <sz val="11"/>
            <rFont val="Calibri"/>
          </rPr>
          <t>IV_B:ISA</t>
        </r>
      </text>
    </comment>
    <comment ref="B21" authorId="0" shapeId="0" xr:uid="{00000000-0006-0000-0200-000019030000}">
      <text>
        <r>
          <rPr>
            <sz val="11"/>
            <rFont val="Calibri"/>
          </rPr>
          <t>IV_B:FontossagiSorrent</t>
        </r>
      </text>
    </comment>
    <comment ref="C21" authorId="0" shapeId="0" xr:uid="{00000000-0006-0000-0200-00001A030000}">
      <text>
        <r>
          <rPr>
            <sz val="11"/>
            <rFont val="Calibri"/>
          </rPr>
          <t>IV_B:FeladatKategoria</t>
        </r>
      </text>
    </comment>
    <comment ref="D21" authorId="0" shapeId="0" xr:uid="{00000000-0006-0000-0200-00001B030000}">
      <text>
        <r>
          <rPr>
            <sz val="11"/>
            <rFont val="Calibri"/>
          </rPr>
          <t>IV_B:FeladatMegnevezes</t>
        </r>
      </text>
    </comment>
    <comment ref="E21" authorId="0" shapeId="0" xr:uid="{00000000-0006-0000-0200-00001C030000}">
      <text>
        <r>
          <rPr>
            <sz val="11"/>
            <rFont val="Calibri"/>
          </rPr>
          <t>IV_B:ElviEngedelySzam</t>
        </r>
      </text>
    </comment>
    <comment ref="F21" authorId="0" shapeId="0" xr:uid="{00000000-0006-0000-0200-00001D030000}">
      <text>
        <r>
          <rPr>
            <sz val="11"/>
            <rFont val="Calibri"/>
          </rPr>
          <t>IV_B:VKR_Kod</t>
        </r>
      </text>
    </comment>
    <comment ref="G21" authorId="0" shapeId="0" xr:uid="{00000000-0006-0000-0200-00001E030000}">
      <text>
        <r>
          <rPr>
            <sz val="11"/>
            <rFont val="Calibri"/>
          </rPr>
          <t>IV_B:VKR_Nev</t>
        </r>
      </text>
    </comment>
    <comment ref="H21" authorId="0" shapeId="0" xr:uid="{00000000-0006-0000-0200-00001F030000}">
      <text>
        <r>
          <rPr>
            <sz val="11"/>
            <rFont val="Calibri"/>
          </rPr>
          <t>IV_B:FeladatAzonosito</t>
        </r>
      </text>
    </comment>
    <comment ref="I21" authorId="0" shapeId="0" xr:uid="{00000000-0006-0000-0200-000020030000}">
      <text>
        <r>
          <rPr>
            <sz val="11"/>
            <rFont val="Calibri"/>
          </rPr>
          <t>IV_B:EllatasiTerulet</t>
        </r>
      </text>
    </comment>
    <comment ref="J21" authorId="0" shapeId="0" xr:uid="{00000000-0006-0000-0200-000021030000}">
      <text>
        <r>
          <rPr>
            <sz val="11"/>
            <rFont val="Calibri"/>
          </rPr>
          <t>IV_B:EllatasertFelelos</t>
        </r>
      </text>
    </comment>
    <comment ref="K21" authorId="0" shapeId="0" xr:uid="{00000000-0006-0000-0200-000022030000}">
      <text>
        <r>
          <rPr>
            <sz val="11"/>
            <rFont val="Calibri"/>
          </rPr>
          <t>IV_B:TervezettNettoKoltseg</t>
        </r>
      </text>
    </comment>
    <comment ref="L21" authorId="0" shapeId="0" xr:uid="{00000000-0006-0000-0200-000023030000}">
      <text>
        <r>
          <rPr>
            <sz val="11"/>
            <rFont val="Calibri"/>
          </rPr>
          <t>IV_B:IdotartamKezdes</t>
        </r>
      </text>
    </comment>
    <comment ref="M21" authorId="0" shapeId="0" xr:uid="{00000000-0006-0000-0200-000024030000}">
      <text>
        <r>
          <rPr>
            <sz val="11"/>
            <rFont val="Calibri"/>
          </rPr>
          <t>IV_B:IdotartamBefejezes</t>
        </r>
      </text>
    </comment>
    <comment ref="N21" authorId="0" shapeId="0" xr:uid="{00000000-0006-0000-0200-000025030000}">
      <text>
        <r>
          <rPr>
            <sz val="11"/>
            <rFont val="Calibri"/>
          </rPr>
          <t>IV_B:NettoKoltsegUtem1</t>
        </r>
      </text>
    </comment>
    <comment ref="O21" authorId="0" shapeId="0" xr:uid="{00000000-0006-0000-0200-000026030000}">
      <text>
        <r>
          <rPr>
            <sz val="11"/>
            <rFont val="Calibri"/>
          </rPr>
          <t>IV_B:NettoKoltsegUtem2</t>
        </r>
      </text>
    </comment>
    <comment ref="P21" authorId="0" shapeId="0" xr:uid="{00000000-0006-0000-0200-000027030000}">
      <text>
        <r>
          <rPr>
            <sz val="11"/>
            <rFont val="Calibri"/>
          </rPr>
          <t>IV_B:EM_Melleklet2_KTG</t>
        </r>
      </text>
    </comment>
    <comment ref="R21" authorId="0" shapeId="0" xr:uid="{00000000-0006-0000-0200-000028030000}">
      <text>
        <r>
          <rPr>
            <sz val="11"/>
            <rFont val="Calibri"/>
          </rPr>
          <t>IV_B:HDUtem1</t>
        </r>
      </text>
    </comment>
    <comment ref="S21" authorId="0" shapeId="0" xr:uid="{00000000-0006-0000-0200-000029030000}">
      <text>
        <r>
          <rPr>
            <sz val="11"/>
            <rFont val="Calibri"/>
          </rPr>
          <t>IV_B:ECSUtem1</t>
        </r>
      </text>
    </comment>
    <comment ref="T21" authorId="0" shapeId="0" xr:uid="{00000000-0006-0000-0200-00002A030000}">
      <text>
        <r>
          <rPr>
            <sz val="11"/>
            <rFont val="Calibri"/>
          </rPr>
          <t>IV_B:KFHUtem1</t>
        </r>
      </text>
    </comment>
    <comment ref="U21" authorId="0" shapeId="0" xr:uid="{00000000-0006-0000-0200-00002B030000}">
      <text>
        <r>
          <rPr>
            <sz val="11"/>
            <rFont val="Calibri"/>
          </rPr>
          <t>IV_B:Egyeb_SajatUtem1</t>
        </r>
      </text>
    </comment>
    <comment ref="V21" authorId="0" shapeId="0" xr:uid="{00000000-0006-0000-0200-00002C030000}">
      <text>
        <r>
          <rPr>
            <sz val="11"/>
            <rFont val="Calibri"/>
          </rPr>
          <t>IV_B:DijUtem1</t>
        </r>
      </text>
    </comment>
    <comment ref="W21" authorId="0" shapeId="0" xr:uid="{00000000-0006-0000-0200-00002D030000}">
      <text>
        <r>
          <rPr>
            <sz val="11"/>
            <rFont val="Calibri"/>
          </rPr>
          <t>IV_B:EM_Melleklet1_Utem1</t>
        </r>
      </text>
    </comment>
    <comment ref="X21" authorId="0" shapeId="0" xr:uid="{00000000-0006-0000-0200-00002E030000}">
      <text>
        <r>
          <rPr>
            <sz val="11"/>
            <rFont val="Calibri"/>
          </rPr>
          <t>IV_B:EgyebAllamiUtem1</t>
        </r>
      </text>
    </comment>
    <comment ref="Y21" authorId="0" shapeId="0" xr:uid="{00000000-0006-0000-0200-00002F030000}">
      <text>
        <r>
          <rPr>
            <sz val="11"/>
            <rFont val="Calibri"/>
          </rPr>
          <t>IV_B:OnkormanyzatiUtem1</t>
        </r>
      </text>
    </comment>
    <comment ref="Z21" authorId="0" shapeId="0" xr:uid="{00000000-0006-0000-0200-000030030000}">
      <text>
        <r>
          <rPr>
            <sz val="11"/>
            <rFont val="Calibri"/>
          </rPr>
          <t>IV_B:EUUtem1</t>
        </r>
      </text>
    </comment>
    <comment ref="AA21" authorId="0" shapeId="0" xr:uid="{00000000-0006-0000-0200-000031030000}">
      <text>
        <r>
          <rPr>
            <sz val="11"/>
            <rFont val="Calibri"/>
          </rPr>
          <t>IV_B:EgyebUtem1</t>
        </r>
      </text>
    </comment>
    <comment ref="AB21" authorId="0" shapeId="0" xr:uid="{00000000-0006-0000-0200-000032030000}">
      <text>
        <r>
          <rPr>
            <sz val="11"/>
            <rFont val="Calibri"/>
          </rPr>
          <t>IV_B:HitelKotvenyUtem1</t>
        </r>
      </text>
    </comment>
    <comment ref="AC21" authorId="0" shapeId="0" xr:uid="{00000000-0006-0000-0200-000033030000}">
      <text>
        <r>
          <rPr>
            <sz val="11"/>
            <rFont val="Calibri"/>
          </rPr>
          <t>IV_B:OsszesenUtem1</t>
        </r>
      </text>
    </comment>
    <comment ref="AF21" authorId="0" shapeId="0" xr:uid="{00000000-0006-0000-0200-000034030000}">
      <text>
        <r>
          <rPr>
            <sz val="11"/>
            <rFont val="Calibri"/>
          </rPr>
          <t>IV_B:HDUtem2</t>
        </r>
      </text>
    </comment>
    <comment ref="AG21" authorId="0" shapeId="0" xr:uid="{00000000-0006-0000-0200-000035030000}">
      <text>
        <r>
          <rPr>
            <sz val="11"/>
            <rFont val="Calibri"/>
          </rPr>
          <t>IV_B:ECSUtem2</t>
        </r>
      </text>
    </comment>
    <comment ref="AH21" authorId="0" shapeId="0" xr:uid="{00000000-0006-0000-0200-000036030000}">
      <text>
        <r>
          <rPr>
            <sz val="11"/>
            <rFont val="Calibri"/>
          </rPr>
          <t>IV_B:KFHUtem2</t>
        </r>
      </text>
    </comment>
    <comment ref="AI21" authorId="0" shapeId="0" xr:uid="{00000000-0006-0000-0200-000037030000}">
      <text>
        <r>
          <rPr>
            <sz val="11"/>
            <rFont val="Calibri"/>
          </rPr>
          <t>IV_B:Egyeb_SajatUtem2</t>
        </r>
      </text>
    </comment>
    <comment ref="AJ21" authorId="0" shapeId="0" xr:uid="{00000000-0006-0000-0200-000038030000}">
      <text>
        <r>
          <rPr>
            <sz val="11"/>
            <rFont val="Calibri"/>
          </rPr>
          <t>IV_B:DijUtem2</t>
        </r>
      </text>
    </comment>
    <comment ref="AK21" authorId="0" shapeId="0" xr:uid="{00000000-0006-0000-0200-000039030000}">
      <text>
        <r>
          <rPr>
            <sz val="11"/>
            <rFont val="Calibri"/>
          </rPr>
          <t>IV_B:EM_Melleklet1_Utem2</t>
        </r>
      </text>
    </comment>
    <comment ref="AL21" authorId="0" shapeId="0" xr:uid="{00000000-0006-0000-0200-00003A030000}">
      <text>
        <r>
          <rPr>
            <sz val="11"/>
            <rFont val="Calibri"/>
          </rPr>
          <t>IV_B:EgyebAllamiUtem2</t>
        </r>
      </text>
    </comment>
    <comment ref="AM21" authorId="0" shapeId="0" xr:uid="{00000000-0006-0000-0200-00003B030000}">
      <text>
        <r>
          <rPr>
            <sz val="11"/>
            <rFont val="Calibri"/>
          </rPr>
          <t>IV_B:OnkormanyzatiUtem2</t>
        </r>
      </text>
    </comment>
    <comment ref="AN21" authorId="0" shapeId="0" xr:uid="{00000000-0006-0000-0200-00003C030000}">
      <text>
        <r>
          <rPr>
            <sz val="11"/>
            <rFont val="Calibri"/>
          </rPr>
          <t>IV_B:EUUtem2</t>
        </r>
      </text>
    </comment>
    <comment ref="AO21" authorId="0" shapeId="0" xr:uid="{00000000-0006-0000-0200-00003D030000}">
      <text>
        <r>
          <rPr>
            <sz val="11"/>
            <rFont val="Calibri"/>
          </rPr>
          <t>IV_B:EgyebUtem2</t>
        </r>
      </text>
    </comment>
    <comment ref="AP21" authorId="0" shapeId="0" xr:uid="{00000000-0006-0000-0200-00003E030000}">
      <text>
        <r>
          <rPr>
            <sz val="11"/>
            <rFont val="Calibri"/>
          </rPr>
          <t>IV_B:HitelKotvenyUtem2</t>
        </r>
      </text>
    </comment>
    <comment ref="AQ21" authorId="0" shapeId="0" xr:uid="{00000000-0006-0000-0200-00003F030000}">
      <text>
        <r>
          <rPr>
            <sz val="11"/>
            <rFont val="Calibri"/>
          </rPr>
          <t>IV_B:OsszesenUtem2</t>
        </r>
      </text>
    </comment>
    <comment ref="AR21" authorId="0" shapeId="0" xr:uid="{00000000-0006-0000-0200-000040030000}">
      <text>
        <r>
          <rPr>
            <sz val="11"/>
            <rFont val="Calibri"/>
          </rPr>
          <t>IV_B:ForrashianyUtem2</t>
        </r>
      </text>
    </comment>
    <comment ref="AU21" authorId="0" shapeId="0" xr:uid="{00000000-0006-0000-0200-000041030000}">
      <text>
        <r>
          <rPr>
            <sz val="11"/>
            <rFont val="Calibri"/>
          </rPr>
          <t>IV_B:Indokolas</t>
        </r>
      </text>
    </comment>
    <comment ref="AV21" authorId="0" shapeId="0" xr:uid="{00000000-0006-0000-0200-000042030000}">
      <text>
        <r>
          <rPr>
            <sz val="11"/>
            <rFont val="Calibri"/>
          </rPr>
          <t>IV_B:Megjegyzes</t>
        </r>
      </text>
    </comment>
    <comment ref="AW21" authorId="0" shapeId="0" xr:uid="{00000000-0006-0000-0200-000043030000}">
      <text>
        <r>
          <rPr>
            <sz val="11"/>
            <rFont val="Calibri"/>
          </rPr>
          <t>IV_B:FeladatSorszam</t>
        </r>
      </text>
    </comment>
    <comment ref="AY21" authorId="0" shapeId="0" xr:uid="{00000000-0006-0000-0200-000044030000}">
      <text>
        <r>
          <rPr>
            <sz val="11"/>
            <rFont val="Calibri"/>
          </rPr>
          <t>IV_B:ISA</t>
        </r>
      </text>
    </comment>
    <comment ref="B22" authorId="0" shapeId="0" xr:uid="{00000000-0006-0000-0200-000045030000}">
      <text>
        <r>
          <rPr>
            <sz val="11"/>
            <rFont val="Calibri"/>
          </rPr>
          <t>IV_B:FontossagiSorrent</t>
        </r>
      </text>
    </comment>
    <comment ref="C22" authorId="0" shapeId="0" xr:uid="{00000000-0006-0000-0200-000046030000}">
      <text>
        <r>
          <rPr>
            <sz val="11"/>
            <rFont val="Calibri"/>
          </rPr>
          <t>IV_B:FeladatKategoria</t>
        </r>
      </text>
    </comment>
    <comment ref="D22" authorId="0" shapeId="0" xr:uid="{00000000-0006-0000-0200-000047030000}">
      <text>
        <r>
          <rPr>
            <sz val="11"/>
            <rFont val="Calibri"/>
          </rPr>
          <t>IV_B:FeladatMegnevezes</t>
        </r>
      </text>
    </comment>
    <comment ref="E22" authorId="0" shapeId="0" xr:uid="{00000000-0006-0000-0200-000048030000}">
      <text>
        <r>
          <rPr>
            <sz val="11"/>
            <rFont val="Calibri"/>
          </rPr>
          <t>IV_B:ElviEngedelySzam</t>
        </r>
      </text>
    </comment>
    <comment ref="F22" authorId="0" shapeId="0" xr:uid="{00000000-0006-0000-0200-000049030000}">
      <text>
        <r>
          <rPr>
            <sz val="11"/>
            <rFont val="Calibri"/>
          </rPr>
          <t>IV_B:VKR_Kod</t>
        </r>
      </text>
    </comment>
    <comment ref="G22" authorId="0" shapeId="0" xr:uid="{00000000-0006-0000-0200-00004A030000}">
      <text>
        <r>
          <rPr>
            <sz val="11"/>
            <rFont val="Calibri"/>
          </rPr>
          <t>IV_B:VKR_Nev</t>
        </r>
      </text>
    </comment>
    <comment ref="H22" authorId="0" shapeId="0" xr:uid="{00000000-0006-0000-0200-00004B030000}">
      <text>
        <r>
          <rPr>
            <sz val="11"/>
            <rFont val="Calibri"/>
          </rPr>
          <t>IV_B:FeladatAzonosito</t>
        </r>
      </text>
    </comment>
    <comment ref="I22" authorId="0" shapeId="0" xr:uid="{00000000-0006-0000-0200-00004C030000}">
      <text>
        <r>
          <rPr>
            <sz val="11"/>
            <rFont val="Calibri"/>
          </rPr>
          <t>IV_B:EllatasiTerulet</t>
        </r>
      </text>
    </comment>
    <comment ref="J22" authorId="0" shapeId="0" xr:uid="{00000000-0006-0000-0200-00004D030000}">
      <text>
        <r>
          <rPr>
            <sz val="11"/>
            <rFont val="Calibri"/>
          </rPr>
          <t>IV_B:EllatasertFelelos</t>
        </r>
      </text>
    </comment>
    <comment ref="K22" authorId="0" shapeId="0" xr:uid="{00000000-0006-0000-0200-00004E030000}">
      <text>
        <r>
          <rPr>
            <sz val="11"/>
            <rFont val="Calibri"/>
          </rPr>
          <t>IV_B:TervezettNettoKoltseg</t>
        </r>
      </text>
    </comment>
    <comment ref="L22" authorId="0" shapeId="0" xr:uid="{00000000-0006-0000-0200-00004F030000}">
      <text>
        <r>
          <rPr>
            <sz val="11"/>
            <rFont val="Calibri"/>
          </rPr>
          <t>IV_B:IdotartamKezdes</t>
        </r>
      </text>
    </comment>
    <comment ref="M22" authorId="0" shapeId="0" xr:uid="{00000000-0006-0000-0200-000050030000}">
      <text>
        <r>
          <rPr>
            <sz val="11"/>
            <rFont val="Calibri"/>
          </rPr>
          <t>IV_B:IdotartamBefejezes</t>
        </r>
      </text>
    </comment>
    <comment ref="N22" authorId="0" shapeId="0" xr:uid="{00000000-0006-0000-0200-000051030000}">
      <text>
        <r>
          <rPr>
            <sz val="11"/>
            <rFont val="Calibri"/>
          </rPr>
          <t>IV_B:NettoKoltsegUtem1</t>
        </r>
      </text>
    </comment>
    <comment ref="O22" authorId="0" shapeId="0" xr:uid="{00000000-0006-0000-0200-000052030000}">
      <text>
        <r>
          <rPr>
            <sz val="11"/>
            <rFont val="Calibri"/>
          </rPr>
          <t>IV_B:NettoKoltsegUtem2</t>
        </r>
      </text>
    </comment>
    <comment ref="P22" authorId="0" shapeId="0" xr:uid="{00000000-0006-0000-0200-000053030000}">
      <text>
        <r>
          <rPr>
            <sz val="11"/>
            <rFont val="Calibri"/>
          </rPr>
          <t>IV_B:EM_Melleklet2_KTG</t>
        </r>
      </text>
    </comment>
    <comment ref="R22" authorId="0" shapeId="0" xr:uid="{00000000-0006-0000-0200-000054030000}">
      <text>
        <r>
          <rPr>
            <sz val="11"/>
            <rFont val="Calibri"/>
          </rPr>
          <t>IV_B:HDUtem1</t>
        </r>
      </text>
    </comment>
    <comment ref="S22" authorId="0" shapeId="0" xr:uid="{00000000-0006-0000-0200-000055030000}">
      <text>
        <r>
          <rPr>
            <sz val="11"/>
            <rFont val="Calibri"/>
          </rPr>
          <t>IV_B:ECSUtem1</t>
        </r>
      </text>
    </comment>
    <comment ref="T22" authorId="0" shapeId="0" xr:uid="{00000000-0006-0000-0200-000056030000}">
      <text>
        <r>
          <rPr>
            <sz val="11"/>
            <rFont val="Calibri"/>
          </rPr>
          <t>IV_B:KFHUtem1</t>
        </r>
      </text>
    </comment>
    <comment ref="U22" authorId="0" shapeId="0" xr:uid="{00000000-0006-0000-0200-000057030000}">
      <text>
        <r>
          <rPr>
            <sz val="11"/>
            <rFont val="Calibri"/>
          </rPr>
          <t>IV_B:Egyeb_SajatUtem1</t>
        </r>
      </text>
    </comment>
    <comment ref="V22" authorId="0" shapeId="0" xr:uid="{00000000-0006-0000-0200-000058030000}">
      <text>
        <r>
          <rPr>
            <sz val="11"/>
            <rFont val="Calibri"/>
          </rPr>
          <t>IV_B:DijUtem1</t>
        </r>
      </text>
    </comment>
    <comment ref="W22" authorId="0" shapeId="0" xr:uid="{00000000-0006-0000-0200-000059030000}">
      <text>
        <r>
          <rPr>
            <sz val="11"/>
            <rFont val="Calibri"/>
          </rPr>
          <t>IV_B:EM_Melleklet1_Utem1</t>
        </r>
      </text>
    </comment>
    <comment ref="X22" authorId="0" shapeId="0" xr:uid="{00000000-0006-0000-0200-00005A030000}">
      <text>
        <r>
          <rPr>
            <sz val="11"/>
            <rFont val="Calibri"/>
          </rPr>
          <t>IV_B:EgyebAllamiUtem1</t>
        </r>
      </text>
    </comment>
    <comment ref="Y22" authorId="0" shapeId="0" xr:uid="{00000000-0006-0000-0200-00005B030000}">
      <text>
        <r>
          <rPr>
            <sz val="11"/>
            <rFont val="Calibri"/>
          </rPr>
          <t>IV_B:OnkormanyzatiUtem1</t>
        </r>
      </text>
    </comment>
    <comment ref="Z22" authorId="0" shapeId="0" xr:uid="{00000000-0006-0000-0200-00005C030000}">
      <text>
        <r>
          <rPr>
            <sz val="11"/>
            <rFont val="Calibri"/>
          </rPr>
          <t>IV_B:EUUtem1</t>
        </r>
      </text>
    </comment>
    <comment ref="AA22" authorId="0" shapeId="0" xr:uid="{00000000-0006-0000-0200-00005D030000}">
      <text>
        <r>
          <rPr>
            <sz val="11"/>
            <rFont val="Calibri"/>
          </rPr>
          <t>IV_B:EgyebUtem1</t>
        </r>
      </text>
    </comment>
    <comment ref="AB22" authorId="0" shapeId="0" xr:uid="{00000000-0006-0000-0200-00005E030000}">
      <text>
        <r>
          <rPr>
            <sz val="11"/>
            <rFont val="Calibri"/>
          </rPr>
          <t>IV_B:HitelKotvenyUtem1</t>
        </r>
      </text>
    </comment>
    <comment ref="AC22" authorId="0" shapeId="0" xr:uid="{00000000-0006-0000-0200-00005F030000}">
      <text>
        <r>
          <rPr>
            <sz val="11"/>
            <rFont val="Calibri"/>
          </rPr>
          <t>IV_B:OsszesenUtem1</t>
        </r>
      </text>
    </comment>
    <comment ref="AF22" authorId="0" shapeId="0" xr:uid="{00000000-0006-0000-0200-000060030000}">
      <text>
        <r>
          <rPr>
            <sz val="11"/>
            <rFont val="Calibri"/>
          </rPr>
          <t>IV_B:HDUtem2</t>
        </r>
      </text>
    </comment>
    <comment ref="AG22" authorId="0" shapeId="0" xr:uid="{00000000-0006-0000-0200-000061030000}">
      <text>
        <r>
          <rPr>
            <sz val="11"/>
            <rFont val="Calibri"/>
          </rPr>
          <t>IV_B:ECSUtem2</t>
        </r>
      </text>
    </comment>
    <comment ref="AH22" authorId="0" shapeId="0" xr:uid="{00000000-0006-0000-0200-000062030000}">
      <text>
        <r>
          <rPr>
            <sz val="11"/>
            <rFont val="Calibri"/>
          </rPr>
          <t>IV_B:KFHUtem2</t>
        </r>
      </text>
    </comment>
    <comment ref="AI22" authorId="0" shapeId="0" xr:uid="{00000000-0006-0000-0200-000063030000}">
      <text>
        <r>
          <rPr>
            <sz val="11"/>
            <rFont val="Calibri"/>
          </rPr>
          <t>IV_B:Egyeb_SajatUtem2</t>
        </r>
      </text>
    </comment>
    <comment ref="AJ22" authorId="0" shapeId="0" xr:uid="{00000000-0006-0000-0200-000064030000}">
      <text>
        <r>
          <rPr>
            <sz val="11"/>
            <rFont val="Calibri"/>
          </rPr>
          <t>IV_B:DijUtem2</t>
        </r>
      </text>
    </comment>
    <comment ref="AK22" authorId="0" shapeId="0" xr:uid="{00000000-0006-0000-0200-000065030000}">
      <text>
        <r>
          <rPr>
            <sz val="11"/>
            <rFont val="Calibri"/>
          </rPr>
          <t>IV_B:EM_Melleklet1_Utem2</t>
        </r>
      </text>
    </comment>
    <comment ref="AL22" authorId="0" shapeId="0" xr:uid="{00000000-0006-0000-0200-000066030000}">
      <text>
        <r>
          <rPr>
            <sz val="11"/>
            <rFont val="Calibri"/>
          </rPr>
          <t>IV_B:EgyebAllamiUtem2</t>
        </r>
      </text>
    </comment>
    <comment ref="AM22" authorId="0" shapeId="0" xr:uid="{00000000-0006-0000-0200-000067030000}">
      <text>
        <r>
          <rPr>
            <sz val="11"/>
            <rFont val="Calibri"/>
          </rPr>
          <t>IV_B:OnkormanyzatiUtem2</t>
        </r>
      </text>
    </comment>
    <comment ref="AN22" authorId="0" shapeId="0" xr:uid="{00000000-0006-0000-0200-000068030000}">
      <text>
        <r>
          <rPr>
            <sz val="11"/>
            <rFont val="Calibri"/>
          </rPr>
          <t>IV_B:EUUtem2</t>
        </r>
      </text>
    </comment>
    <comment ref="AO22" authorId="0" shapeId="0" xr:uid="{00000000-0006-0000-0200-000069030000}">
      <text>
        <r>
          <rPr>
            <sz val="11"/>
            <rFont val="Calibri"/>
          </rPr>
          <t>IV_B:EgyebUtem2</t>
        </r>
      </text>
    </comment>
    <comment ref="AP22" authorId="0" shapeId="0" xr:uid="{00000000-0006-0000-0200-00006A030000}">
      <text>
        <r>
          <rPr>
            <sz val="11"/>
            <rFont val="Calibri"/>
          </rPr>
          <t>IV_B:HitelKotvenyUtem2</t>
        </r>
      </text>
    </comment>
    <comment ref="AQ22" authorId="0" shapeId="0" xr:uid="{00000000-0006-0000-0200-00006B030000}">
      <text>
        <r>
          <rPr>
            <sz val="11"/>
            <rFont val="Calibri"/>
          </rPr>
          <t>IV_B:OsszesenUtem2</t>
        </r>
      </text>
    </comment>
    <comment ref="AR22" authorId="0" shapeId="0" xr:uid="{00000000-0006-0000-0200-00006C030000}">
      <text>
        <r>
          <rPr>
            <sz val="11"/>
            <rFont val="Calibri"/>
          </rPr>
          <t>IV_B:ForrashianyUtem2</t>
        </r>
      </text>
    </comment>
    <comment ref="AU22" authorId="0" shapeId="0" xr:uid="{00000000-0006-0000-0200-00006D030000}">
      <text>
        <r>
          <rPr>
            <sz val="11"/>
            <rFont val="Calibri"/>
          </rPr>
          <t>IV_B:Indokolas</t>
        </r>
      </text>
    </comment>
    <comment ref="AV22" authorId="0" shapeId="0" xr:uid="{00000000-0006-0000-0200-00006E030000}">
      <text>
        <r>
          <rPr>
            <sz val="11"/>
            <rFont val="Calibri"/>
          </rPr>
          <t>IV_B:Megjegyzes</t>
        </r>
      </text>
    </comment>
    <comment ref="AW22" authorId="0" shapeId="0" xr:uid="{00000000-0006-0000-0200-00006F030000}">
      <text>
        <r>
          <rPr>
            <sz val="11"/>
            <rFont val="Calibri"/>
          </rPr>
          <t>IV_B:FeladatSorszam</t>
        </r>
      </text>
    </comment>
    <comment ref="AY22" authorId="0" shapeId="0" xr:uid="{00000000-0006-0000-0200-000070030000}">
      <text>
        <r>
          <rPr>
            <sz val="11"/>
            <rFont val="Calibri"/>
          </rPr>
          <t>IV_B:ISA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A3" authorId="0" shapeId="0" xr:uid="{00000000-0006-0000-0500-000001000000}">
      <text>
        <r>
          <rPr>
            <sz val="11"/>
            <rFont val="Calibri"/>
            <family val="2"/>
            <charset val="238"/>
          </rPr>
          <t>UserDEComment</t>
        </r>
      </text>
    </comment>
  </commentList>
</comments>
</file>

<file path=xl/sharedStrings.xml><?xml version="1.0" encoding="utf-8"?>
<sst xmlns="http://schemas.openxmlformats.org/spreadsheetml/2006/main" count="553" uniqueCount="335">
  <si>
    <t/>
  </si>
  <si>
    <t>Az adatszolgáltatás</t>
  </si>
  <si>
    <t>MEKH azonosítószáma:</t>
  </si>
  <si>
    <t>vk_GFT_IV_B_2</t>
  </si>
  <si>
    <t>címe:</t>
  </si>
  <si>
    <t>B_IV: Következő 10 évre tervezett beruházások</t>
  </si>
  <si>
    <t>gyakorisága:</t>
  </si>
  <si>
    <t>Éves</t>
  </si>
  <si>
    <t>beszámolási időszak:</t>
  </si>
  <si>
    <t>2026-01-01</t>
  </si>
  <si>
    <t>Tárgyidőszak kezdete</t>
  </si>
  <si>
    <t>Tárgyidőszak vége</t>
  </si>
  <si>
    <t>teljesítésének határideje:</t>
  </si>
  <si>
    <t>2026-09-30</t>
  </si>
  <si>
    <t>Az adatszolgáltató</t>
  </si>
  <si>
    <t>neve:</t>
  </si>
  <si>
    <t>Dél-Pest Megyei Víziközmű Szolgáltató Zrt.</t>
  </si>
  <si>
    <t>2360 Gyál, Kőrösi út 190.</t>
  </si>
  <si>
    <t>MEKH nyilvántartási kódja:</t>
  </si>
  <si>
    <t>H/1 -- Forrás megnevezése (I. ütem)</t>
  </si>
  <si>
    <t>H/2 -- Forrás megnevezése (II. ütem)</t>
  </si>
  <si>
    <t>Sorszám</t>
  </si>
  <si>
    <t>Víziközmű-rendszer megnevezése</t>
  </si>
  <si>
    <t>Víziközmű-rendszer hivatali kódja</t>
  </si>
  <si>
    <t>ISA</t>
  </si>
  <si>
    <t>Az érintett ellátásért felelős(ök) megnevezése</t>
  </si>
  <si>
    <t>Ellátási terület</t>
  </si>
  <si>
    <t>Ellenőrzés</t>
  </si>
  <si>
    <t>Forrástöbblet a víziközmű-rendszeren I.ütem [eFt]</t>
  </si>
  <si>
    <t>Forrástöbblet a víziközmű-rendszeren II.ütem  [eFt]</t>
  </si>
  <si>
    <t>Tervezett nettó költség [eFt]</t>
  </si>
  <si>
    <r>
      <t xml:space="preserve">A beruházás tervezett nettó költsége a tervezési időszak ütemezése szerint [eFt] - </t>
    </r>
    <r>
      <rPr>
        <b/>
        <u/>
        <sz val="11"/>
        <color theme="1"/>
        <rFont val="Calibri"/>
        <family val="2"/>
        <charset val="238"/>
      </rPr>
      <t>I. ütem</t>
    </r>
  </si>
  <si>
    <r>
      <t>A beruházás tervezett nettó költsége a tervezési időszak ütemezése szerint [eFt] -</t>
    </r>
    <r>
      <rPr>
        <b/>
        <u/>
        <sz val="11"/>
        <color theme="1"/>
        <rFont val="Calibri"/>
        <family val="2"/>
        <charset val="238"/>
      </rPr>
      <t xml:space="preserve"> II. ütem</t>
    </r>
  </si>
  <si>
    <t>Az EM rendelet 2. melléklet terhére elszámolni tervezett költség</t>
  </si>
  <si>
    <t>Használati díj [eFt]</t>
  </si>
  <si>
    <t>ÉCS [eFt]</t>
  </si>
  <si>
    <t>Közműfejlesztési hozzájárulás [eFt]</t>
  </si>
  <si>
    <t>Egyéb saját forrás [eFt]</t>
  </si>
  <si>
    <t>Díj [eFt]</t>
  </si>
  <si>
    <t>VFEA - EM rendelet 1. melléklet</t>
  </si>
  <si>
    <t>Egyéb állami támogatás [eFt]</t>
  </si>
  <si>
    <t>Önkormányzati támogatás [eFt]</t>
  </si>
  <si>
    <t>EU-s támogatás [eFt]</t>
  </si>
  <si>
    <t>Egyéb támogatás [eFt]</t>
  </si>
  <si>
    <t>Banki hitel, kötvénykibocsátás [eFt]</t>
  </si>
  <si>
    <t>Összesítés [eFt]</t>
  </si>
  <si>
    <t>Hány feladat van a rendszeren</t>
  </si>
  <si>
    <t>Helyes kitöltések száma</t>
  </si>
  <si>
    <t>VAN rövidtávú terv?</t>
  </si>
  <si>
    <t>VAN hosszútávú terv?</t>
  </si>
  <si>
    <t>RÖGZÍTVE?</t>
  </si>
  <si>
    <t>új</t>
  </si>
  <si>
    <t>Pécel-IV</t>
  </si>
  <si>
    <t>11-04057-1-001-00-03</t>
  </si>
  <si>
    <t>Pécel Város Önkormányzata</t>
  </si>
  <si>
    <t>Pécel</t>
  </si>
  <si>
    <t>Ócsa-IV</t>
  </si>
  <si>
    <t>11-04075-1-001-00-05</t>
  </si>
  <si>
    <t>Ócsa Város Önkormányzat</t>
  </si>
  <si>
    <t>Ócsa</t>
  </si>
  <si>
    <t>Felsőpakony-IV</t>
  </si>
  <si>
    <t>11-06035-1-001-00-11</t>
  </si>
  <si>
    <t>Felsőpakony Nagyközség Önkormányzata</t>
  </si>
  <si>
    <t>Felsőpakony</t>
  </si>
  <si>
    <t>Délegyháza-IV</t>
  </si>
  <si>
    <t>11-09973-1-001-00-14</t>
  </si>
  <si>
    <t>Délegyháza Község Önkormányzata</t>
  </si>
  <si>
    <t>Délegyháza</t>
  </si>
  <si>
    <t>Áporka-IV</t>
  </si>
  <si>
    <t>11-10108-1-001-00-14</t>
  </si>
  <si>
    <t>Áporka Község Önkormányzata</t>
  </si>
  <si>
    <t>Áporka</t>
  </si>
  <si>
    <t>Majosháza-IV</t>
  </si>
  <si>
    <t>11-10755-1-001-00-07</t>
  </si>
  <si>
    <t>Majosháza Község Önkormányzata</t>
  </si>
  <si>
    <t>Majosháza</t>
  </si>
  <si>
    <t>K.k.lacháza--IV</t>
  </si>
  <si>
    <t>11-10816-1-001-01-10</t>
  </si>
  <si>
    <t>Kiskunlacháza Város Önkormányzat</t>
  </si>
  <si>
    <t>Kiskunlacháza</t>
  </si>
  <si>
    <t>Maglód-IV</t>
  </si>
  <si>
    <t>11-10922-1-001-00-14</t>
  </si>
  <si>
    <t>Maglód Város Önkormányzata</t>
  </si>
  <si>
    <t>Maglód</t>
  </si>
  <si>
    <t>Üllő-IV</t>
  </si>
  <si>
    <t>11-12894-1-001-00-15</t>
  </si>
  <si>
    <t>Üllő Város Önkormányzata</t>
  </si>
  <si>
    <t>Üllő</t>
  </si>
  <si>
    <t>Sz.halom-IV</t>
  </si>
  <si>
    <t>11-13277-1-001-00-06</t>
  </si>
  <si>
    <t>Szigethalom Város Önkormányzat</t>
  </si>
  <si>
    <t>Szigethalom</t>
  </si>
  <si>
    <t>Szigetszent- márton-IV</t>
  </si>
  <si>
    <t>11-15185-1-001-00-13</t>
  </si>
  <si>
    <t>Szigetszentmárton Község Önkormányzata</t>
  </si>
  <si>
    <t>Szigetszentmárton</t>
  </si>
  <si>
    <t>Dunavarsány-IV</t>
  </si>
  <si>
    <t>11-20534-1-001-00-11</t>
  </si>
  <si>
    <t>Dunavarsány Város Önkormányzata</t>
  </si>
  <si>
    <t>Dunavarsány</t>
  </si>
  <si>
    <t>Péteri-IV</t>
  </si>
  <si>
    <t>11-21847-1-001-00-13</t>
  </si>
  <si>
    <t>Péteri Község Önkormányzata</t>
  </si>
  <si>
    <t>Péteri</t>
  </si>
  <si>
    <t>Gyál-IV</t>
  </si>
  <si>
    <t>11-25627-1-001-00-03</t>
  </si>
  <si>
    <t>Gyál Város Önkormányzata</t>
  </si>
  <si>
    <t>Gyál</t>
  </si>
  <si>
    <t>Vecsés-IV</t>
  </si>
  <si>
    <t>11-26815-1-001-00-11</t>
  </si>
  <si>
    <t>Vecsés Város Önkormányzata</t>
  </si>
  <si>
    <t>Vecsés</t>
  </si>
  <si>
    <t>Taksony-IV</t>
  </si>
  <si>
    <t>11-30720-1-001-00-04</t>
  </si>
  <si>
    <t>Taksony Nagyközség Önkormányzata</t>
  </si>
  <si>
    <t>Taksony</t>
  </si>
  <si>
    <t>Inárcs-IV</t>
  </si>
  <si>
    <t>11-32106-1-001-00-12</t>
  </si>
  <si>
    <t>Inárcs Nagyközség Önkormányzata</t>
  </si>
  <si>
    <t>Inárcs</t>
  </si>
  <si>
    <t>Kerepes-Kistarcsa-IV</t>
  </si>
  <si>
    <t>11-34157-1-002-00-01</t>
  </si>
  <si>
    <t>Kerepes Város Önkormányzata, Kistarcsa Város Önkormányzata</t>
  </si>
  <si>
    <t>Kerepes, Kistarcsa</t>
  </si>
  <si>
    <t>Ecser-IV</t>
  </si>
  <si>
    <t>12-24518-1-001-00-12</t>
  </si>
  <si>
    <t>Ecser Nagyközség Önkormányzata</t>
  </si>
  <si>
    <t>Ecser</t>
  </si>
  <si>
    <t>A</t>
  </si>
  <si>
    <t>B</t>
  </si>
  <si>
    <t>C</t>
  </si>
  <si>
    <t>D</t>
  </si>
  <si>
    <t>E/1</t>
  </si>
  <si>
    <t>E/2</t>
  </si>
  <si>
    <t>fx</t>
  </si>
  <si>
    <t>VKEFFO</t>
  </si>
  <si>
    <t>F</t>
  </si>
  <si>
    <t>G</t>
  </si>
  <si>
    <t>I/1</t>
  </si>
  <si>
    <t>I/2</t>
  </si>
  <si>
    <t>J/1</t>
  </si>
  <si>
    <t>J/2</t>
  </si>
  <si>
    <t>Fontossági sorrend</t>
  </si>
  <si>
    <t>A beruházási feladat kategóriája</t>
  </si>
  <si>
    <t>beruházás megnevezése</t>
  </si>
  <si>
    <t>Vízjogi létesítési/ elvi engedély száma (amennyiben rendelkezésre áll)</t>
  </si>
  <si>
    <t>FELADAT-AZONOSITO</t>
  </si>
  <si>
    <t>Megvalósítás várható időtartama - KEZDÉS</t>
  </si>
  <si>
    <t>Megvalósítás várható időtartama - BEFEJEZÉS</t>
  </si>
  <si>
    <t>A beruházás tervezett nettó költsége a tervezési időszak ütemezése szerint [eFt] - I. ütem</t>
  </si>
  <si>
    <t>A beruházás tervezett nettó költsége a tervezési időszak ütemezése szerint [eFt] - II. ütem</t>
  </si>
  <si>
    <t>Forrás (I. ütem) - ELLENŐRZÉS</t>
  </si>
  <si>
    <t>Forráshiányos a feladat (II. ütem)?</t>
  </si>
  <si>
    <t>Forrás (II. ütem) - ELLENŐRZÉS</t>
  </si>
  <si>
    <t>INDOKLÁS</t>
  </si>
  <si>
    <t>MEGJEGYZÉS</t>
  </si>
  <si>
    <t>Feladat sorszáma</t>
  </si>
  <si>
    <t>Indoklás hossza</t>
  </si>
  <si>
    <t>Minden kitöltve? (kivéve a forrás) 1-igen;0-nem</t>
  </si>
  <si>
    <t>2027-2027: R
2027-x: RH
2028-x: H</t>
  </si>
  <si>
    <t>Van rövid távú feladat</t>
  </si>
  <si>
    <t>Ütem költségek hibásak? --- 1-igen; 0-nem</t>
  </si>
  <si>
    <t>1.ütem FORRÁS --- forráshiányos? 1-igen;0-nem</t>
  </si>
  <si>
    <t>1.ütem FORRÁS --- Összesítés</t>
  </si>
  <si>
    <t>1.ütem FORRÁS kitöltve? 1-igen, 0-nem</t>
  </si>
  <si>
    <t>1.ütem FORRÁS jól kitöltve? 1-igen;0-nem</t>
  </si>
  <si>
    <t>2.ütem FORRÁS --- forráshiányos? 1-igen;0-nem</t>
  </si>
  <si>
    <t>2.ütem FORRÁS kitöltve? 1-igen, 0-nem</t>
  </si>
  <si>
    <t>2.ütem FORRÁS jól kitöltve? 1-igen;0-nem</t>
  </si>
  <si>
    <t>2.FORRÁS ütem --- Összesítés</t>
  </si>
  <si>
    <t>Van feladat 1.ütem? 1-igen;0-nem</t>
  </si>
  <si>
    <t>Van feladat 2.ütem? 1-igen;0-nem</t>
  </si>
  <si>
    <t>1.ütem nullás a terv? 1-igen;0-nem</t>
  </si>
  <si>
    <t>2.ütem nullás a terv? 1-igen;0-nem</t>
  </si>
  <si>
    <t>Nullás és van indoklás rövidtáv 1-igen; 0-nem</t>
  </si>
  <si>
    <t>Nincs hosszútávú terv (ktg) indoklás?</t>
  </si>
  <si>
    <t>Nullás és van idnoklás rövidtáv 1-igen; 0-nem</t>
  </si>
  <si>
    <t>Nullás és van indoklás hosszútáv 1-igen; 0-nem</t>
  </si>
  <si>
    <r>
      <t xml:space="preserve">Megvalósítás várható időtartama - </t>
    </r>
    <r>
      <rPr>
        <u/>
        <sz val="14"/>
        <color theme="1"/>
        <rFont val="Arial"/>
        <family val="2"/>
        <charset val="238"/>
      </rPr>
      <t>KEZDÉS</t>
    </r>
  </si>
  <si>
    <r>
      <t xml:space="preserve">Megvalósítás várható időtartama - </t>
    </r>
    <r>
      <rPr>
        <u/>
        <sz val="14"/>
        <color theme="1"/>
        <rFont val="Arial"/>
        <family val="2"/>
        <charset val="238"/>
      </rPr>
      <t>BEFEJEZÉS</t>
    </r>
  </si>
  <si>
    <t>VFEA - EM rendelet 2. melléklet (fenntartására fordítandó)</t>
  </si>
  <si>
    <t>HIÁNYOS kitöltés?!</t>
  </si>
  <si>
    <t>ÖSSZESÍTŐ szöveggel</t>
  </si>
  <si>
    <t>Kitöltés rendben! &gt;&gt; 1; Egyébként &gt;&gt; 0</t>
  </si>
  <si>
    <t>Rövid és jó</t>
  </si>
  <si>
    <t>Hosszú és jó</t>
  </si>
  <si>
    <t>A beruházási feladat kategóriája - IVÓVÍZ</t>
  </si>
  <si>
    <t>NV Zrt. FŐCSOPORTOK</t>
  </si>
  <si>
    <t>A kitöltés lehetséges eredménye, az "ELLENÖRZÉS" oszlopban jelenik meg</t>
  </si>
  <si>
    <t>Színkód</t>
  </si>
  <si>
    <r>
      <t xml:space="preserve">A kitöltés lehetséges eredménye, az "ELLENÖRZÉS" oszlopban jelenik meg </t>
    </r>
    <r>
      <rPr>
        <sz val="16"/>
        <color theme="1"/>
        <rFont val="Arial"/>
        <family val="2"/>
        <charset val="238"/>
      </rPr>
      <t>(</t>
    </r>
    <r>
      <rPr>
        <i/>
        <sz val="16"/>
        <color theme="1"/>
        <rFont val="Arial"/>
        <family val="2"/>
        <charset val="238"/>
      </rPr>
      <t>Osszesito lap</t>
    </r>
    <r>
      <rPr>
        <sz val="16"/>
        <color theme="1"/>
        <rFont val="Arial"/>
        <family val="2"/>
        <charset val="238"/>
      </rPr>
      <t>)</t>
    </r>
  </si>
  <si>
    <t>KATEGÓRIA</t>
  </si>
  <si>
    <t>1. SZINT</t>
  </si>
  <si>
    <t>2. SZINT</t>
  </si>
  <si>
    <t>3. SZINT</t>
  </si>
  <si>
    <t>PÉLDÁK</t>
  </si>
  <si>
    <t>Kategóriák</t>
  </si>
  <si>
    <t>Magyarázat</t>
  </si>
  <si>
    <t>Nincs VKR kiválasztva!</t>
  </si>
  <si>
    <t>Nincs rögzítve!</t>
  </si>
  <si>
    <t>1111_TERM_KÚT</t>
  </si>
  <si>
    <t>víztermelés</t>
  </si>
  <si>
    <t>kutak</t>
  </si>
  <si>
    <t>kúthoz kapcsolódó beruházási feladatok (pl.: új kút fúrása (melléfúrásos felújítás esetén az új kút műszaki paraméterei eltérnek a kiváltandó kút műszaki paramétereitől), kút eltömedékelés, NV Zrt. által javasolt 121. főcsoport)</t>
  </si>
  <si>
    <t>Használati díj</t>
  </si>
  <si>
    <t>Ide értendő: 
- az előző évek használati díj maradványa
- önkormányzattól átvett fel nem használt használati díj
- a víziközmű alap (Vksztv. 2. § 33.pont) 
- Vksztv. értelmező rendelkezéséhez egyezően bérleti díj, vagyonkezelési díj vagy koncessziós díj</t>
  </si>
  <si>
    <t>Kitöltési hiba!</t>
  </si>
  <si>
    <t>1121_TERM_VEZETÉK</t>
  </si>
  <si>
    <t>vezeték</t>
  </si>
  <si>
    <t>a víztermelés vezetékeihez kapcsolódó beruházási feladatok (pl.: új kútbekötés, gyűjtővezeték létesítése)</t>
  </si>
  <si>
    <t>ÉCS</t>
  </si>
  <si>
    <t>- értékcsökkenési leírás</t>
  </si>
  <si>
    <t>Hiányos kitöltés! („?”-oszlop üres)</t>
  </si>
  <si>
    <t>Hiányzik a rövidtávú terv!</t>
  </si>
  <si>
    <t>1131_TERM_SZIVATTYÚ</t>
  </si>
  <si>
    <t xml:space="preserve">szivattyú </t>
  </si>
  <si>
    <t>a víztermelés szivattyúihoz kapcsolódó beruházási feladatok (pl.: új kútszivattyú beszerzése)</t>
  </si>
  <si>
    <t>Közműfejlesztési hozzájárulás</t>
  </si>
  <si>
    <t>I. ütem forrása nincs kitöltve!</t>
  </si>
  <si>
    <t>Hiányzik a hosszútávú terv!</t>
  </si>
  <si>
    <t>1110_TERM_EGYÉB</t>
  </si>
  <si>
    <t>egyéb</t>
  </si>
  <si>
    <t>a víztermeléshez kapcsolódó, egyéb, a fenti kategóriákba nem besorolható beruházási feladatok (pl.: új termelőcső létesítése)</t>
  </si>
  <si>
    <t>Egyéb saját forrás</t>
  </si>
  <si>
    <t>- Társasági eszköz hasznosításból/értékesítésből származó bevétel/vissznyeremény</t>
  </si>
  <si>
    <t>II. ütem forrása nincs kitöltve!</t>
  </si>
  <si>
    <t>Kitöltés rendben!</t>
  </si>
  <si>
    <t>1100_TERM_KOMPLEX</t>
  </si>
  <si>
    <t>komplex</t>
  </si>
  <si>
    <t>a víztermeléshez kapcsolódó komplex beruházási feladatok (pl.: új kút fúrása, bekötése, kútszivattyú beszerelése, villamos és irányítástechnikai rendszer kialakítás, integrálás a meglévő rendszerbe munkákból többféle feladatot együttesen tartalmazó beruházás)</t>
  </si>
  <si>
    <t>VFEA 2. melléklet</t>
  </si>
  <si>
    <t>- Víziközmű-fejlesztési és Ellentételezési Alap - 24/2023. (XII. 13.) EM rendelet 2. melléklet</t>
  </si>
  <si>
    <t>Költségek üteme nem megfelelő (az időtartam és a költség üteme eltér)!</t>
  </si>
  <si>
    <t>1211_TELEP_TÁROLÁS</t>
  </si>
  <si>
    <t>vízműtelep / vízkezelés</t>
  </si>
  <si>
    <t xml:space="preserve">vízműtelepi tárolás </t>
  </si>
  <si>
    <t>a vízműtelep területén található víztároló műtárgyakhoz kapcsolódó beruházási feladatok (pl.: új vízműtelepi medence, víztorony, tározó, tároló létesítése, meglévő műtárgy bővítése, NV Zrt. által javasolt 123. főcsoport vízműtelepi tárolómedence esetén)</t>
  </si>
  <si>
    <t>Állami támogatás</t>
  </si>
  <si>
    <t>- központi kezelésű előirányzat
- egyéb állami támogatás
- egyéb központi költségvetés</t>
  </si>
  <si>
    <t>Kötelező cellák kitöltve, de az I.ütem forrása hibás!</t>
  </si>
  <si>
    <t>1221_TELEP_VEZETÉK</t>
  </si>
  <si>
    <t>a vízműtelep területén található vízszállító vezetékekhez kapcsolódó beruházási feladatok (pl.: vízkezelési technológiához tartozó tisztavíztározó medencék udvartéri vezetékeinek kapacitásbővítése)</t>
  </si>
  <si>
    <t>Önkormányzati támogatás</t>
  </si>
  <si>
    <t>- bármilyen önkormányzati forrás</t>
  </si>
  <si>
    <t>Kötelező cellák kitöltve, de a II. ütem forrása hibás!</t>
  </si>
  <si>
    <t>1231_TELEP_SZIVATTYÚ</t>
  </si>
  <si>
    <t>a vízműtelepen található nyomásfokozó szivattyúval kapcsolatos beruházási feladatok (pl.: új szivattyú beszerzése, meglévő szivattyú cseréje nagyobb kapacitásúra)</t>
  </si>
  <si>
    <t>EU-s támogatás</t>
  </si>
  <si>
    <t>Nullás a rövidtávú feladat és rövid (hiányzik) a hozzá tartozó indoklás!</t>
  </si>
  <si>
    <t>1241_TELEP_TECHN</t>
  </si>
  <si>
    <t>víztisztítási technológia</t>
  </si>
  <si>
    <t>a víztisztítási technológiához kapcsolódó beruházási feladatok (pl.: új víztisztítási technológia kialakítása, klórozó létesítése, vas- mangántalanító kapacitásbővítése, NV Zrt. által javasolt 125. főcsoport)</t>
  </si>
  <si>
    <t>Egyéb támogatás</t>
  </si>
  <si>
    <t>- egyéb külső forrás
- egyéb nemzetközi hátterű támogatás
- egyéb/Fejlesztési célú pénzeszköz átadás
- állami/önkormányzati eszköz hasznosításból/értékesítésből szárm. bevétel/vissznyeremény
- ESCO típusú finanszírozás</t>
  </si>
  <si>
    <t>Nullás a hosszútávú feladat és rövid (hiányzik) a hozzá tartozó indoklás!";</t>
  </si>
  <si>
    <t>1251_TELEP_ÉPÍTÉSZET</t>
  </si>
  <si>
    <t>építészet</t>
  </si>
  <si>
    <t>a vízműtelephez kapcsolódó építészeti beruházás (pl.: új épület építése)</t>
  </si>
  <si>
    <t>Banki hitel, kötvénykibocsátás</t>
  </si>
  <si>
    <t>II. ütemre nem tervezhet Rendkívüli feladatot!</t>
  </si>
  <si>
    <t>1210_TELEP_EGYÉB</t>
  </si>
  <si>
    <t>a vízműtelep területéhez kapcsolódó, egyéb, a fenti kategóriákba nem besorolható beruházási feladatok (pl.: térvilágítás kiépítése)</t>
  </si>
  <si>
    <t>EM rendelet 2. melléklet terhére elszámolt költség nem lehet nagyobb az I. ütemre tervezett tényleges költségnél!";</t>
  </si>
  <si>
    <t>1200_TELEP_KOMPLEX</t>
  </si>
  <si>
    <t>a vízműtelephez kapcsolódó komplex beruházási feladatok (pl.: gépház teljeskörű kivitelezése)</t>
  </si>
  <si>
    <t>Többlet forrást jelölt meg az I. ütemnél! Kérjük, a többletet az 'Osszesito' fülön tüntesse fel!</t>
  </si>
  <si>
    <t>1311_ELOSZT_VEZETÉK_TÁV</t>
  </si>
  <si>
    <t>vízelosztás</t>
  </si>
  <si>
    <t xml:space="preserve">vezeték </t>
  </si>
  <si>
    <t>távvezeték</t>
  </si>
  <si>
    <t>regionális vezetékkel, távvezetékkel kapcsolatos beruházási feladatok (pl.: távvezeték kapacitásbővítése)</t>
  </si>
  <si>
    <t>Többlet forrást jelölt meg a II. ütemnél! Kérjük, a többletet az 'Osszesito' fülön tüntesse</t>
  </si>
  <si>
    <t>1312_ELOSZT_VEZETÉK_GERINC</t>
  </si>
  <si>
    <t>gerincvezeték</t>
  </si>
  <si>
    <t>gerincvezetékkel kapcsolatos beruházási feladatok (pl.: új gerincvezeték létesítése, hálózatbővítés)</t>
  </si>
  <si>
    <t>1313_ELOSZT_VEZETÉK_BEKÖTŐ</t>
  </si>
  <si>
    <t>bekötővezeték</t>
  </si>
  <si>
    <t>bekötővezetékkel kapcsolatos beruházási feladatok (pl.: új bekötővezetékek létesítése, NV Zrt. által javasolt 113. főcsoport)</t>
  </si>
  <si>
    <t>1321_ELOSZT_TÁROLÁS</t>
  </si>
  <si>
    <t xml:space="preserve">hálózati tárolás </t>
  </si>
  <si>
    <t>az elosztóhálózaton található víztároló műtárgyakhoz kapcsolódó beruházási feladatok (pl.: új hálózati medence, víztorony, tározó, tároló létesítése)</t>
  </si>
  <si>
    <t>1331_ELOSZT_SZIVATTYÚ</t>
  </si>
  <si>
    <t>az elosztóhálózaton található szivattyúval kapcsolatos beruházási feladatok (pl.: új szivattyú beszerzése, meglévő szivattyú cseréje nagyobb kapacitásúra)</t>
  </si>
  <si>
    <t>1341_ELOSZT_SZERELV_CSOMÓPONT</t>
  </si>
  <si>
    <t>akna/szerelvények</t>
  </si>
  <si>
    <t>csomópont</t>
  </si>
  <si>
    <t>az elosztóhálózaton található csomópontokhoz kapcsolódó általános beruházási feladatok (pl.: új csomópont létesítése) (Amennyiben tervezéskor nem ismert, hogy a feladat a "vízelosztás-akna/szerelvények" mely kategóriájába sorolható, vagy a feladat egyszerre több "vízelosztás-akna/szerelvények" kategóriába is sorolható, akkor a feladatot itt szükséges szerepeltetni.)</t>
  </si>
  <si>
    <t>1342_ELOSZT_SZERELV_TŰZCSAP</t>
  </si>
  <si>
    <t>tűzcsap</t>
  </si>
  <si>
    <t>az elosztóhálózaton található tűzcsaphoz kapcsolódó beruházási feladatok (pl.: új tűzcsap létesítése, föld alatti tűzcsap cseréje föld felettire)</t>
  </si>
  <si>
    <t>1343_ELOSZT_SZERELV_TOLÓZÁR</t>
  </si>
  <si>
    <t>tolózár</t>
  </si>
  <si>
    <t>az elosztóhálózaton található tolózárakhoz kapcsolódó beruházási feladatok (pl.: új tolózár létesítése)</t>
  </si>
  <si>
    <t>1344_ELOSZT_SZERELV_KÖZKIFOLYÓ</t>
  </si>
  <si>
    <t>közkifolyó</t>
  </si>
  <si>
    <t>az elosztóhálózaton található közkifolyóhoz kapcsolódó beruházási feladatok (pl.: új közkifolyó létesítése)</t>
  </si>
  <si>
    <t>1345_ELOSZT_SZERELV_VÍZMÉRŐ</t>
  </si>
  <si>
    <t>vízmérő</t>
  </si>
  <si>
    <t>az elosztóhálózaton található vízmérőhöz kapcsolódó beruházási feladatok (pl.: új vízmérő létesítése, NV Zrt. által javasolt 114. főcsoport)</t>
  </si>
  <si>
    <t>1346_ELOSZT_SZERELV_NYOMCSÖK</t>
  </si>
  <si>
    <t>nyomáscsökkentő</t>
  </si>
  <si>
    <t>az elosztóhálózaton található nyomáscsökkentőhöz kapcsolódó beruházási feladatok (pl.: új nyomáscsökkentő létesítése)</t>
  </si>
  <si>
    <t>1347_ELOSZT_SZERELV_AKNA</t>
  </si>
  <si>
    <t>akna építészet</t>
  </si>
  <si>
    <t>az elosztóhálózaton található aknákhoz kapcsolódó építészeti jellegű beruházási feladatok (pl.: korábban nem vízzáró akna vízzáróvá tétele)</t>
  </si>
  <si>
    <t>1310_ELOSZT_EGYÉB</t>
  </si>
  <si>
    <t>az elosztóhálózathoz kapcsolódó, egyéb, a fenti kategóriákba nem besorolható beruházási feladatok</t>
  </si>
  <si>
    <t>1300_ELOSZT_KOMPLEX</t>
  </si>
  <si>
    <t>az elosztóhálózathoz kapcsolódó komplex beruházási feladatok (pl.: egy adott utcára vonatkozó új vízhálózat teljeskörű kivitelezése)</t>
  </si>
  <si>
    <t>1411_NAPELEM</t>
  </si>
  <si>
    <t>napelem</t>
  </si>
  <si>
    <t>napelem létesítése (NV Zrt. által javasolt 129. főcsoport)</t>
  </si>
  <si>
    <t>1511_VILL_IRÁNYTECH</t>
  </si>
  <si>
    <t>villamos- és irányítástechnika</t>
  </si>
  <si>
    <t>villamos- és irányítástechnikai beruházási feladatok, folyamatirányító rendszer kialakítása (pl.: új vezérlőszekrény létesítése, NV Zrt. által javasolt 126. és 128. főcsoport)</t>
  </si>
  <si>
    <t>1611_EGYÉB</t>
  </si>
  <si>
    <t>az ivóvízellátáshoz kapcsolódó, egyéb, a fenti kategóriákba nem besorolható beruházási feladatok (pl.: biztonságtechnika, vagyonvédelem, ingatlan-nyilvántartás, tervezés, engedélyeztetés, NV Zrt. által javasolt 124. főcsoport)</t>
  </si>
  <si>
    <t>1711_NINCS_FELADAT</t>
  </si>
  <si>
    <t>nincs feladat</t>
  </si>
  <si>
    <t>Az adott ütemben nem kerül feladat betervezésre, melynek indokolása a "MEGJEGYZÉS" című (AR) mezőben szükséges.</t>
  </si>
  <si>
    <t>Megjegyzés</t>
  </si>
  <si>
    <t>.</t>
  </si>
  <si>
    <t>1.</t>
  </si>
  <si>
    <t>-</t>
  </si>
  <si>
    <t>Napelem telepítése</t>
  </si>
  <si>
    <t>Tulajdonosi hozzájárulás hiányában a beruházás megvalósulása a 2027-es évre várható.</t>
  </si>
  <si>
    <t>Kerepesi víztoronynál puffer kapacitás bővítése víztároló létesítésével, új nyomásövezet kialakításával (kivitelezés)</t>
  </si>
  <si>
    <t>igen</t>
  </si>
  <si>
    <t>2.</t>
  </si>
  <si>
    <t>Kistarcsa, Móra utca -páratlan oldali- vízvezeték kiépítés a Burillák és a Fitos utcák között</t>
  </si>
  <si>
    <t>3.</t>
  </si>
  <si>
    <t>4.</t>
  </si>
  <si>
    <t>5.</t>
  </si>
  <si>
    <t>Kerepes, Széphegyi köz vízvezeték elosztóhálózat kiépítése (tervezés)</t>
  </si>
  <si>
    <t>Kerepes, Széphegyi köz vízvezeték elosztóhálózat kiépítése (kivitelezés)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</si>
</sst>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&quot; eFt&quot;"/>
  </numFmts>
  <fonts count="26" x14ac:knownFonts="1">
    <font>
      <sz val="11"/>
      <name val="Calibri"/>
      <charset val="238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Calibri"/>
      <family val="2"/>
      <charset val="238"/>
    </font>
    <font>
      <sz val="12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name val="Arial"/>
      <family val="2"/>
      <charset val="238"/>
    </font>
    <font>
      <b/>
      <u/>
      <sz val="12"/>
      <name val="Arial"/>
      <family val="2"/>
      <charset val="238"/>
    </font>
    <font>
      <i/>
      <u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u/>
      <sz val="11"/>
      <color theme="1"/>
      <name val="Calibri"/>
      <family val="2"/>
      <charset val="238"/>
    </font>
    <font>
      <u/>
      <sz val="14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i/>
      <sz val="16"/>
      <color theme="1"/>
      <name val="Arial"/>
      <family val="2"/>
      <charset val="238"/>
    </font>
    <font>
      <sz val="11"/>
      <name val="Calibri"/>
    </font>
  </fonts>
  <fills count="2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BDBDB"/>
      </patternFill>
    </fill>
    <fill>
      <patternFill patternType="solid">
        <fgColor rgb="FFB4C6E7"/>
      </patternFill>
    </fill>
    <fill>
      <patternFill patternType="solid">
        <fgColor rgb="FFD8E4BC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6" tint="0.79998168889431442"/>
        <bgColor indexed="64"/>
      </patternFill>
    </fill>
  </fills>
  <borders count="5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Dash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Dash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2" borderId="0"/>
    <xf numFmtId="0" fontId="1" fillId="0" borderId="0"/>
  </cellStyleXfs>
  <cellXfs count="199">
    <xf numFmtId="0" fontId="0" fillId="2" borderId="0" xfId="0"/>
    <xf numFmtId="0" fontId="8" fillId="9" borderId="3" xfId="0" applyFont="1" applyFill="1" applyBorder="1" applyAlignment="1">
      <alignment horizontal="left" vertical="center" wrapText="1"/>
    </xf>
    <xf numFmtId="0" fontId="0" fillId="2" borderId="0" xfId="0" applyAlignment="1">
      <alignment wrapText="1"/>
    </xf>
    <xf numFmtId="0" fontId="8" fillId="7" borderId="5" xfId="0" applyFont="1" applyFill="1" applyBorder="1" applyAlignment="1">
      <alignment horizontal="left" vertical="center" wrapText="1"/>
    </xf>
    <xf numFmtId="0" fontId="9" fillId="11" borderId="3" xfId="0" applyFont="1" applyFill="1" applyBorder="1" applyAlignment="1">
      <alignment horizontal="left" vertical="center" wrapText="1"/>
    </xf>
    <xf numFmtId="0" fontId="9" fillId="11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wrapText="1"/>
    </xf>
    <xf numFmtId="164" fontId="0" fillId="4" borderId="3" xfId="0" applyNumberFormat="1" applyFill="1" applyBorder="1" applyAlignment="1">
      <alignment wrapText="1"/>
    </xf>
    <xf numFmtId="164" fontId="0" fillId="6" borderId="3" xfId="0" applyNumberFormat="1" applyFill="1" applyBorder="1" applyAlignment="1">
      <alignment wrapText="1"/>
    </xf>
    <xf numFmtId="0" fontId="9" fillId="11" borderId="3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2" borderId="0" xfId="0" applyFont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164" fontId="0" fillId="13" borderId="3" xfId="0" applyNumberFormat="1" applyFill="1" applyBorder="1" applyAlignment="1">
      <alignment wrapText="1"/>
    </xf>
    <xf numFmtId="1" fontId="2" fillId="13" borderId="3" xfId="0" applyNumberFormat="1" applyFont="1" applyFill="1" applyBorder="1" applyAlignment="1">
      <alignment wrapText="1"/>
    </xf>
    <xf numFmtId="49" fontId="2" fillId="13" borderId="3" xfId="0" applyNumberFormat="1" applyFont="1" applyFill="1" applyBorder="1" applyAlignment="1">
      <alignment wrapText="1"/>
    </xf>
    <xf numFmtId="0" fontId="10" fillId="12" borderId="3" xfId="0" applyFont="1" applyFill="1" applyBorder="1" applyAlignment="1">
      <alignment horizontal="center" vertical="center" wrapText="1"/>
    </xf>
    <xf numFmtId="0" fontId="10" fillId="14" borderId="3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/>
    </xf>
    <xf numFmtId="0" fontId="8" fillId="14" borderId="10" xfId="0" applyFont="1" applyFill="1" applyBorder="1" applyAlignment="1">
      <alignment horizontal="center" vertical="center" wrapText="1"/>
    </xf>
    <xf numFmtId="0" fontId="10" fillId="2" borderId="0" xfId="0" applyFont="1"/>
    <xf numFmtId="0" fontId="10" fillId="17" borderId="12" xfId="0" applyFont="1" applyFill="1" applyBorder="1" applyAlignment="1">
      <alignment horizontal="centerContinuous"/>
    </xf>
    <xf numFmtId="0" fontId="10" fillId="17" borderId="13" xfId="0" applyFont="1" applyFill="1" applyBorder="1" applyAlignment="1">
      <alignment horizontal="centerContinuous"/>
    </xf>
    <xf numFmtId="0" fontId="10" fillId="18" borderId="3" xfId="0" applyFont="1" applyFill="1" applyBorder="1" applyAlignment="1">
      <alignment vertical="center"/>
    </xf>
    <xf numFmtId="0" fontId="13" fillId="16" borderId="11" xfId="0" applyFont="1" applyFill="1" applyBorder="1" applyAlignment="1">
      <alignment horizontal="centerContinuous" vertical="center"/>
    </xf>
    <xf numFmtId="0" fontId="14" fillId="16" borderId="12" xfId="0" applyFont="1" applyFill="1" applyBorder="1" applyAlignment="1">
      <alignment horizontal="centerContinuous"/>
    </xf>
    <xf numFmtId="0" fontId="14" fillId="16" borderId="13" xfId="0" applyFont="1" applyFill="1" applyBorder="1" applyAlignment="1">
      <alignment horizontal="centerContinuous"/>
    </xf>
    <xf numFmtId="0" fontId="13" fillId="17" borderId="14" xfId="0" applyFont="1" applyFill="1" applyBorder="1" applyAlignment="1">
      <alignment horizontal="centerContinuous" vertical="center" wrapText="1"/>
    </xf>
    <xf numFmtId="0" fontId="14" fillId="2" borderId="14" xfId="0" applyFont="1" applyBorder="1" applyAlignment="1">
      <alignment horizontal="center" vertical="center" wrapText="1"/>
    </xf>
    <xf numFmtId="0" fontId="14" fillId="2" borderId="15" xfId="0" applyFont="1" applyBorder="1" applyAlignment="1">
      <alignment horizontal="center" vertical="center" wrapText="1"/>
    </xf>
    <xf numFmtId="0" fontId="14" fillId="2" borderId="16" xfId="0" applyFont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2" borderId="19" xfId="0" applyFont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2" borderId="22" xfId="0" applyFont="1" applyBorder="1" applyAlignment="1">
      <alignment horizontal="center" vertical="center" wrapText="1"/>
    </xf>
    <xf numFmtId="0" fontId="3" fillId="18" borderId="3" xfId="0" applyFont="1" applyFill="1" applyBorder="1" applyAlignment="1">
      <alignment vertical="center"/>
    </xf>
    <xf numFmtId="0" fontId="3" fillId="18" borderId="3" xfId="0" applyFont="1" applyFill="1" applyBorder="1" applyAlignment="1">
      <alignment horizontal="center" vertical="center" wrapText="1"/>
    </xf>
    <xf numFmtId="3" fontId="14" fillId="12" borderId="14" xfId="0" applyNumberFormat="1" applyFont="1" applyFill="1" applyBorder="1" applyAlignment="1">
      <alignment horizontal="center" vertical="center"/>
    </xf>
    <xf numFmtId="3" fontId="14" fillId="12" borderId="15" xfId="0" applyNumberFormat="1" applyFont="1" applyFill="1" applyBorder="1" applyAlignment="1">
      <alignment horizontal="center" vertical="center"/>
    </xf>
    <xf numFmtId="3" fontId="14" fillId="12" borderId="16" xfId="0" applyNumberFormat="1" applyFont="1" applyFill="1" applyBorder="1" applyAlignment="1">
      <alignment horizontal="center" vertical="center"/>
    </xf>
    <xf numFmtId="3" fontId="14" fillId="16" borderId="17" xfId="0" applyNumberFormat="1" applyFont="1" applyFill="1" applyBorder="1" applyAlignment="1">
      <alignment horizontal="center" vertical="center"/>
    </xf>
    <xf numFmtId="3" fontId="14" fillId="16" borderId="18" xfId="0" applyNumberFormat="1" applyFont="1" applyFill="1" applyBorder="1" applyAlignment="1">
      <alignment horizontal="center" vertical="center"/>
    </xf>
    <xf numFmtId="3" fontId="14" fillId="16" borderId="23" xfId="0" applyNumberFormat="1" applyFont="1" applyFill="1" applyBorder="1" applyAlignment="1">
      <alignment horizontal="center" vertical="center"/>
    </xf>
    <xf numFmtId="3" fontId="14" fillId="19" borderId="14" xfId="0" applyNumberFormat="1" applyFont="1" applyFill="1" applyBorder="1" applyAlignment="1">
      <alignment horizontal="center" vertical="center"/>
    </xf>
    <xf numFmtId="3" fontId="14" fillId="17" borderId="17" xfId="0" applyNumberFormat="1" applyFont="1" applyFill="1" applyBorder="1" applyAlignment="1">
      <alignment horizontal="center" vertical="center"/>
    </xf>
    <xf numFmtId="3" fontId="14" fillId="17" borderId="18" xfId="0" applyNumberFormat="1" applyFont="1" applyFill="1" applyBorder="1" applyAlignment="1">
      <alignment horizontal="center" vertical="center"/>
    </xf>
    <xf numFmtId="3" fontId="14" fillId="17" borderId="23" xfId="0" applyNumberFormat="1" applyFont="1" applyFill="1" applyBorder="1" applyAlignment="1">
      <alignment horizontal="center" vertical="center"/>
    </xf>
    <xf numFmtId="0" fontId="3" fillId="18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left" vertical="center" wrapText="1"/>
    </xf>
    <xf numFmtId="3" fontId="14" fillId="12" borderId="5" xfId="0" applyNumberFormat="1" applyFont="1" applyFill="1" applyBorder="1" applyAlignment="1">
      <alignment horizontal="center" vertical="center"/>
    </xf>
    <xf numFmtId="3" fontId="3" fillId="12" borderId="5" xfId="0" applyNumberFormat="1" applyFont="1" applyFill="1" applyBorder="1" applyAlignment="1">
      <alignment horizontal="right" vertical="center"/>
    </xf>
    <xf numFmtId="3" fontId="3" fillId="16" borderId="5" xfId="0" applyNumberFormat="1" applyFont="1" applyFill="1" applyBorder="1" applyAlignment="1">
      <alignment horizontal="right" vertical="center"/>
    </xf>
    <xf numFmtId="3" fontId="3" fillId="16" borderId="24" xfId="0" applyNumberFormat="1" applyFont="1" applyFill="1" applyBorder="1" applyAlignment="1">
      <alignment horizontal="right" vertical="center"/>
    </xf>
    <xf numFmtId="3" fontId="14" fillId="19" borderId="5" xfId="0" applyNumberFormat="1" applyFont="1" applyFill="1" applyBorder="1" applyAlignment="1">
      <alignment horizontal="right" vertical="center"/>
    </xf>
    <xf numFmtId="3" fontId="3" fillId="17" borderId="5" xfId="0" applyNumberFormat="1" applyFont="1" applyFill="1" applyBorder="1" applyAlignment="1">
      <alignment horizontal="right" vertical="center"/>
    </xf>
    <xf numFmtId="0" fontId="0" fillId="2" borderId="25" xfId="0" applyBorder="1"/>
    <xf numFmtId="0" fontId="2" fillId="20" borderId="3" xfId="0" applyFont="1" applyFill="1" applyBorder="1" applyAlignment="1">
      <alignment vertical="center" wrapText="1"/>
    </xf>
    <xf numFmtId="0" fontId="8" fillId="21" borderId="14" xfId="1" applyFont="1" applyFill="1" applyBorder="1" applyAlignment="1">
      <alignment horizontal="center" vertical="center"/>
    </xf>
    <xf numFmtId="0" fontId="1" fillId="0" borderId="0" xfId="1"/>
    <xf numFmtId="0" fontId="12" fillId="0" borderId="14" xfId="1" applyFont="1" applyBorder="1" applyAlignment="1">
      <alignment horizontal="centerContinuous" vertical="center"/>
    </xf>
    <xf numFmtId="0" fontId="8" fillId="7" borderId="28" xfId="1" applyFont="1" applyFill="1" applyBorder="1" applyAlignment="1">
      <alignment vertical="center"/>
    </xf>
    <xf numFmtId="0" fontId="8" fillId="9" borderId="38" xfId="1" applyFont="1" applyFill="1" applyBorder="1" applyAlignment="1">
      <alignment vertical="center"/>
    </xf>
    <xf numFmtId="0" fontId="8" fillId="10" borderId="43" xfId="1" applyFont="1" applyFill="1" applyBorder="1" applyAlignment="1">
      <alignment vertical="center"/>
    </xf>
    <xf numFmtId="0" fontId="10" fillId="15" borderId="3" xfId="0" applyFont="1" applyFill="1" applyBorder="1"/>
    <xf numFmtId="0" fontId="15" fillId="2" borderId="11" xfId="0" applyFont="1" applyBorder="1" applyAlignment="1">
      <alignment horizontal="centerContinuous" vertical="center"/>
    </xf>
    <xf numFmtId="0" fontId="15" fillId="2" borderId="12" xfId="0" applyFont="1" applyBorder="1" applyAlignment="1">
      <alignment horizontal="centerContinuous" vertical="center"/>
    </xf>
    <xf numFmtId="0" fontId="12" fillId="2" borderId="17" xfId="0" applyFont="1" applyBorder="1" applyAlignment="1">
      <alignment horizontal="centerContinuous" vertical="center"/>
    </xf>
    <xf numFmtId="0" fontId="5" fillId="2" borderId="16" xfId="0" applyFont="1" applyBorder="1" applyAlignment="1">
      <alignment horizontal="centerContinuous" vertical="center"/>
    </xf>
    <xf numFmtId="0" fontId="16" fillId="2" borderId="26" xfId="0" applyFont="1" applyBorder="1" applyAlignment="1">
      <alignment horizontal="center" vertical="center"/>
    </xf>
    <xf numFmtId="0" fontId="16" fillId="2" borderId="27" xfId="0" applyFont="1" applyBorder="1" applyAlignment="1">
      <alignment horizontal="center" vertical="center"/>
    </xf>
    <xf numFmtId="0" fontId="16" fillId="2" borderId="15" xfId="0" applyFont="1" applyBorder="1" applyAlignment="1">
      <alignment horizontal="center" vertical="center"/>
    </xf>
    <xf numFmtId="0" fontId="16" fillId="2" borderId="18" xfId="0" applyFont="1" applyBorder="1" applyAlignment="1">
      <alignment horizontal="center" vertical="center"/>
    </xf>
    <xf numFmtId="0" fontId="16" fillId="2" borderId="16" xfId="0" applyFont="1" applyBorder="1" applyAlignment="1">
      <alignment horizontal="center" vertical="center"/>
    </xf>
    <xf numFmtId="0" fontId="17" fillId="2" borderId="11" xfId="0" applyFont="1" applyBorder="1" applyAlignment="1">
      <alignment horizontal="center" vertical="center"/>
    </xf>
    <xf numFmtId="0" fontId="8" fillId="2" borderId="36" xfId="0" applyFont="1" applyBorder="1" applyAlignment="1">
      <alignment vertical="center"/>
    </xf>
    <xf numFmtId="0" fontId="8" fillId="2" borderId="37" xfId="0" applyFont="1" applyBorder="1" applyAlignment="1">
      <alignment vertical="center"/>
    </xf>
    <xf numFmtId="0" fontId="4" fillId="19" borderId="32" xfId="0" applyFont="1" applyFill="1" applyBorder="1" applyAlignment="1">
      <alignment vertical="center" wrapText="1"/>
    </xf>
    <xf numFmtId="0" fontId="7" fillId="19" borderId="33" xfId="0" applyFont="1" applyFill="1" applyBorder="1" applyAlignment="1">
      <alignment horizontal="left" vertical="center" wrapText="1"/>
    </xf>
    <xf numFmtId="0" fontId="4" fillId="19" borderId="31" xfId="0" applyFont="1" applyFill="1" applyBorder="1" applyAlignment="1">
      <alignment horizontal="left" vertical="center" wrapText="1"/>
    </xf>
    <xf numFmtId="0" fontId="18" fillId="19" borderId="32" xfId="0" applyFont="1" applyFill="1" applyBorder="1" applyAlignment="1">
      <alignment horizontal="left" vertical="center" wrapText="1"/>
    </xf>
    <xf numFmtId="0" fontId="8" fillId="2" borderId="34" xfId="0" applyFont="1" applyBorder="1" applyAlignment="1">
      <alignment vertical="center"/>
    </xf>
    <xf numFmtId="0" fontId="8" fillId="2" borderId="35" xfId="0" applyFont="1" applyBorder="1" applyAlignment="1">
      <alignment vertical="center"/>
    </xf>
    <xf numFmtId="0" fontId="4" fillId="19" borderId="39" xfId="0" applyFont="1" applyFill="1" applyBorder="1" applyAlignment="1">
      <alignment vertical="center" wrapText="1"/>
    </xf>
    <xf numFmtId="0" fontId="7" fillId="19" borderId="40" xfId="0" applyFont="1" applyFill="1" applyBorder="1" applyAlignment="1">
      <alignment horizontal="left" vertical="center" wrapText="1"/>
    </xf>
    <xf numFmtId="0" fontId="4" fillId="19" borderId="1" xfId="0" applyFont="1" applyFill="1" applyBorder="1" applyAlignment="1">
      <alignment horizontal="left" vertical="center" wrapText="1"/>
    </xf>
    <xf numFmtId="0" fontId="18" fillId="19" borderId="39" xfId="0" applyFont="1" applyFill="1" applyBorder="1" applyAlignment="1">
      <alignment horizontal="left" vertical="center" wrapText="1"/>
    </xf>
    <xf numFmtId="0" fontId="4" fillId="19" borderId="44" xfId="0" applyFont="1" applyFill="1" applyBorder="1" applyAlignment="1">
      <alignment vertical="center" wrapText="1"/>
    </xf>
    <xf numFmtId="0" fontId="7" fillId="19" borderId="45" xfId="0" applyFont="1" applyFill="1" applyBorder="1" applyAlignment="1">
      <alignment horizontal="left" vertical="center" wrapText="1"/>
    </xf>
    <xf numFmtId="0" fontId="4" fillId="19" borderId="9" xfId="0" applyFont="1" applyFill="1" applyBorder="1" applyAlignment="1">
      <alignment horizontal="left" vertical="center" wrapText="1"/>
    </xf>
    <xf numFmtId="0" fontId="4" fillId="19" borderId="46" xfId="0" applyFont="1" applyFill="1" applyBorder="1" applyAlignment="1">
      <alignment horizontal="left" vertical="center" wrapText="1"/>
    </xf>
    <xf numFmtId="0" fontId="18" fillId="19" borderId="44" xfId="0" applyFont="1" applyFill="1" applyBorder="1" applyAlignment="1">
      <alignment horizontal="left" vertical="center" wrapText="1"/>
    </xf>
    <xf numFmtId="0" fontId="4" fillId="17" borderId="47" xfId="0" applyFont="1" applyFill="1" applyBorder="1" applyAlignment="1">
      <alignment vertical="center" wrapText="1"/>
    </xf>
    <xf numFmtId="0" fontId="7" fillId="17" borderId="48" xfId="0" applyFont="1" applyFill="1" applyBorder="1" applyAlignment="1">
      <alignment horizontal="left" vertical="center" wrapText="1"/>
    </xf>
    <xf numFmtId="0" fontId="4" fillId="17" borderId="5" xfId="0" applyFont="1" applyFill="1" applyBorder="1" applyAlignment="1">
      <alignment horizontal="left" vertical="center" wrapText="1"/>
    </xf>
    <xf numFmtId="0" fontId="4" fillId="17" borderId="0" xfId="0" applyFont="1" applyFill="1" applyAlignment="1">
      <alignment horizontal="left" vertical="center" wrapText="1"/>
    </xf>
    <xf numFmtId="0" fontId="18" fillId="17" borderId="47" xfId="0" applyFont="1" applyFill="1" applyBorder="1" applyAlignment="1">
      <alignment horizontal="left" vertical="center" wrapText="1"/>
    </xf>
    <xf numFmtId="0" fontId="4" fillId="17" borderId="39" xfId="0" applyFont="1" applyFill="1" applyBorder="1" applyAlignment="1">
      <alignment vertical="center" wrapText="1"/>
    </xf>
    <xf numFmtId="0" fontId="7" fillId="17" borderId="40" xfId="0" applyFont="1" applyFill="1" applyBorder="1" applyAlignment="1">
      <alignment horizontal="left" vertical="center" wrapText="1"/>
    </xf>
    <xf numFmtId="0" fontId="4" fillId="17" borderId="3" xfId="0" applyFont="1" applyFill="1" applyBorder="1" applyAlignment="1">
      <alignment horizontal="left" vertical="center" wrapText="1"/>
    </xf>
    <xf numFmtId="0" fontId="18" fillId="17" borderId="39" xfId="0" applyFont="1" applyFill="1" applyBorder="1" applyAlignment="1">
      <alignment horizontal="left" vertical="center" wrapText="1"/>
    </xf>
    <xf numFmtId="0" fontId="4" fillId="17" borderId="49" xfId="0" applyFont="1" applyFill="1" applyBorder="1" applyAlignment="1">
      <alignment vertical="center" wrapText="1"/>
    </xf>
    <xf numFmtId="0" fontId="7" fillId="17" borderId="50" xfId="0" applyFont="1" applyFill="1" applyBorder="1" applyAlignment="1">
      <alignment horizontal="left" vertical="center" wrapText="1"/>
    </xf>
    <xf numFmtId="0" fontId="4" fillId="17" borderId="4" xfId="0" applyFont="1" applyFill="1" applyBorder="1" applyAlignment="1">
      <alignment horizontal="left" vertical="center" wrapText="1"/>
    </xf>
    <xf numFmtId="0" fontId="18" fillId="17" borderId="49" xfId="0" applyFont="1" applyFill="1" applyBorder="1" applyAlignment="1">
      <alignment horizontal="left" vertical="center" wrapText="1"/>
    </xf>
    <xf numFmtId="0" fontId="4" fillId="17" borderId="44" xfId="0" applyFont="1" applyFill="1" applyBorder="1" applyAlignment="1">
      <alignment vertical="center" wrapText="1"/>
    </xf>
    <xf numFmtId="0" fontId="4" fillId="17" borderId="42" xfId="0" applyFont="1" applyFill="1" applyBorder="1" applyAlignment="1">
      <alignment horizontal="left" vertical="center" wrapText="1"/>
    </xf>
    <xf numFmtId="0" fontId="4" fillId="19" borderId="53" xfId="0" applyFont="1" applyFill="1" applyBorder="1" applyAlignment="1">
      <alignment horizontal="left" vertical="center" wrapText="1"/>
    </xf>
    <xf numFmtId="0" fontId="4" fillId="19" borderId="2" xfId="0" applyFont="1" applyFill="1" applyBorder="1" applyAlignment="1">
      <alignment horizontal="left" vertical="center" wrapText="1"/>
    </xf>
    <xf numFmtId="0" fontId="4" fillId="19" borderId="0" xfId="0" applyFont="1" applyFill="1" applyAlignment="1">
      <alignment horizontal="left" vertical="center" wrapText="1"/>
    </xf>
    <xf numFmtId="0" fontId="4" fillId="19" borderId="54" xfId="0" applyFont="1" applyFill="1" applyBorder="1" applyAlignment="1">
      <alignment vertical="center" wrapText="1"/>
    </xf>
    <xf numFmtId="0" fontId="4" fillId="19" borderId="4" xfId="0" applyFont="1" applyFill="1" applyBorder="1" applyAlignment="1">
      <alignment horizontal="left" vertical="center" wrapText="1"/>
    </xf>
    <xf numFmtId="0" fontId="4" fillId="19" borderId="51" xfId="0" applyFont="1" applyFill="1" applyBorder="1" applyAlignment="1">
      <alignment vertical="center" wrapText="1"/>
    </xf>
    <xf numFmtId="0" fontId="4" fillId="19" borderId="55" xfId="0" applyFont="1" applyFill="1" applyBorder="1" applyAlignment="1">
      <alignment horizontal="left" vertical="center" wrapText="1"/>
    </xf>
    <xf numFmtId="0" fontId="4" fillId="17" borderId="11" xfId="0" applyFont="1" applyFill="1" applyBorder="1" applyAlignment="1">
      <alignment vertical="center" wrapText="1"/>
    </xf>
    <xf numFmtId="0" fontId="7" fillId="17" borderId="56" xfId="0" applyFont="1" applyFill="1" applyBorder="1" applyAlignment="1">
      <alignment horizontal="left" vertical="center" wrapText="1"/>
    </xf>
    <xf numFmtId="0" fontId="7" fillId="17" borderId="17" xfId="0" applyFont="1" applyFill="1" applyBorder="1" applyAlignment="1">
      <alignment horizontal="left" vertical="center" wrapText="1"/>
    </xf>
    <xf numFmtId="0" fontId="18" fillId="17" borderId="23" xfId="0" applyFont="1" applyFill="1" applyBorder="1" applyAlignment="1">
      <alignment horizontal="left" vertical="center" wrapText="1"/>
    </xf>
    <xf numFmtId="0" fontId="4" fillId="17" borderId="13" xfId="0" applyFont="1" applyFill="1" applyBorder="1" applyAlignment="1">
      <alignment horizontal="left" vertical="center" wrapText="1"/>
    </xf>
    <xf numFmtId="0" fontId="18" fillId="17" borderId="11" xfId="0" applyFont="1" applyFill="1" applyBorder="1" applyAlignment="1">
      <alignment horizontal="left" vertical="center" wrapText="1"/>
    </xf>
    <xf numFmtId="0" fontId="4" fillId="19" borderId="26" xfId="0" applyFont="1" applyFill="1" applyBorder="1" applyAlignment="1">
      <alignment vertical="center" wrapText="1"/>
    </xf>
    <xf numFmtId="0" fontId="7" fillId="19" borderId="57" xfId="0" applyFont="1" applyFill="1" applyBorder="1" applyAlignment="1">
      <alignment horizontal="left" vertical="center" wrapText="1"/>
    </xf>
    <xf numFmtId="0" fontId="7" fillId="19" borderId="58" xfId="0" applyFont="1" applyFill="1" applyBorder="1" applyAlignment="1">
      <alignment horizontal="left" vertical="center" wrapText="1"/>
    </xf>
    <xf numFmtId="0" fontId="18" fillId="19" borderId="0" xfId="0" applyFont="1" applyFill="1" applyAlignment="1">
      <alignment horizontal="left" vertical="center" wrapText="1"/>
    </xf>
    <xf numFmtId="0" fontId="18" fillId="19" borderId="52" xfId="0" applyFont="1" applyFill="1" applyBorder="1" applyAlignment="1">
      <alignment horizontal="left" vertical="center" wrapText="1"/>
    </xf>
    <xf numFmtId="0" fontId="18" fillId="17" borderId="12" xfId="0" applyFont="1" applyFill="1" applyBorder="1" applyAlignment="1">
      <alignment horizontal="left" vertical="center" wrapText="1"/>
    </xf>
    <xf numFmtId="0" fontId="4" fillId="17" borderId="12" xfId="0" applyFont="1" applyFill="1" applyBorder="1" applyAlignment="1">
      <alignment horizontal="left" vertical="center" wrapText="1"/>
    </xf>
    <xf numFmtId="0" fontId="4" fillId="19" borderId="11" xfId="0" applyFont="1" applyFill="1" applyBorder="1" applyAlignment="1">
      <alignment vertical="center" wrapText="1"/>
    </xf>
    <xf numFmtId="0" fontId="7" fillId="19" borderId="56" xfId="0" applyFont="1" applyFill="1" applyBorder="1" applyAlignment="1">
      <alignment horizontal="left" vertical="center" wrapText="1"/>
    </xf>
    <xf numFmtId="0" fontId="7" fillId="19" borderId="17" xfId="0" applyFont="1" applyFill="1" applyBorder="1" applyAlignment="1">
      <alignment horizontal="left" vertical="center" wrapText="1"/>
    </xf>
    <xf numFmtId="0" fontId="18" fillId="19" borderId="12" xfId="0" applyFont="1" applyFill="1" applyBorder="1" applyAlignment="1">
      <alignment horizontal="left" vertical="center" wrapText="1"/>
    </xf>
    <xf numFmtId="0" fontId="4" fillId="19" borderId="12" xfId="0" applyFont="1" applyFill="1" applyBorder="1" applyAlignment="1">
      <alignment horizontal="left" vertical="center" wrapText="1"/>
    </xf>
    <xf numFmtId="0" fontId="18" fillId="19" borderId="11" xfId="0" applyFont="1" applyFill="1" applyBorder="1" applyAlignment="1">
      <alignment horizontal="left" vertical="center" wrapText="1"/>
    </xf>
    <xf numFmtId="0" fontId="0" fillId="2" borderId="12" xfId="0" applyBorder="1" applyAlignment="1">
      <alignment horizontal="centerContinuous"/>
    </xf>
    <xf numFmtId="0" fontId="0" fillId="2" borderId="13" xfId="0" applyBorder="1" applyAlignment="1">
      <alignment horizontal="centerContinuous"/>
    </xf>
    <xf numFmtId="0" fontId="12" fillId="2" borderId="17" xfId="0" applyFont="1" applyBorder="1" applyAlignment="1">
      <alignment horizontal="centerContinuous" vertical="center" wrapText="1"/>
    </xf>
    <xf numFmtId="0" fontId="6" fillId="2" borderId="23" xfId="0" applyFont="1" applyBorder="1" applyAlignment="1">
      <alignment horizontal="centerContinuous" vertical="center"/>
    </xf>
    <xf numFmtId="0" fontId="12" fillId="2" borderId="14" xfId="0" applyFont="1" applyBorder="1" applyAlignment="1">
      <alignment horizontal="centerContinuous" vertical="center"/>
    </xf>
    <xf numFmtId="0" fontId="6" fillId="2" borderId="16" xfId="0" applyFont="1" applyBorder="1" applyAlignment="1">
      <alignment horizontal="centerContinuous" vertical="center"/>
    </xf>
    <xf numFmtId="0" fontId="6" fillId="2" borderId="28" xfId="0" applyFont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left" vertical="center" wrapText="1"/>
    </xf>
    <xf numFmtId="0" fontId="8" fillId="7" borderId="30" xfId="0" applyFont="1" applyFill="1" applyBorder="1" applyAlignment="1">
      <alignment horizontal="left" vertical="center" wrapText="1"/>
    </xf>
    <xf numFmtId="0" fontId="6" fillId="2" borderId="28" xfId="0" applyFont="1" applyBorder="1" applyAlignment="1">
      <alignment horizontal="center" vertical="center"/>
    </xf>
    <xf numFmtId="0" fontId="6" fillId="0" borderId="31" xfId="0" applyFont="1" applyFill="1" applyBorder="1" applyAlignment="1">
      <alignment vertical="center"/>
    </xf>
    <xf numFmtId="0" fontId="8" fillId="7" borderId="28" xfId="0" applyFont="1" applyFill="1" applyBorder="1" applyAlignment="1">
      <alignment vertical="center"/>
    </xf>
    <xf numFmtId="0" fontId="19" fillId="22" borderId="5" xfId="0" applyFont="1" applyFill="1" applyBorder="1" applyAlignment="1">
      <alignment vertical="center" wrapText="1"/>
    </xf>
    <xf numFmtId="0" fontId="8" fillId="22" borderId="37" xfId="0" applyFont="1" applyFill="1" applyBorder="1" applyAlignment="1">
      <alignment horizontal="left" vertical="center" wrapText="1"/>
    </xf>
    <xf numFmtId="0" fontId="6" fillId="2" borderId="38" xfId="0" applyFont="1" applyBorder="1" applyAlignment="1">
      <alignment horizontal="center" vertical="center" wrapText="1"/>
    </xf>
    <xf numFmtId="0" fontId="8" fillId="2" borderId="1" xfId="0" applyFont="1" applyBorder="1" applyAlignment="1">
      <alignment horizontal="left" vertical="center" wrapText="1"/>
    </xf>
    <xf numFmtId="0" fontId="8" fillId="9" borderId="38" xfId="0" applyFont="1" applyFill="1" applyBorder="1" applyAlignment="1">
      <alignment horizontal="left" vertical="center" wrapText="1"/>
    </xf>
    <xf numFmtId="0" fontId="6" fillId="2" borderId="30" xfId="0" applyFont="1" applyBorder="1" applyAlignment="1">
      <alignment horizontal="center" vertical="center"/>
    </xf>
    <xf numFmtId="0" fontId="6" fillId="0" borderId="29" xfId="0" applyFont="1" applyFill="1" applyBorder="1" applyAlignment="1">
      <alignment vertical="center"/>
    </xf>
    <xf numFmtId="0" fontId="8" fillId="9" borderId="38" xfId="0" applyFont="1" applyFill="1" applyBorder="1" applyAlignment="1">
      <alignment vertical="center"/>
    </xf>
    <xf numFmtId="0" fontId="19" fillId="22" borderId="3" xfId="0" applyFont="1" applyFill="1" applyBorder="1" applyAlignment="1">
      <alignment vertical="center" wrapText="1"/>
    </xf>
    <xf numFmtId="0" fontId="8" fillId="22" borderId="35" xfId="0" quotePrefix="1" applyFont="1" applyFill="1" applyBorder="1" applyAlignment="1">
      <alignment horizontal="left" vertical="center" wrapText="1"/>
    </xf>
    <xf numFmtId="0" fontId="20" fillId="2" borderId="1" xfId="0" applyFont="1" applyBorder="1" applyAlignment="1">
      <alignment horizontal="left" vertical="center" wrapText="1"/>
    </xf>
    <xf numFmtId="0" fontId="8" fillId="22" borderId="35" xfId="0" applyFont="1" applyFill="1" applyBorder="1" applyAlignment="1">
      <alignment horizontal="left" vertical="center" wrapText="1"/>
    </xf>
    <xf numFmtId="0" fontId="6" fillId="2" borderId="41" xfId="0" applyFont="1" applyBorder="1" applyAlignment="1">
      <alignment horizontal="center" vertical="center"/>
    </xf>
    <xf numFmtId="0" fontId="6" fillId="0" borderId="42" xfId="0" applyFont="1" applyFill="1" applyBorder="1" applyAlignment="1">
      <alignment vertical="center"/>
    </xf>
    <xf numFmtId="0" fontId="8" fillId="10" borderId="43" xfId="0" applyFont="1" applyFill="1" applyBorder="1" applyAlignment="1">
      <alignment vertical="center"/>
    </xf>
    <xf numFmtId="0" fontId="19" fillId="23" borderId="3" xfId="0" applyFont="1" applyFill="1" applyBorder="1" applyAlignment="1">
      <alignment vertical="center" wrapText="1"/>
    </xf>
    <xf numFmtId="0" fontId="8" fillId="23" borderId="35" xfId="0" quotePrefix="1" applyFont="1" applyFill="1" applyBorder="1" applyAlignment="1">
      <alignment horizontal="left" vertical="center" wrapText="1"/>
    </xf>
    <xf numFmtId="0" fontId="8" fillId="23" borderId="35" xfId="0" applyFont="1" applyFill="1" applyBorder="1" applyAlignment="1">
      <alignment horizontal="left" vertical="center" wrapText="1"/>
    </xf>
    <xf numFmtId="0" fontId="19" fillId="23" borderId="9" xfId="0" applyFont="1" applyFill="1" applyBorder="1" applyAlignment="1">
      <alignment vertical="center" wrapText="1"/>
    </xf>
    <xf numFmtId="0" fontId="8" fillId="23" borderId="10" xfId="0" applyFont="1" applyFill="1" applyBorder="1" applyAlignment="1">
      <alignment horizontal="left" vertical="center" wrapText="1"/>
    </xf>
    <xf numFmtId="0" fontId="6" fillId="2" borderId="43" xfId="0" applyFont="1" applyBorder="1" applyAlignment="1">
      <alignment horizontal="center" vertical="center" wrapText="1"/>
    </xf>
    <xf numFmtId="0" fontId="8" fillId="2" borderId="46" xfId="0" applyFont="1" applyBorder="1" applyAlignment="1">
      <alignment horizontal="left" vertical="center" wrapText="1"/>
    </xf>
    <xf numFmtId="0" fontId="8" fillId="10" borderId="43" xfId="0" applyFont="1" applyFill="1" applyBorder="1" applyAlignment="1">
      <alignment horizontal="left" vertical="center" wrapText="1"/>
    </xf>
    <xf numFmtId="0" fontId="4" fillId="19" borderId="7" xfId="0" applyFont="1" applyFill="1" applyBorder="1" applyAlignment="1">
      <alignment horizontal="left" vertical="center" wrapText="1"/>
    </xf>
    <xf numFmtId="0" fontId="4" fillId="19" borderId="3" xfId="0" applyFont="1" applyFill="1" applyBorder="1" applyAlignment="1">
      <alignment horizontal="left" vertical="center" wrapText="1"/>
    </xf>
    <xf numFmtId="164" fontId="10" fillId="6" borderId="3" xfId="0" applyNumberFormat="1" applyFont="1" applyFill="1" applyBorder="1" applyAlignment="1">
      <alignment wrapText="1"/>
    </xf>
    <xf numFmtId="0" fontId="2" fillId="20" borderId="3" xfId="0" applyFont="1" applyFill="1" applyBorder="1" applyAlignment="1">
      <alignment vertical="center" wrapText="1"/>
    </xf>
    <xf numFmtId="1" fontId="2" fillId="13" borderId="3" xfId="0" applyNumberFormat="1" applyFont="1" applyFill="1" applyBorder="1" applyAlignment="1">
      <alignment wrapText="1"/>
    </xf>
    <xf numFmtId="49" fontId="2" fillId="13" borderId="3" xfId="0" applyNumberFormat="1" applyFont="1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10" fillId="12" borderId="2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wrapText="1"/>
    </xf>
    <xf numFmtId="0" fontId="10" fillId="12" borderId="6" xfId="0" applyFont="1" applyFill="1" applyBorder="1" applyAlignment="1">
      <alignment horizontal="center" vertical="center" wrapText="1"/>
    </xf>
    <xf numFmtId="0" fontId="10" fillId="12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0" fillId="4" borderId="3" xfId="0" applyFill="1" applyBorder="1"/>
    <xf numFmtId="164" fontId="10" fillId="6" borderId="3" xfId="0" applyNumberFormat="1" applyFont="1" applyFill="1" applyBorder="1"/>
    <xf numFmtId="49" fontId="10" fillId="15" borderId="3" xfId="0" applyNumberFormat="1" applyFont="1" applyFill="1" applyBorder="1"/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7" fillId="19" borderId="32" xfId="0" applyFont="1" applyFill="1" applyBorder="1" applyAlignment="1">
      <alignment horizontal="left" vertical="center" wrapText="1"/>
    </xf>
    <xf numFmtId="0" fontId="7" fillId="19" borderId="39" xfId="0" applyFont="1" applyFill="1" applyBorder="1" applyAlignment="1">
      <alignment horizontal="left" vertical="center" wrapText="1"/>
    </xf>
    <xf numFmtId="0" fontId="7" fillId="19" borderId="44" xfId="0" applyFont="1" applyFill="1" applyBorder="1" applyAlignment="1">
      <alignment horizontal="left" vertical="center" wrapText="1"/>
    </xf>
    <xf numFmtId="0" fontId="7" fillId="17" borderId="26" xfId="0" applyFont="1" applyFill="1" applyBorder="1" applyAlignment="1">
      <alignment horizontal="left" vertical="center" wrapText="1"/>
    </xf>
    <xf numFmtId="0" fontId="7" fillId="17" borderId="51" xfId="0" applyFont="1" applyFill="1" applyBorder="1" applyAlignment="1">
      <alignment horizontal="left" vertical="center" wrapText="1"/>
    </xf>
    <xf numFmtId="0" fontId="7" fillId="19" borderId="52" xfId="0" applyFont="1" applyFill="1" applyBorder="1" applyAlignment="1">
      <alignment horizontal="left" vertical="center" wrapText="1"/>
    </xf>
    <xf numFmtId="0" fontId="7" fillId="19" borderId="26" xfId="0" applyFont="1" applyFill="1" applyBorder="1" applyAlignment="1">
      <alignment horizontal="left" vertical="center" wrapText="1"/>
    </xf>
    <xf numFmtId="0" fontId="7" fillId="19" borderId="51" xfId="0" applyFont="1" applyFill="1" applyBorder="1" applyAlignment="1">
      <alignment horizontal="left" vertical="center" wrapText="1"/>
    </xf>
    <xf numFmtId="0" fontId="4" fillId="19" borderId="7" xfId="0" applyFont="1" applyFill="1" applyBorder="1" applyAlignment="1">
      <alignment horizontal="left" vertical="center" wrapText="1"/>
    </xf>
    <xf numFmtId="0" fontId="4" fillId="19" borderId="3" xfId="0" applyFont="1" applyFill="1" applyBorder="1" applyAlignment="1">
      <alignment horizontal="left" vertical="center" wrapText="1"/>
    </xf>
    <xf numFmtId="49" fontId="2" fillId="5" borderId="3" xfId="0" applyNumberFormat="1" applyFont="1" applyFill="1" applyBorder="1"/>
  </cellXfs>
  <cellStyles count="2">
    <cellStyle name="Normál" xfId="0" builtinId="0"/>
    <cellStyle name="Normál 2" xfId="1" xr:uid="{00000000-0005-0000-0000-000001000000}"/>
  </cellStyles>
  <dxfs count="7"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theme="7" tint="0.59996337778862885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BDBD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iss%20Kriszti&#225;n\Desktop\D_meghajt&#243;\GFT-k\GFT%202027-2037\Szilas-menti_Igazgatosag\Kerepes-Kistracsa-IV\vk_GFT_IV_F_2_v1-23967531-Hivatali%20Teszt%20iktat&#225;shoz-2026-01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őlap"/>
      <sheetName val="Összesítő"/>
      <sheetName val="F_IV_1A"/>
      <sheetName val="adat"/>
      <sheetName val="Kitöltési útmutató"/>
      <sheetName val="Megjegyzés"/>
    </sheetNames>
    <sheetDataSet>
      <sheetData sheetId="0">
        <row r="6">
          <cell r="B6" t="str">
            <v>2026-01-01</v>
          </cell>
        </row>
      </sheetData>
      <sheetData sheetId="1">
        <row r="1">
          <cell r="B1" t="str">
            <v/>
          </cell>
        </row>
        <row r="2">
          <cell r="B2" t="str">
            <v>Víziközmű-rendszer megnevezése</v>
          </cell>
          <cell r="C2" t="str">
            <v>Víziközmű-rendszer hivatali kódja</v>
          </cell>
          <cell r="D2" t="str">
            <v>ISA</v>
          </cell>
          <cell r="E2" t="str">
            <v>Az érintett ellátásért felelős(ök) megnevezése</v>
          </cell>
          <cell r="F2" t="str">
            <v>Ellátási terület</v>
          </cell>
        </row>
        <row r="3">
          <cell r="B3" t="str">
            <v>Víziközmű-rendszer megnevezése</v>
          </cell>
          <cell r="C3" t="str">
            <v>Víziközmű-rendszer hivatali kódja</v>
          </cell>
          <cell r="D3" t="str">
            <v>ISA</v>
          </cell>
          <cell r="E3" t="str">
            <v>Az érintett ellátásért felelős(ök) megnevezése</v>
          </cell>
          <cell r="F3" t="str">
            <v>Ellátási terület</v>
          </cell>
        </row>
        <row r="4">
          <cell r="B4" t="str">
            <v>Pécel-IV</v>
          </cell>
          <cell r="C4" t="str">
            <v>11-04057-1-001-00-03</v>
          </cell>
          <cell r="D4">
            <v>2293</v>
          </cell>
          <cell r="E4" t="str">
            <v>Pécel Város Önkormányzata</v>
          </cell>
          <cell r="F4" t="str">
            <v>Pécel</v>
          </cell>
        </row>
        <row r="5">
          <cell r="B5" t="str">
            <v>Ócsa-IV</v>
          </cell>
          <cell r="C5" t="str">
            <v>11-04075-1-001-00-05</v>
          </cell>
          <cell r="D5">
            <v>2294</v>
          </cell>
          <cell r="E5" t="str">
            <v>Ócsa Város Önkormányzat</v>
          </cell>
          <cell r="F5" t="str">
            <v>Ócsa</v>
          </cell>
        </row>
        <row r="6">
          <cell r="B6" t="str">
            <v>Felsőpakony-IV</v>
          </cell>
          <cell r="C6" t="str">
            <v>11-06035-1-001-00-11</v>
          </cell>
          <cell r="D6">
            <v>2295</v>
          </cell>
          <cell r="E6" t="str">
            <v>Felsőpakony Nagyközség Önkormányzata</v>
          </cell>
          <cell r="F6" t="str">
            <v>Felsőpakony</v>
          </cell>
        </row>
        <row r="7">
          <cell r="B7" t="str">
            <v>Délegyháza-IV</v>
          </cell>
          <cell r="C7" t="str">
            <v>11-09973-1-001-00-14</v>
          </cell>
          <cell r="D7">
            <v>2296</v>
          </cell>
          <cell r="E7" t="str">
            <v>Délegyháza Község Önkormányzata</v>
          </cell>
          <cell r="F7" t="str">
            <v>Délegyháza</v>
          </cell>
        </row>
        <row r="8">
          <cell r="B8" t="str">
            <v>Áporka-IV</v>
          </cell>
          <cell r="C8" t="str">
            <v>11-10108-1-001-00-14</v>
          </cell>
          <cell r="D8">
            <v>2297</v>
          </cell>
          <cell r="E8" t="str">
            <v>Áporka Község Önkormányzata</v>
          </cell>
          <cell r="F8" t="str">
            <v>Áporka</v>
          </cell>
        </row>
        <row r="9">
          <cell r="B9" t="str">
            <v>Majosháza-IV</v>
          </cell>
          <cell r="C9" t="str">
            <v>11-10755-1-001-00-07</v>
          </cell>
          <cell r="D9">
            <v>2298</v>
          </cell>
          <cell r="E9" t="str">
            <v>Majosháza Község Önkormányzata</v>
          </cell>
          <cell r="F9" t="str">
            <v>Majosháza</v>
          </cell>
        </row>
        <row r="10">
          <cell r="B10" t="str">
            <v>K.k.lacháza--IV</v>
          </cell>
          <cell r="C10" t="str">
            <v>11-10816-1-001-01-10</v>
          </cell>
          <cell r="D10">
            <v>2299</v>
          </cell>
          <cell r="E10" t="str">
            <v>Kiskunlacháza Város Önkormányzat</v>
          </cell>
          <cell r="F10" t="str">
            <v>Kiskunlacháza</v>
          </cell>
        </row>
        <row r="11">
          <cell r="B11" t="str">
            <v>Maglód-IV</v>
          </cell>
          <cell r="C11" t="str">
            <v>11-10922-1-001-00-14</v>
          </cell>
          <cell r="D11">
            <v>2300</v>
          </cell>
          <cell r="E11" t="str">
            <v>Maglód Város Önkormányzata</v>
          </cell>
          <cell r="F11" t="str">
            <v>Maglód</v>
          </cell>
        </row>
        <row r="12">
          <cell r="B12" t="str">
            <v>Üllő-IV</v>
          </cell>
          <cell r="C12" t="str">
            <v>11-12894-1-001-00-15</v>
          </cell>
          <cell r="D12">
            <v>2301</v>
          </cell>
          <cell r="E12" t="str">
            <v>Üllő Város Önkormányzata</v>
          </cell>
          <cell r="F12" t="str">
            <v>Üllő</v>
          </cell>
        </row>
        <row r="13">
          <cell r="B13" t="str">
            <v>Sz.halom-IV</v>
          </cell>
          <cell r="C13" t="str">
            <v>11-13277-1-001-00-06</v>
          </cell>
          <cell r="D13">
            <v>2302</v>
          </cell>
          <cell r="E13" t="str">
            <v>Szigethalom Város Önkormányzat</v>
          </cell>
          <cell r="F13" t="str">
            <v>Szigethalom</v>
          </cell>
        </row>
        <row r="14">
          <cell r="B14" t="str">
            <v>Szigetszent- márton-IV</v>
          </cell>
          <cell r="C14" t="str">
            <v>11-15185-1-001-00-13</v>
          </cell>
          <cell r="D14">
            <v>2303</v>
          </cell>
          <cell r="E14" t="str">
            <v>Szigetszentmárton Község Önkormányzata</v>
          </cell>
          <cell r="F14" t="str">
            <v>Szigetszentmárton</v>
          </cell>
        </row>
        <row r="15">
          <cell r="B15" t="str">
            <v>Dunavarsány-IV</v>
          </cell>
          <cell r="C15" t="str">
            <v>11-20534-1-001-00-11</v>
          </cell>
          <cell r="D15">
            <v>2304</v>
          </cell>
          <cell r="E15" t="str">
            <v>Dunavarsány Város Önkormányzata</v>
          </cell>
          <cell r="F15" t="str">
            <v>Dunavarsány</v>
          </cell>
        </row>
        <row r="16">
          <cell r="B16" t="str">
            <v>Péteri-IV</v>
          </cell>
          <cell r="C16" t="str">
            <v>11-21847-1-001-00-13</v>
          </cell>
          <cell r="D16">
            <v>2305</v>
          </cell>
          <cell r="E16" t="str">
            <v>Péteri Község Önkormányzata</v>
          </cell>
          <cell r="F16" t="str">
            <v>Péteri</v>
          </cell>
        </row>
        <row r="17">
          <cell r="B17" t="str">
            <v>Gyál-IV</v>
          </cell>
          <cell r="C17" t="str">
            <v>11-25627-1-001-00-03</v>
          </cell>
          <cell r="D17">
            <v>2307</v>
          </cell>
          <cell r="E17" t="str">
            <v>Gyál Város Önkormányzata</v>
          </cell>
          <cell r="F17" t="str">
            <v>Gyál</v>
          </cell>
        </row>
        <row r="18">
          <cell r="B18" t="str">
            <v>Vecsés-IV</v>
          </cell>
          <cell r="C18" t="str">
            <v>11-26815-1-001-00-11</v>
          </cell>
          <cell r="D18">
            <v>2308</v>
          </cell>
          <cell r="E18" t="str">
            <v>Vecsés Város Önkormányzata</v>
          </cell>
          <cell r="F18" t="str">
            <v>Vecsés</v>
          </cell>
        </row>
        <row r="19">
          <cell r="B19" t="str">
            <v>Taksony-IV</v>
          </cell>
          <cell r="C19" t="str">
            <v>11-30720-1-001-00-04</v>
          </cell>
          <cell r="D19">
            <v>2309</v>
          </cell>
          <cell r="E19" t="str">
            <v>Taksony Nagyközség Önkormányzata</v>
          </cell>
          <cell r="F19" t="str">
            <v>Taksony</v>
          </cell>
        </row>
        <row r="20">
          <cell r="B20" t="str">
            <v>Inárcs-IV</v>
          </cell>
          <cell r="C20" t="str">
            <v>11-32106-1-001-00-12</v>
          </cell>
          <cell r="D20">
            <v>2310</v>
          </cell>
          <cell r="E20" t="str">
            <v>Inárcs Nagyközség Önkormányzata</v>
          </cell>
          <cell r="F20" t="str">
            <v>Inárcs</v>
          </cell>
        </row>
        <row r="21">
          <cell r="B21" t="str">
            <v>Kerepes-Kistarcsa-IV</v>
          </cell>
          <cell r="C21" t="str">
            <v>11-34157-1-002-00-01</v>
          </cell>
          <cell r="D21">
            <v>2311</v>
          </cell>
          <cell r="E21" t="str">
            <v>Kerepes Város Önkormányzata, Kistarcsa Város Önkormányzata</v>
          </cell>
          <cell r="F21" t="str">
            <v>Kerepes, Kistarcsa</v>
          </cell>
        </row>
        <row r="22">
          <cell r="B22" t="str">
            <v>Ecser-IV</v>
          </cell>
          <cell r="C22" t="str">
            <v>12-24518-1-001-00-12</v>
          </cell>
          <cell r="D22">
            <v>2312</v>
          </cell>
          <cell r="E22" t="str">
            <v>Ecser Nagyközség Önkormányzata</v>
          </cell>
          <cell r="F22" t="str">
            <v>Ecser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workbookViewId="0">
      <selection activeCell="C3" sqref="C3"/>
    </sheetView>
  </sheetViews>
  <sheetFormatPr defaultRowHeight="15" x14ac:dyDescent="0.25"/>
  <cols>
    <col min="1" max="1" width="24.85546875" bestFit="1" customWidth="1"/>
    <col min="2" max="2" width="22.42578125" customWidth="1"/>
  </cols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s="181" t="s">
        <v>2</v>
      </c>
      <c r="B3" s="181" t="s">
        <v>3</v>
      </c>
    </row>
    <row r="4" spans="1:2" x14ac:dyDescent="0.25">
      <c r="A4" s="181" t="s">
        <v>4</v>
      </c>
      <c r="B4" s="181" t="s">
        <v>5</v>
      </c>
    </row>
    <row r="5" spans="1:2" x14ac:dyDescent="0.25">
      <c r="A5" s="181" t="s">
        <v>6</v>
      </c>
      <c r="B5" s="181" t="s">
        <v>7</v>
      </c>
    </row>
    <row r="6" spans="1:2" x14ac:dyDescent="0.25">
      <c r="A6" s="181" t="s">
        <v>8</v>
      </c>
      <c r="B6" s="181" t="s">
        <v>9</v>
      </c>
    </row>
    <row r="7" spans="1:2" x14ac:dyDescent="0.25">
      <c r="A7" s="181" t="s">
        <v>10</v>
      </c>
      <c r="B7" s="182">
        <f>VALUE(LEFT(B6,4)+1)</f>
        <v>2027</v>
      </c>
    </row>
    <row r="8" spans="1:2" x14ac:dyDescent="0.25">
      <c r="A8" s="181" t="s">
        <v>11</v>
      </c>
      <c r="B8" s="182">
        <f>VALUE(LEFT(B6,4)+10)</f>
        <v>2036</v>
      </c>
    </row>
    <row r="9" spans="1:2" x14ac:dyDescent="0.25">
      <c r="A9" s="181" t="s">
        <v>12</v>
      </c>
      <c r="B9" s="181" t="s">
        <v>13</v>
      </c>
    </row>
    <row r="10" spans="1:2" x14ac:dyDescent="0.25">
      <c r="A10" t="s">
        <v>0</v>
      </c>
    </row>
    <row r="11" spans="1:2" x14ac:dyDescent="0.25">
      <c r="A11" t="s">
        <v>0</v>
      </c>
    </row>
    <row r="12" spans="1:2" x14ac:dyDescent="0.25">
      <c r="A12" t="s">
        <v>14</v>
      </c>
    </row>
    <row r="13" spans="1:2" x14ac:dyDescent="0.25">
      <c r="A13" s="181" t="s">
        <v>15</v>
      </c>
      <c r="B13" s="181" t="s">
        <v>16</v>
      </c>
    </row>
    <row r="14" spans="1:2" x14ac:dyDescent="0.25">
      <c r="A14" s="181" t="s">
        <v>4</v>
      </c>
      <c r="B14" s="181" t="s">
        <v>17</v>
      </c>
    </row>
    <row r="15" spans="1:2" x14ac:dyDescent="0.25">
      <c r="A15" s="181" t="s">
        <v>18</v>
      </c>
      <c r="B15" s="181">
        <v>23967531</v>
      </c>
    </row>
    <row r="16" spans="1:2" x14ac:dyDescent="0.25">
      <c r="A16" t="s">
        <v>0</v>
      </c>
    </row>
    <row r="17" spans="1:1" x14ac:dyDescent="0.25">
      <c r="A17" t="s">
        <v>0</v>
      </c>
    </row>
  </sheetData>
  <mergeCells count="20">
    <mergeCell ref="A3"/>
    <mergeCell ref="B3"/>
    <mergeCell ref="A4"/>
    <mergeCell ref="B4"/>
    <mergeCell ref="A5"/>
    <mergeCell ref="B5"/>
    <mergeCell ref="A6"/>
    <mergeCell ref="B6"/>
    <mergeCell ref="A7"/>
    <mergeCell ref="B7"/>
    <mergeCell ref="A8"/>
    <mergeCell ref="B8"/>
    <mergeCell ref="A14"/>
    <mergeCell ref="B14"/>
    <mergeCell ref="A15"/>
    <mergeCell ref="B15"/>
    <mergeCell ref="A9"/>
    <mergeCell ref="B9"/>
    <mergeCell ref="A13"/>
    <mergeCell ref="B1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22"/>
  <sheetViews>
    <sheetView zoomScale="70" zoomScaleNormal="70" workbookViewId="0"/>
  </sheetViews>
  <sheetFormatPr defaultColWidth="20.7109375" defaultRowHeight="15" x14ac:dyDescent="0.25"/>
  <cols>
    <col min="1" max="1" width="20.7109375" style="20" customWidth="1"/>
    <col min="2" max="16384" width="20.7109375" style="20"/>
  </cols>
  <sheetData>
    <row r="1" spans="1:50" x14ac:dyDescent="0.25">
      <c r="B1" s="20" t="s">
        <v>0</v>
      </c>
      <c r="P1" s="24" t="s">
        <v>19</v>
      </c>
      <c r="Q1" s="25"/>
      <c r="R1" s="25"/>
      <c r="S1" s="25"/>
      <c r="T1" s="25"/>
      <c r="U1" s="25"/>
      <c r="V1" s="25"/>
      <c r="W1" s="25"/>
      <c r="X1" s="25"/>
      <c r="Y1" s="25"/>
      <c r="Z1" s="26"/>
      <c r="AA1" s="26"/>
      <c r="AC1" s="27" t="s">
        <v>20</v>
      </c>
      <c r="AD1" s="21"/>
      <c r="AE1" s="21"/>
      <c r="AF1" s="21"/>
      <c r="AG1" s="21"/>
      <c r="AH1" s="21"/>
      <c r="AI1" s="21"/>
      <c r="AJ1" s="21"/>
      <c r="AK1" s="21"/>
      <c r="AL1" s="21"/>
      <c r="AM1" s="22"/>
      <c r="AN1" s="22"/>
    </row>
    <row r="2" spans="1:50" ht="75" x14ac:dyDescent="0.25">
      <c r="A2" s="185" t="s">
        <v>21</v>
      </c>
      <c r="B2" s="185" t="s">
        <v>22</v>
      </c>
      <c r="C2" s="185" t="s">
        <v>23</v>
      </c>
      <c r="D2" s="185" t="s">
        <v>24</v>
      </c>
      <c r="E2" s="185" t="s">
        <v>25</v>
      </c>
      <c r="F2" s="185" t="s">
        <v>26</v>
      </c>
      <c r="G2" s="185" t="s">
        <v>27</v>
      </c>
      <c r="H2" s="180" t="s">
        <v>28</v>
      </c>
      <c r="I2" s="180" t="s">
        <v>29</v>
      </c>
      <c r="K2" s="28" t="s">
        <v>30</v>
      </c>
      <c r="L2" s="29" t="s">
        <v>31</v>
      </c>
      <c r="M2" s="30" t="s">
        <v>32</v>
      </c>
      <c r="N2" s="28" t="s">
        <v>33</v>
      </c>
      <c r="P2" s="31" t="s">
        <v>34</v>
      </c>
      <c r="Q2" s="32" t="s">
        <v>35</v>
      </c>
      <c r="R2" s="32" t="s">
        <v>36</v>
      </c>
      <c r="S2" s="32" t="s">
        <v>37</v>
      </c>
      <c r="T2" s="32" t="s">
        <v>38</v>
      </c>
      <c r="U2" s="32" t="s">
        <v>39</v>
      </c>
      <c r="V2" s="32" t="s">
        <v>40</v>
      </c>
      <c r="W2" s="32" t="s">
        <v>41</v>
      </c>
      <c r="X2" s="32" t="s">
        <v>42</v>
      </c>
      <c r="Y2" s="32" t="s">
        <v>43</v>
      </c>
      <c r="Z2" s="30" t="s">
        <v>44</v>
      </c>
      <c r="AA2" s="33" t="s">
        <v>45</v>
      </c>
      <c r="AC2" s="34" t="s">
        <v>34</v>
      </c>
      <c r="AD2" s="35" t="s">
        <v>35</v>
      </c>
      <c r="AE2" s="35" t="s">
        <v>36</v>
      </c>
      <c r="AF2" s="35" t="s">
        <v>37</v>
      </c>
      <c r="AG2" s="35" t="s">
        <v>38</v>
      </c>
      <c r="AH2" s="35" t="s">
        <v>39</v>
      </c>
      <c r="AI2" s="35" t="s">
        <v>40</v>
      </c>
      <c r="AJ2" s="35" t="s">
        <v>41</v>
      </c>
      <c r="AK2" s="35" t="s">
        <v>42</v>
      </c>
      <c r="AL2" s="35" t="s">
        <v>43</v>
      </c>
      <c r="AM2" s="36" t="s">
        <v>44</v>
      </c>
      <c r="AN2" s="33" t="s">
        <v>45</v>
      </c>
      <c r="AT2" s="37"/>
      <c r="AU2" s="38" t="s">
        <v>46</v>
      </c>
      <c r="AV2" s="38" t="s">
        <v>47</v>
      </c>
      <c r="AW2" s="38" t="s">
        <v>48</v>
      </c>
      <c r="AX2" s="38" t="s">
        <v>49</v>
      </c>
    </row>
    <row r="3" spans="1:50" x14ac:dyDescent="0.25">
      <c r="A3" s="186"/>
      <c r="B3" s="186" t="s">
        <v>22</v>
      </c>
      <c r="C3" s="186" t="s">
        <v>23</v>
      </c>
      <c r="D3" s="186" t="s">
        <v>24</v>
      </c>
      <c r="E3" s="186" t="s">
        <v>25</v>
      </c>
      <c r="F3" s="186" t="s">
        <v>26</v>
      </c>
      <c r="G3" s="186"/>
      <c r="H3" s="187">
        <v>0</v>
      </c>
      <c r="I3" s="187">
        <v>0</v>
      </c>
      <c r="K3" s="39">
        <f t="shared" ref="K3:N3" si="0">SUM(K$4:K$13018)</f>
        <v>560000</v>
      </c>
      <c r="L3" s="40">
        <f t="shared" si="0"/>
        <v>25000</v>
      </c>
      <c r="M3" s="41">
        <f t="shared" si="0"/>
        <v>535000</v>
      </c>
      <c r="N3" s="39">
        <f t="shared" si="0"/>
        <v>0</v>
      </c>
      <c r="P3" s="42">
        <f>SUM(P$4:P$3018)</f>
        <v>0</v>
      </c>
      <c r="Q3" s="43">
        <f t="shared" ref="Q3:AA3" si="1">SUM(Q$4:Q$3018)</f>
        <v>0</v>
      </c>
      <c r="R3" s="43">
        <f t="shared" si="1"/>
        <v>0</v>
      </c>
      <c r="S3" s="43">
        <f t="shared" si="1"/>
        <v>0</v>
      </c>
      <c r="T3" s="43">
        <f t="shared" si="1"/>
        <v>0</v>
      </c>
      <c r="U3" s="43">
        <f t="shared" si="1"/>
        <v>25000</v>
      </c>
      <c r="V3" s="43">
        <f t="shared" si="1"/>
        <v>0</v>
      </c>
      <c r="W3" s="43">
        <f t="shared" si="1"/>
        <v>0</v>
      </c>
      <c r="X3" s="43">
        <f t="shared" si="1"/>
        <v>0</v>
      </c>
      <c r="Y3" s="43">
        <f t="shared" si="1"/>
        <v>0</v>
      </c>
      <c r="Z3" s="44">
        <f t="shared" si="1"/>
        <v>0</v>
      </c>
      <c r="AA3" s="45">
        <f t="shared" si="1"/>
        <v>25000</v>
      </c>
      <c r="AC3" s="46">
        <f t="shared" ref="AC3:AN3" si="2">SUM(AC$4:AC$3018)</f>
        <v>0</v>
      </c>
      <c r="AD3" s="47">
        <f t="shared" si="2"/>
        <v>0</v>
      </c>
      <c r="AE3" s="47">
        <f t="shared" si="2"/>
        <v>0</v>
      </c>
      <c r="AF3" s="47">
        <f t="shared" si="2"/>
        <v>0</v>
      </c>
      <c r="AG3" s="47">
        <f t="shared" si="2"/>
        <v>0</v>
      </c>
      <c r="AH3" s="47">
        <f t="shared" si="2"/>
        <v>0</v>
      </c>
      <c r="AI3" s="47">
        <f t="shared" si="2"/>
        <v>0</v>
      </c>
      <c r="AJ3" s="47">
        <f t="shared" si="2"/>
        <v>0</v>
      </c>
      <c r="AK3" s="47">
        <f t="shared" si="2"/>
        <v>0</v>
      </c>
      <c r="AL3" s="47">
        <f t="shared" si="2"/>
        <v>0</v>
      </c>
      <c r="AM3" s="48">
        <f t="shared" si="2"/>
        <v>0</v>
      </c>
      <c r="AN3" s="45">
        <f t="shared" si="2"/>
        <v>0</v>
      </c>
      <c r="AT3" s="49" t="s">
        <v>50</v>
      </c>
      <c r="AU3" s="49">
        <f t="shared" ref="AU3:AV3" si="3">SUM(AU$4:AU$3018)</f>
        <v>5</v>
      </c>
      <c r="AV3" s="49">
        <f t="shared" si="3"/>
        <v>5</v>
      </c>
      <c r="AW3" s="49" t="s">
        <v>51</v>
      </c>
      <c r="AX3" s="49" t="s">
        <v>51</v>
      </c>
    </row>
    <row r="4" spans="1:50" x14ac:dyDescent="0.25">
      <c r="A4" s="65">
        <v>893</v>
      </c>
      <c r="B4" s="184" t="s">
        <v>52</v>
      </c>
      <c r="C4" s="184" t="s">
        <v>53</v>
      </c>
      <c r="D4" s="184">
        <v>2293</v>
      </c>
      <c r="E4" s="184" t="s">
        <v>54</v>
      </c>
      <c r="F4" s="184" t="s">
        <v>55</v>
      </c>
      <c r="G4" s="50" t="str">
        <f t="shared" ref="G4:G22" si="4">IF(ISNA($AT4),"Nincs rögzítve!",IF(AW4=0,"Hiányzik a rövidtávú terv!",IF(AX4=0,"Hiányzik a hosszútávú terv!",IF(AU4=AV4,"Kitöltés rendben!",IF(AU4&lt;&gt;AV4,"Kitöltési hiba!","Kitöltési hiba!")))))</f>
        <v>Nincs rögzítve!</v>
      </c>
      <c r="H4" s="183" t="s">
        <v>0</v>
      </c>
      <c r="I4" s="183" t="s">
        <v>0</v>
      </c>
      <c r="K4" s="51">
        <f t="shared" ref="K4:K22" si="5">L4+M4</f>
        <v>0</v>
      </c>
      <c r="L4" s="52">
        <f>SUMIF(B_IV_1A!$F:$F,$C4,B_IV_1A!$N:$N)</f>
        <v>0</v>
      </c>
      <c r="M4" s="52">
        <f>SUMIF(B_IV_1A!$F:$F,$C4,B_IV_1A!$O:$O)</f>
        <v>0</v>
      </c>
      <c r="N4" s="52">
        <f>SUMIF(B_IV_1A!$F:$F,$C4,B_IV_1A!$P:$P)</f>
        <v>0</v>
      </c>
      <c r="P4" s="53">
        <f>SUMIF(B_IV_1A!$F:$F,$C4,B_IV_1A!R:R)</f>
        <v>0</v>
      </c>
      <c r="Q4" s="53">
        <f>SUMIF(B_IV_1A!$F:$F,$C4,B_IV_1A!S:S)</f>
        <v>0</v>
      </c>
      <c r="R4" s="53">
        <f>SUMIF(B_IV_1A!$F:$F,$C4,B_IV_1A!T:T)</f>
        <v>0</v>
      </c>
      <c r="S4" s="53">
        <f>SUMIF(B_IV_1A!$F:$F,$C4,B_IV_1A!U:U)</f>
        <v>0</v>
      </c>
      <c r="T4" s="53">
        <f>SUMIF(B_IV_1A!$F:$F,$C4,B_IV_1A!V:V)</f>
        <v>0</v>
      </c>
      <c r="U4" s="53">
        <f>SUMIF(B_IV_1A!$F:$F,$C4,B_IV_1A!W:W)</f>
        <v>0</v>
      </c>
      <c r="V4" s="53">
        <f>SUMIF(B_IV_1A!$F:$F,$C4,B_IV_1A!X:X)</f>
        <v>0</v>
      </c>
      <c r="W4" s="53">
        <f>SUMIF(B_IV_1A!$F:$F,$C4,B_IV_1A!Y:Y)</f>
        <v>0</v>
      </c>
      <c r="X4" s="53">
        <f>SUMIF(B_IV_1A!$F:$F,$C4,B_IV_1A!Z:Z)</f>
        <v>0</v>
      </c>
      <c r="Y4" s="53">
        <f>SUMIF(B_IV_1A!$F:$F,$C4,B_IV_1A!AA:AA)</f>
        <v>0</v>
      </c>
      <c r="Z4" s="54">
        <f>SUMIF(B_IV_1A!$F:$F,$C4,B_IV_1A!AB:AB)</f>
        <v>0</v>
      </c>
      <c r="AA4" s="55">
        <f t="shared" ref="AA4:AA22" si="6">SUM(P4:Z4)</f>
        <v>0</v>
      </c>
      <c r="AC4" s="56">
        <f>SUMIF(B_IV_1A!$F:$F,$C4,B_IV_1A!AF:AF)</f>
        <v>0</v>
      </c>
      <c r="AD4" s="56">
        <f>SUMIF(B_IV_1A!$F:$F,$C4,B_IV_1A!AG:AG)</f>
        <v>0</v>
      </c>
      <c r="AE4" s="56">
        <f>SUMIF(B_IV_1A!$F:$F,$C4,B_IV_1A!AH:AH)</f>
        <v>0</v>
      </c>
      <c r="AF4" s="56">
        <f>SUMIF(B_IV_1A!$F:$F,$C4,B_IV_1A!AI:AI)</f>
        <v>0</v>
      </c>
      <c r="AG4" s="56">
        <f>SUMIF(B_IV_1A!$F:$F,$C4,B_IV_1A!AJ:AJ)</f>
        <v>0</v>
      </c>
      <c r="AH4" s="56">
        <f>SUMIF(B_IV_1A!$F:$F,$C4,B_IV_1A!AK:AK)</f>
        <v>0</v>
      </c>
      <c r="AI4" s="56">
        <f>SUMIF(B_IV_1A!$F:$F,$C4,B_IV_1A!AL:AL)</f>
        <v>0</v>
      </c>
      <c r="AJ4" s="56">
        <f>SUMIF(B_IV_1A!$F:$F,$C4,B_IV_1A!AM:AM)</f>
        <v>0</v>
      </c>
      <c r="AK4" s="56">
        <f>SUMIF(B_IV_1A!$F:$F,$C4,B_IV_1A!AN:AN)</f>
        <v>0</v>
      </c>
      <c r="AL4" s="56">
        <f>SUMIF(B_IV_1A!$F:$F,$C4,B_IV_1A!AO:AO)</f>
        <v>0</v>
      </c>
      <c r="AM4" s="56">
        <f>SUMIF(B_IV_1A!$F:$F,$C4,B_IV_1A!AP:AP)</f>
        <v>0</v>
      </c>
      <c r="AN4" s="55">
        <f t="shared" ref="AN4:AN22" si="7">SUM(AC4:AM4)</f>
        <v>0</v>
      </c>
      <c r="AT4" s="23" t="e">
        <f>INDEX(B_IV_1A!$G:$G,MATCH($C4,B_IV_1A!$F:$F,0))</f>
        <v>#N/A</v>
      </c>
      <c r="AU4" s="23">
        <f>COUNTIF(B_IV_1A!$AY$3:$AY$1519,$D4)</f>
        <v>0</v>
      </c>
      <c r="AV4" s="23">
        <f>SUMIF(B_IV_1A!$AY$3:$AY$1519,$D4,B_IV_1A!$CF$3:$CF$1519)</f>
        <v>0</v>
      </c>
      <c r="AW4" s="23">
        <f>SUMIF(B_IV_1A!$AY:$AY,$D4,B_IV_1A!$CG:$CG)</f>
        <v>0</v>
      </c>
      <c r="AX4" s="23">
        <f>SUMIF(B_IV_1A!$AY:$AY,$D4,B_IV_1A!$CG:$CG)</f>
        <v>0</v>
      </c>
    </row>
    <row r="5" spans="1:50" x14ac:dyDescent="0.25">
      <c r="A5" s="65">
        <v>894</v>
      </c>
      <c r="B5" s="184" t="s">
        <v>56</v>
      </c>
      <c r="C5" s="184" t="s">
        <v>57</v>
      </c>
      <c r="D5" s="184">
        <v>2294</v>
      </c>
      <c r="E5" s="184" t="s">
        <v>58</v>
      </c>
      <c r="F5" s="184" t="s">
        <v>59</v>
      </c>
      <c r="G5" s="50" t="str">
        <f t="shared" si="4"/>
        <v>Nincs rögzítve!</v>
      </c>
      <c r="H5" s="183" t="s">
        <v>0</v>
      </c>
      <c r="I5" s="183" t="s">
        <v>0</v>
      </c>
      <c r="K5" s="51">
        <f t="shared" si="5"/>
        <v>0</v>
      </c>
      <c r="L5" s="52">
        <f>SUMIF(B_IV_1A!$F:$F,$C5,B_IV_1A!$N:$N)</f>
        <v>0</v>
      </c>
      <c r="M5" s="52">
        <f>SUMIF(B_IV_1A!$F:$F,$C5,B_IV_1A!$O:$O)</f>
        <v>0</v>
      </c>
      <c r="N5" s="52">
        <f>SUMIF(B_IV_1A!$F:$F,$C5,B_IV_1A!$P:$P)</f>
        <v>0</v>
      </c>
      <c r="P5" s="53">
        <f>SUMIF(B_IV_1A!$F:$F,$C5,B_IV_1A!R:R)</f>
        <v>0</v>
      </c>
      <c r="Q5" s="53">
        <f>SUMIF(B_IV_1A!$F:$F,$C5,B_IV_1A!S:S)</f>
        <v>0</v>
      </c>
      <c r="R5" s="53">
        <f>SUMIF(B_IV_1A!$F:$F,$C5,B_IV_1A!T:T)</f>
        <v>0</v>
      </c>
      <c r="S5" s="53">
        <f>SUMIF(B_IV_1A!$F:$F,$C5,B_IV_1A!U:U)</f>
        <v>0</v>
      </c>
      <c r="T5" s="53">
        <f>SUMIF(B_IV_1A!$F:$F,$C5,B_IV_1A!V:V)</f>
        <v>0</v>
      </c>
      <c r="U5" s="53">
        <f>SUMIF(B_IV_1A!$F:$F,$C5,B_IV_1A!W:W)</f>
        <v>0</v>
      </c>
      <c r="V5" s="53">
        <f>SUMIF(B_IV_1A!$F:$F,$C5,B_IV_1A!X:X)</f>
        <v>0</v>
      </c>
      <c r="W5" s="53">
        <f>SUMIF(B_IV_1A!$F:$F,$C5,B_IV_1A!Y:Y)</f>
        <v>0</v>
      </c>
      <c r="X5" s="53">
        <f>SUMIF(B_IV_1A!$F:$F,$C5,B_IV_1A!Z:Z)</f>
        <v>0</v>
      </c>
      <c r="Y5" s="53">
        <f>SUMIF(B_IV_1A!$F:$F,$C5,B_IV_1A!AA:AA)</f>
        <v>0</v>
      </c>
      <c r="Z5" s="54">
        <f>SUMIF(B_IV_1A!$F:$F,$C5,B_IV_1A!AB:AB)</f>
        <v>0</v>
      </c>
      <c r="AA5" s="55">
        <f t="shared" si="6"/>
        <v>0</v>
      </c>
      <c r="AC5" s="56">
        <f>SUMIF(B_IV_1A!$F:$F,$C5,B_IV_1A!AF:AF)</f>
        <v>0</v>
      </c>
      <c r="AD5" s="56">
        <f>SUMIF(B_IV_1A!$F:$F,$C5,B_IV_1A!AG:AG)</f>
        <v>0</v>
      </c>
      <c r="AE5" s="56">
        <f>SUMIF(B_IV_1A!$F:$F,$C5,B_IV_1A!AH:AH)</f>
        <v>0</v>
      </c>
      <c r="AF5" s="56">
        <f>SUMIF(B_IV_1A!$F:$F,$C5,B_IV_1A!AI:AI)</f>
        <v>0</v>
      </c>
      <c r="AG5" s="56">
        <f>SUMIF(B_IV_1A!$F:$F,$C5,B_IV_1A!AJ:AJ)</f>
        <v>0</v>
      </c>
      <c r="AH5" s="56">
        <f>SUMIF(B_IV_1A!$F:$F,$C5,B_IV_1A!AK:AK)</f>
        <v>0</v>
      </c>
      <c r="AI5" s="56">
        <f>SUMIF(B_IV_1A!$F:$F,$C5,B_IV_1A!AL:AL)</f>
        <v>0</v>
      </c>
      <c r="AJ5" s="56">
        <f>SUMIF(B_IV_1A!$F:$F,$C5,B_IV_1A!AM:AM)</f>
        <v>0</v>
      </c>
      <c r="AK5" s="56">
        <f>SUMIF(B_IV_1A!$F:$F,$C5,B_IV_1A!AN:AN)</f>
        <v>0</v>
      </c>
      <c r="AL5" s="56">
        <f>SUMIF(B_IV_1A!$F:$F,$C5,B_IV_1A!AO:AO)</f>
        <v>0</v>
      </c>
      <c r="AM5" s="56">
        <f>SUMIF(B_IV_1A!$F:$F,$C5,B_IV_1A!AP:AP)</f>
        <v>0</v>
      </c>
      <c r="AN5" s="55">
        <f t="shared" si="7"/>
        <v>0</v>
      </c>
      <c r="AT5" s="23" t="e">
        <f>INDEX(B_IV_1A!$G:$G,MATCH($C5,B_IV_1A!$F:$F,0))</f>
        <v>#N/A</v>
      </c>
      <c r="AU5" s="23">
        <f>COUNTIF(B_IV_1A!$AY$3:$AY$1519,$D5)</f>
        <v>0</v>
      </c>
      <c r="AV5" s="23">
        <f>SUMIF(B_IV_1A!$AY$3:$AY$1519,$D5,B_IV_1A!$CF$3:$CF$1519)</f>
        <v>0</v>
      </c>
      <c r="AW5" s="23">
        <f>SUMIF(B_IV_1A!$AY:$AY,$D5,B_IV_1A!$CG:$CG)</f>
        <v>0</v>
      </c>
      <c r="AX5" s="23">
        <f>SUMIF(B_IV_1A!$AY:$AY,$D5,B_IV_1A!$CG:$CG)</f>
        <v>0</v>
      </c>
    </row>
    <row r="6" spans="1:50" x14ac:dyDescent="0.25">
      <c r="A6" s="65">
        <v>895</v>
      </c>
      <c r="B6" s="184" t="s">
        <v>60</v>
      </c>
      <c r="C6" s="184" t="s">
        <v>61</v>
      </c>
      <c r="D6" s="184">
        <v>2295</v>
      </c>
      <c r="E6" s="184" t="s">
        <v>62</v>
      </c>
      <c r="F6" s="184" t="s">
        <v>63</v>
      </c>
      <c r="G6" s="50" t="str">
        <f t="shared" si="4"/>
        <v>Nincs rögzítve!</v>
      </c>
      <c r="H6" s="183" t="s">
        <v>0</v>
      </c>
      <c r="I6" s="183" t="s">
        <v>0</v>
      </c>
      <c r="K6" s="51">
        <f t="shared" si="5"/>
        <v>0</v>
      </c>
      <c r="L6" s="52">
        <f>SUMIF(B_IV_1A!$F:$F,$C6,B_IV_1A!$N:$N)</f>
        <v>0</v>
      </c>
      <c r="M6" s="52">
        <f>SUMIF(B_IV_1A!$F:$F,$C6,B_IV_1A!$O:$O)</f>
        <v>0</v>
      </c>
      <c r="N6" s="52">
        <f>SUMIF(B_IV_1A!$F:$F,$C6,B_IV_1A!$P:$P)</f>
        <v>0</v>
      </c>
      <c r="P6" s="53">
        <f>SUMIF(B_IV_1A!$F:$F,$C6,B_IV_1A!R:R)</f>
        <v>0</v>
      </c>
      <c r="Q6" s="53">
        <f>SUMIF(B_IV_1A!$F:$F,$C6,B_IV_1A!S:S)</f>
        <v>0</v>
      </c>
      <c r="R6" s="53">
        <f>SUMIF(B_IV_1A!$F:$F,$C6,B_IV_1A!T:T)</f>
        <v>0</v>
      </c>
      <c r="S6" s="53">
        <f>SUMIF(B_IV_1A!$F:$F,$C6,B_IV_1A!U:U)</f>
        <v>0</v>
      </c>
      <c r="T6" s="53">
        <f>SUMIF(B_IV_1A!$F:$F,$C6,B_IV_1A!V:V)</f>
        <v>0</v>
      </c>
      <c r="U6" s="53">
        <f>SUMIF(B_IV_1A!$F:$F,$C6,B_IV_1A!W:W)</f>
        <v>0</v>
      </c>
      <c r="V6" s="53">
        <f>SUMIF(B_IV_1A!$F:$F,$C6,B_IV_1A!X:X)</f>
        <v>0</v>
      </c>
      <c r="W6" s="53">
        <f>SUMIF(B_IV_1A!$F:$F,$C6,B_IV_1A!Y:Y)</f>
        <v>0</v>
      </c>
      <c r="X6" s="53">
        <f>SUMIF(B_IV_1A!$F:$F,$C6,B_IV_1A!Z:Z)</f>
        <v>0</v>
      </c>
      <c r="Y6" s="53">
        <f>SUMIF(B_IV_1A!$F:$F,$C6,B_IV_1A!AA:AA)</f>
        <v>0</v>
      </c>
      <c r="Z6" s="54">
        <f>SUMIF(B_IV_1A!$F:$F,$C6,B_IV_1A!AB:AB)</f>
        <v>0</v>
      </c>
      <c r="AA6" s="55">
        <f t="shared" si="6"/>
        <v>0</v>
      </c>
      <c r="AC6" s="56">
        <f>SUMIF(B_IV_1A!$F:$F,$C6,B_IV_1A!AF:AF)</f>
        <v>0</v>
      </c>
      <c r="AD6" s="56">
        <f>SUMIF(B_IV_1A!$F:$F,$C6,B_IV_1A!AG:AG)</f>
        <v>0</v>
      </c>
      <c r="AE6" s="56">
        <f>SUMIF(B_IV_1A!$F:$F,$C6,B_IV_1A!AH:AH)</f>
        <v>0</v>
      </c>
      <c r="AF6" s="56">
        <f>SUMIF(B_IV_1A!$F:$F,$C6,B_IV_1A!AI:AI)</f>
        <v>0</v>
      </c>
      <c r="AG6" s="56">
        <f>SUMIF(B_IV_1A!$F:$F,$C6,B_IV_1A!AJ:AJ)</f>
        <v>0</v>
      </c>
      <c r="AH6" s="56">
        <f>SUMIF(B_IV_1A!$F:$F,$C6,B_IV_1A!AK:AK)</f>
        <v>0</v>
      </c>
      <c r="AI6" s="56">
        <f>SUMIF(B_IV_1A!$F:$F,$C6,B_IV_1A!AL:AL)</f>
        <v>0</v>
      </c>
      <c r="AJ6" s="56">
        <f>SUMIF(B_IV_1A!$F:$F,$C6,B_IV_1A!AM:AM)</f>
        <v>0</v>
      </c>
      <c r="AK6" s="56">
        <f>SUMIF(B_IV_1A!$F:$F,$C6,B_IV_1A!AN:AN)</f>
        <v>0</v>
      </c>
      <c r="AL6" s="56">
        <f>SUMIF(B_IV_1A!$F:$F,$C6,B_IV_1A!AO:AO)</f>
        <v>0</v>
      </c>
      <c r="AM6" s="56">
        <f>SUMIF(B_IV_1A!$F:$F,$C6,B_IV_1A!AP:AP)</f>
        <v>0</v>
      </c>
      <c r="AN6" s="55">
        <f t="shared" si="7"/>
        <v>0</v>
      </c>
      <c r="AT6" s="23" t="e">
        <f>INDEX(B_IV_1A!$G:$G,MATCH($C6,B_IV_1A!$F:$F,0))</f>
        <v>#N/A</v>
      </c>
      <c r="AU6" s="23">
        <f>COUNTIF(B_IV_1A!$AY$3:$AY$1519,$D6)</f>
        <v>0</v>
      </c>
      <c r="AV6" s="23">
        <f>SUMIF(B_IV_1A!$AY$3:$AY$1519,$D6,B_IV_1A!$CF$3:$CF$1519)</f>
        <v>0</v>
      </c>
      <c r="AW6" s="23">
        <f>SUMIF(B_IV_1A!$AY:$AY,$D6,B_IV_1A!$CG:$CG)</f>
        <v>0</v>
      </c>
      <c r="AX6" s="23">
        <f>SUMIF(B_IV_1A!$AY:$AY,$D6,B_IV_1A!$CG:$CG)</f>
        <v>0</v>
      </c>
    </row>
    <row r="7" spans="1:50" x14ac:dyDescent="0.25">
      <c r="A7" s="65">
        <v>896</v>
      </c>
      <c r="B7" s="184" t="s">
        <v>64</v>
      </c>
      <c r="C7" s="184" t="s">
        <v>65</v>
      </c>
      <c r="D7" s="184">
        <v>2296</v>
      </c>
      <c r="E7" s="184" t="s">
        <v>66</v>
      </c>
      <c r="F7" s="184" t="s">
        <v>67</v>
      </c>
      <c r="G7" s="50" t="str">
        <f t="shared" si="4"/>
        <v>Nincs rögzítve!</v>
      </c>
      <c r="H7" s="183" t="s">
        <v>0</v>
      </c>
      <c r="I7" s="183" t="s">
        <v>0</v>
      </c>
      <c r="K7" s="51">
        <f t="shared" si="5"/>
        <v>0</v>
      </c>
      <c r="L7" s="52">
        <f>SUMIF(B_IV_1A!$F:$F,$C7,B_IV_1A!$N:$N)</f>
        <v>0</v>
      </c>
      <c r="M7" s="52">
        <f>SUMIF(B_IV_1A!$F:$F,$C7,B_IV_1A!$O:$O)</f>
        <v>0</v>
      </c>
      <c r="N7" s="52">
        <f>SUMIF(B_IV_1A!$F:$F,$C7,B_IV_1A!$P:$P)</f>
        <v>0</v>
      </c>
      <c r="P7" s="53">
        <f>SUMIF(B_IV_1A!$F:$F,$C7,B_IV_1A!R:R)</f>
        <v>0</v>
      </c>
      <c r="Q7" s="53">
        <f>SUMIF(B_IV_1A!$F:$F,$C7,B_IV_1A!S:S)</f>
        <v>0</v>
      </c>
      <c r="R7" s="53">
        <f>SUMIF(B_IV_1A!$F:$F,$C7,B_IV_1A!T:T)</f>
        <v>0</v>
      </c>
      <c r="S7" s="53">
        <f>SUMIF(B_IV_1A!$F:$F,$C7,B_IV_1A!U:U)</f>
        <v>0</v>
      </c>
      <c r="T7" s="53">
        <f>SUMIF(B_IV_1A!$F:$F,$C7,B_IV_1A!V:V)</f>
        <v>0</v>
      </c>
      <c r="U7" s="53">
        <f>SUMIF(B_IV_1A!$F:$F,$C7,B_IV_1A!W:W)</f>
        <v>0</v>
      </c>
      <c r="V7" s="53">
        <f>SUMIF(B_IV_1A!$F:$F,$C7,B_IV_1A!X:X)</f>
        <v>0</v>
      </c>
      <c r="W7" s="53">
        <f>SUMIF(B_IV_1A!$F:$F,$C7,B_IV_1A!Y:Y)</f>
        <v>0</v>
      </c>
      <c r="X7" s="53">
        <f>SUMIF(B_IV_1A!$F:$F,$C7,B_IV_1A!Z:Z)</f>
        <v>0</v>
      </c>
      <c r="Y7" s="53">
        <f>SUMIF(B_IV_1A!$F:$F,$C7,B_IV_1A!AA:AA)</f>
        <v>0</v>
      </c>
      <c r="Z7" s="54">
        <f>SUMIF(B_IV_1A!$F:$F,$C7,B_IV_1A!AB:AB)</f>
        <v>0</v>
      </c>
      <c r="AA7" s="55">
        <f t="shared" si="6"/>
        <v>0</v>
      </c>
      <c r="AC7" s="56">
        <f>SUMIF(B_IV_1A!$F:$F,$C7,B_IV_1A!AF:AF)</f>
        <v>0</v>
      </c>
      <c r="AD7" s="56">
        <f>SUMIF(B_IV_1A!$F:$F,$C7,B_IV_1A!AG:AG)</f>
        <v>0</v>
      </c>
      <c r="AE7" s="56">
        <f>SUMIF(B_IV_1A!$F:$F,$C7,B_IV_1A!AH:AH)</f>
        <v>0</v>
      </c>
      <c r="AF7" s="56">
        <f>SUMIF(B_IV_1A!$F:$F,$C7,B_IV_1A!AI:AI)</f>
        <v>0</v>
      </c>
      <c r="AG7" s="56">
        <f>SUMIF(B_IV_1A!$F:$F,$C7,B_IV_1A!AJ:AJ)</f>
        <v>0</v>
      </c>
      <c r="AH7" s="56">
        <f>SUMIF(B_IV_1A!$F:$F,$C7,B_IV_1A!AK:AK)</f>
        <v>0</v>
      </c>
      <c r="AI7" s="56">
        <f>SUMIF(B_IV_1A!$F:$F,$C7,B_IV_1A!AL:AL)</f>
        <v>0</v>
      </c>
      <c r="AJ7" s="56">
        <f>SUMIF(B_IV_1A!$F:$F,$C7,B_IV_1A!AM:AM)</f>
        <v>0</v>
      </c>
      <c r="AK7" s="56">
        <f>SUMIF(B_IV_1A!$F:$F,$C7,B_IV_1A!AN:AN)</f>
        <v>0</v>
      </c>
      <c r="AL7" s="56">
        <f>SUMIF(B_IV_1A!$F:$F,$C7,B_IV_1A!AO:AO)</f>
        <v>0</v>
      </c>
      <c r="AM7" s="56">
        <f>SUMIF(B_IV_1A!$F:$F,$C7,B_IV_1A!AP:AP)</f>
        <v>0</v>
      </c>
      <c r="AN7" s="55">
        <f t="shared" si="7"/>
        <v>0</v>
      </c>
      <c r="AT7" s="23" t="e">
        <f>INDEX(B_IV_1A!$G:$G,MATCH($C7,B_IV_1A!$F:$F,0))</f>
        <v>#N/A</v>
      </c>
      <c r="AU7" s="23">
        <f>COUNTIF(B_IV_1A!$AY$3:$AY$1519,$D7)</f>
        <v>0</v>
      </c>
      <c r="AV7" s="23">
        <f>SUMIF(B_IV_1A!$AY$3:$AY$1519,$D7,B_IV_1A!$CF$3:$CF$1519)</f>
        <v>0</v>
      </c>
      <c r="AW7" s="23">
        <f>SUMIF(B_IV_1A!$AY:$AY,$D7,B_IV_1A!$CG:$CG)</f>
        <v>0</v>
      </c>
      <c r="AX7" s="23">
        <f>SUMIF(B_IV_1A!$AY:$AY,$D7,B_IV_1A!$CG:$CG)</f>
        <v>0</v>
      </c>
    </row>
    <row r="8" spans="1:50" x14ac:dyDescent="0.25">
      <c r="A8" s="65">
        <v>897</v>
      </c>
      <c r="B8" s="184" t="s">
        <v>68</v>
      </c>
      <c r="C8" s="184" t="s">
        <v>69</v>
      </c>
      <c r="D8" s="184">
        <v>2297</v>
      </c>
      <c r="E8" s="184" t="s">
        <v>70</v>
      </c>
      <c r="F8" s="184" t="s">
        <v>71</v>
      </c>
      <c r="G8" s="50" t="str">
        <f t="shared" si="4"/>
        <v>Nincs rögzítve!</v>
      </c>
      <c r="H8" s="183" t="s">
        <v>0</v>
      </c>
      <c r="I8" s="183" t="s">
        <v>0</v>
      </c>
      <c r="K8" s="51">
        <f t="shared" si="5"/>
        <v>0</v>
      </c>
      <c r="L8" s="52">
        <f>SUMIF(B_IV_1A!$F:$F,$C8,B_IV_1A!$N:$N)</f>
        <v>0</v>
      </c>
      <c r="M8" s="52">
        <f>SUMIF(B_IV_1A!$F:$F,$C8,B_IV_1A!$O:$O)</f>
        <v>0</v>
      </c>
      <c r="N8" s="52">
        <f>SUMIF(B_IV_1A!$F:$F,$C8,B_IV_1A!$P:$P)</f>
        <v>0</v>
      </c>
      <c r="P8" s="53">
        <f>SUMIF(B_IV_1A!$F:$F,$C8,B_IV_1A!R:R)</f>
        <v>0</v>
      </c>
      <c r="Q8" s="53">
        <f>SUMIF(B_IV_1A!$F:$F,$C8,B_IV_1A!S:S)</f>
        <v>0</v>
      </c>
      <c r="R8" s="53">
        <f>SUMIF(B_IV_1A!$F:$F,$C8,B_IV_1A!T:T)</f>
        <v>0</v>
      </c>
      <c r="S8" s="53">
        <f>SUMIF(B_IV_1A!$F:$F,$C8,B_IV_1A!U:U)</f>
        <v>0</v>
      </c>
      <c r="T8" s="53">
        <f>SUMIF(B_IV_1A!$F:$F,$C8,B_IV_1A!V:V)</f>
        <v>0</v>
      </c>
      <c r="U8" s="53">
        <f>SUMIF(B_IV_1A!$F:$F,$C8,B_IV_1A!W:W)</f>
        <v>0</v>
      </c>
      <c r="V8" s="53">
        <f>SUMIF(B_IV_1A!$F:$F,$C8,B_IV_1A!X:X)</f>
        <v>0</v>
      </c>
      <c r="W8" s="53">
        <f>SUMIF(B_IV_1A!$F:$F,$C8,B_IV_1A!Y:Y)</f>
        <v>0</v>
      </c>
      <c r="X8" s="53">
        <f>SUMIF(B_IV_1A!$F:$F,$C8,B_IV_1A!Z:Z)</f>
        <v>0</v>
      </c>
      <c r="Y8" s="53">
        <f>SUMIF(B_IV_1A!$F:$F,$C8,B_IV_1A!AA:AA)</f>
        <v>0</v>
      </c>
      <c r="Z8" s="54">
        <f>SUMIF(B_IV_1A!$F:$F,$C8,B_IV_1A!AB:AB)</f>
        <v>0</v>
      </c>
      <c r="AA8" s="55">
        <f t="shared" si="6"/>
        <v>0</v>
      </c>
      <c r="AC8" s="56">
        <f>SUMIF(B_IV_1A!$F:$F,$C8,B_IV_1A!AF:AF)</f>
        <v>0</v>
      </c>
      <c r="AD8" s="56">
        <f>SUMIF(B_IV_1A!$F:$F,$C8,B_IV_1A!AG:AG)</f>
        <v>0</v>
      </c>
      <c r="AE8" s="56">
        <f>SUMIF(B_IV_1A!$F:$F,$C8,B_IV_1A!AH:AH)</f>
        <v>0</v>
      </c>
      <c r="AF8" s="56">
        <f>SUMIF(B_IV_1A!$F:$F,$C8,B_IV_1A!AI:AI)</f>
        <v>0</v>
      </c>
      <c r="AG8" s="56">
        <f>SUMIF(B_IV_1A!$F:$F,$C8,B_IV_1A!AJ:AJ)</f>
        <v>0</v>
      </c>
      <c r="AH8" s="56">
        <f>SUMIF(B_IV_1A!$F:$F,$C8,B_IV_1A!AK:AK)</f>
        <v>0</v>
      </c>
      <c r="AI8" s="56">
        <f>SUMIF(B_IV_1A!$F:$F,$C8,B_IV_1A!AL:AL)</f>
        <v>0</v>
      </c>
      <c r="AJ8" s="56">
        <f>SUMIF(B_IV_1A!$F:$F,$C8,B_IV_1A!AM:AM)</f>
        <v>0</v>
      </c>
      <c r="AK8" s="56">
        <f>SUMIF(B_IV_1A!$F:$F,$C8,B_IV_1A!AN:AN)</f>
        <v>0</v>
      </c>
      <c r="AL8" s="56">
        <f>SUMIF(B_IV_1A!$F:$F,$C8,B_IV_1A!AO:AO)</f>
        <v>0</v>
      </c>
      <c r="AM8" s="56">
        <f>SUMIF(B_IV_1A!$F:$F,$C8,B_IV_1A!AP:AP)</f>
        <v>0</v>
      </c>
      <c r="AN8" s="55">
        <f t="shared" si="7"/>
        <v>0</v>
      </c>
      <c r="AT8" s="23" t="e">
        <f>INDEX(B_IV_1A!$G:$G,MATCH($C8,B_IV_1A!$F:$F,0))</f>
        <v>#N/A</v>
      </c>
      <c r="AU8" s="23">
        <f>COUNTIF(B_IV_1A!$AY$3:$AY$1519,$D8)</f>
        <v>0</v>
      </c>
      <c r="AV8" s="23">
        <f>SUMIF(B_IV_1A!$AY$3:$AY$1519,$D8,B_IV_1A!$CF$3:$CF$1519)</f>
        <v>0</v>
      </c>
      <c r="AW8" s="23">
        <f>SUMIF(B_IV_1A!$AY:$AY,$D8,B_IV_1A!$CG:$CG)</f>
        <v>0</v>
      </c>
      <c r="AX8" s="23">
        <f>SUMIF(B_IV_1A!$AY:$AY,$D8,B_IV_1A!$CG:$CG)</f>
        <v>0</v>
      </c>
    </row>
    <row r="9" spans="1:50" x14ac:dyDescent="0.25">
      <c r="A9" s="65">
        <v>898</v>
      </c>
      <c r="B9" s="184" t="s">
        <v>72</v>
      </c>
      <c r="C9" s="184" t="s">
        <v>73</v>
      </c>
      <c r="D9" s="184">
        <v>2298</v>
      </c>
      <c r="E9" s="184" t="s">
        <v>74</v>
      </c>
      <c r="F9" s="184" t="s">
        <v>75</v>
      </c>
      <c r="G9" s="50" t="str">
        <f t="shared" si="4"/>
        <v>Nincs rögzítve!</v>
      </c>
      <c r="H9" s="183" t="s">
        <v>0</v>
      </c>
      <c r="I9" s="183" t="s">
        <v>0</v>
      </c>
      <c r="K9" s="51">
        <f t="shared" si="5"/>
        <v>0</v>
      </c>
      <c r="L9" s="52">
        <f>SUMIF(B_IV_1A!$F:$F,$C9,B_IV_1A!$N:$N)</f>
        <v>0</v>
      </c>
      <c r="M9" s="52">
        <f>SUMIF(B_IV_1A!$F:$F,$C9,B_IV_1A!$O:$O)</f>
        <v>0</v>
      </c>
      <c r="N9" s="52">
        <f>SUMIF(B_IV_1A!$F:$F,$C9,B_IV_1A!$P:$P)</f>
        <v>0</v>
      </c>
      <c r="P9" s="53">
        <f>SUMIF(B_IV_1A!$F:$F,$C9,B_IV_1A!R:R)</f>
        <v>0</v>
      </c>
      <c r="Q9" s="53">
        <f>SUMIF(B_IV_1A!$F:$F,$C9,B_IV_1A!S:S)</f>
        <v>0</v>
      </c>
      <c r="R9" s="53">
        <f>SUMIF(B_IV_1A!$F:$F,$C9,B_IV_1A!T:T)</f>
        <v>0</v>
      </c>
      <c r="S9" s="53">
        <f>SUMIF(B_IV_1A!$F:$F,$C9,B_IV_1A!U:U)</f>
        <v>0</v>
      </c>
      <c r="T9" s="53">
        <f>SUMIF(B_IV_1A!$F:$F,$C9,B_IV_1A!V:V)</f>
        <v>0</v>
      </c>
      <c r="U9" s="53">
        <f>SUMIF(B_IV_1A!$F:$F,$C9,B_IV_1A!W:W)</f>
        <v>0</v>
      </c>
      <c r="V9" s="53">
        <f>SUMIF(B_IV_1A!$F:$F,$C9,B_IV_1A!X:X)</f>
        <v>0</v>
      </c>
      <c r="W9" s="53">
        <f>SUMIF(B_IV_1A!$F:$F,$C9,B_IV_1A!Y:Y)</f>
        <v>0</v>
      </c>
      <c r="X9" s="53">
        <f>SUMIF(B_IV_1A!$F:$F,$C9,B_IV_1A!Z:Z)</f>
        <v>0</v>
      </c>
      <c r="Y9" s="53">
        <f>SUMIF(B_IV_1A!$F:$F,$C9,B_IV_1A!AA:AA)</f>
        <v>0</v>
      </c>
      <c r="Z9" s="54">
        <f>SUMIF(B_IV_1A!$F:$F,$C9,B_IV_1A!AB:AB)</f>
        <v>0</v>
      </c>
      <c r="AA9" s="55">
        <f t="shared" si="6"/>
        <v>0</v>
      </c>
      <c r="AC9" s="56">
        <f>SUMIF(B_IV_1A!$F:$F,$C9,B_IV_1A!AF:AF)</f>
        <v>0</v>
      </c>
      <c r="AD9" s="56">
        <f>SUMIF(B_IV_1A!$F:$F,$C9,B_IV_1A!AG:AG)</f>
        <v>0</v>
      </c>
      <c r="AE9" s="56">
        <f>SUMIF(B_IV_1A!$F:$F,$C9,B_IV_1A!AH:AH)</f>
        <v>0</v>
      </c>
      <c r="AF9" s="56">
        <f>SUMIF(B_IV_1A!$F:$F,$C9,B_IV_1A!AI:AI)</f>
        <v>0</v>
      </c>
      <c r="AG9" s="56">
        <f>SUMIF(B_IV_1A!$F:$F,$C9,B_IV_1A!AJ:AJ)</f>
        <v>0</v>
      </c>
      <c r="AH9" s="56">
        <f>SUMIF(B_IV_1A!$F:$F,$C9,B_IV_1A!AK:AK)</f>
        <v>0</v>
      </c>
      <c r="AI9" s="56">
        <f>SUMIF(B_IV_1A!$F:$F,$C9,B_IV_1A!AL:AL)</f>
        <v>0</v>
      </c>
      <c r="AJ9" s="56">
        <f>SUMIF(B_IV_1A!$F:$F,$C9,B_IV_1A!AM:AM)</f>
        <v>0</v>
      </c>
      <c r="AK9" s="56">
        <f>SUMIF(B_IV_1A!$F:$F,$C9,B_IV_1A!AN:AN)</f>
        <v>0</v>
      </c>
      <c r="AL9" s="56">
        <f>SUMIF(B_IV_1A!$F:$F,$C9,B_IV_1A!AO:AO)</f>
        <v>0</v>
      </c>
      <c r="AM9" s="56">
        <f>SUMIF(B_IV_1A!$F:$F,$C9,B_IV_1A!AP:AP)</f>
        <v>0</v>
      </c>
      <c r="AN9" s="55">
        <f t="shared" si="7"/>
        <v>0</v>
      </c>
      <c r="AT9" s="23" t="e">
        <f>INDEX(B_IV_1A!$G:$G,MATCH($C9,B_IV_1A!$F:$F,0))</f>
        <v>#N/A</v>
      </c>
      <c r="AU9" s="23">
        <f>COUNTIF(B_IV_1A!$AY$3:$AY$1519,$D9)</f>
        <v>0</v>
      </c>
      <c r="AV9" s="23">
        <f>SUMIF(B_IV_1A!$AY$3:$AY$1519,$D9,B_IV_1A!$CF$3:$CF$1519)</f>
        <v>0</v>
      </c>
      <c r="AW9" s="23">
        <f>SUMIF(B_IV_1A!$AY:$AY,$D9,B_IV_1A!$CG:$CG)</f>
        <v>0</v>
      </c>
      <c r="AX9" s="23">
        <f>SUMIF(B_IV_1A!$AY:$AY,$D9,B_IV_1A!$CG:$CG)</f>
        <v>0</v>
      </c>
    </row>
    <row r="10" spans="1:50" x14ac:dyDescent="0.25">
      <c r="A10" s="65">
        <v>899</v>
      </c>
      <c r="B10" s="184" t="s">
        <v>76</v>
      </c>
      <c r="C10" s="184" t="s">
        <v>77</v>
      </c>
      <c r="D10" s="184">
        <v>2299</v>
      </c>
      <c r="E10" s="184" t="s">
        <v>78</v>
      </c>
      <c r="F10" s="184" t="s">
        <v>79</v>
      </c>
      <c r="G10" s="50" t="str">
        <f t="shared" si="4"/>
        <v>Nincs rögzítve!</v>
      </c>
      <c r="H10" s="183" t="s">
        <v>0</v>
      </c>
      <c r="I10" s="183" t="s">
        <v>0</v>
      </c>
      <c r="K10" s="51">
        <f t="shared" si="5"/>
        <v>0</v>
      </c>
      <c r="L10" s="52">
        <f>SUMIF(B_IV_1A!$F:$F,$C10,B_IV_1A!$N:$N)</f>
        <v>0</v>
      </c>
      <c r="M10" s="52">
        <f>SUMIF(B_IV_1A!$F:$F,$C10,B_IV_1A!$O:$O)</f>
        <v>0</v>
      </c>
      <c r="N10" s="52">
        <f>SUMIF(B_IV_1A!$F:$F,$C10,B_IV_1A!$P:$P)</f>
        <v>0</v>
      </c>
      <c r="P10" s="53">
        <f>SUMIF(B_IV_1A!$F:$F,$C10,B_IV_1A!R:R)</f>
        <v>0</v>
      </c>
      <c r="Q10" s="53">
        <f>SUMIF(B_IV_1A!$F:$F,$C10,B_IV_1A!S:S)</f>
        <v>0</v>
      </c>
      <c r="R10" s="53">
        <f>SUMIF(B_IV_1A!$F:$F,$C10,B_IV_1A!T:T)</f>
        <v>0</v>
      </c>
      <c r="S10" s="53">
        <f>SUMIF(B_IV_1A!$F:$F,$C10,B_IV_1A!U:U)</f>
        <v>0</v>
      </c>
      <c r="T10" s="53">
        <f>SUMIF(B_IV_1A!$F:$F,$C10,B_IV_1A!V:V)</f>
        <v>0</v>
      </c>
      <c r="U10" s="53">
        <f>SUMIF(B_IV_1A!$F:$F,$C10,B_IV_1A!W:W)</f>
        <v>0</v>
      </c>
      <c r="V10" s="53">
        <f>SUMIF(B_IV_1A!$F:$F,$C10,B_IV_1A!X:X)</f>
        <v>0</v>
      </c>
      <c r="W10" s="53">
        <f>SUMIF(B_IV_1A!$F:$F,$C10,B_IV_1A!Y:Y)</f>
        <v>0</v>
      </c>
      <c r="X10" s="53">
        <f>SUMIF(B_IV_1A!$F:$F,$C10,B_IV_1A!Z:Z)</f>
        <v>0</v>
      </c>
      <c r="Y10" s="53">
        <f>SUMIF(B_IV_1A!$F:$F,$C10,B_IV_1A!AA:AA)</f>
        <v>0</v>
      </c>
      <c r="Z10" s="54">
        <f>SUMIF(B_IV_1A!$F:$F,$C10,B_IV_1A!AB:AB)</f>
        <v>0</v>
      </c>
      <c r="AA10" s="55">
        <f t="shared" si="6"/>
        <v>0</v>
      </c>
      <c r="AC10" s="56">
        <f>SUMIF(B_IV_1A!$F:$F,$C10,B_IV_1A!AF:AF)</f>
        <v>0</v>
      </c>
      <c r="AD10" s="56">
        <f>SUMIF(B_IV_1A!$F:$F,$C10,B_IV_1A!AG:AG)</f>
        <v>0</v>
      </c>
      <c r="AE10" s="56">
        <f>SUMIF(B_IV_1A!$F:$F,$C10,B_IV_1A!AH:AH)</f>
        <v>0</v>
      </c>
      <c r="AF10" s="56">
        <f>SUMIF(B_IV_1A!$F:$F,$C10,B_IV_1A!AI:AI)</f>
        <v>0</v>
      </c>
      <c r="AG10" s="56">
        <f>SUMIF(B_IV_1A!$F:$F,$C10,B_IV_1A!AJ:AJ)</f>
        <v>0</v>
      </c>
      <c r="AH10" s="56">
        <f>SUMIF(B_IV_1A!$F:$F,$C10,B_IV_1A!AK:AK)</f>
        <v>0</v>
      </c>
      <c r="AI10" s="56">
        <f>SUMIF(B_IV_1A!$F:$F,$C10,B_IV_1A!AL:AL)</f>
        <v>0</v>
      </c>
      <c r="AJ10" s="56">
        <f>SUMIF(B_IV_1A!$F:$F,$C10,B_IV_1A!AM:AM)</f>
        <v>0</v>
      </c>
      <c r="AK10" s="56">
        <f>SUMIF(B_IV_1A!$F:$F,$C10,B_IV_1A!AN:AN)</f>
        <v>0</v>
      </c>
      <c r="AL10" s="56">
        <f>SUMIF(B_IV_1A!$F:$F,$C10,B_IV_1A!AO:AO)</f>
        <v>0</v>
      </c>
      <c r="AM10" s="56">
        <f>SUMIF(B_IV_1A!$F:$F,$C10,B_IV_1A!AP:AP)</f>
        <v>0</v>
      </c>
      <c r="AN10" s="55">
        <f t="shared" si="7"/>
        <v>0</v>
      </c>
      <c r="AT10" s="23" t="e">
        <f>INDEX(B_IV_1A!$G:$G,MATCH($C10,B_IV_1A!$F:$F,0))</f>
        <v>#N/A</v>
      </c>
      <c r="AU10" s="23">
        <f>COUNTIF(B_IV_1A!$AY$3:$AY$1519,$D10)</f>
        <v>0</v>
      </c>
      <c r="AV10" s="23">
        <f>SUMIF(B_IV_1A!$AY$3:$AY$1519,$D10,B_IV_1A!$CF$3:$CF$1519)</f>
        <v>0</v>
      </c>
      <c r="AW10" s="23">
        <f>SUMIF(B_IV_1A!$AY:$AY,$D10,B_IV_1A!$CG:$CG)</f>
        <v>0</v>
      </c>
      <c r="AX10" s="23">
        <f>SUMIF(B_IV_1A!$AY:$AY,$D10,B_IV_1A!$CG:$CG)</f>
        <v>0</v>
      </c>
    </row>
    <row r="11" spans="1:50" x14ac:dyDescent="0.25">
      <c r="A11" s="65">
        <v>900</v>
      </c>
      <c r="B11" s="184" t="s">
        <v>80</v>
      </c>
      <c r="C11" s="184" t="s">
        <v>81</v>
      </c>
      <c r="D11" s="184">
        <v>2300</v>
      </c>
      <c r="E11" s="184" t="s">
        <v>82</v>
      </c>
      <c r="F11" s="184" t="s">
        <v>83</v>
      </c>
      <c r="G11" s="50" t="str">
        <f t="shared" si="4"/>
        <v>Nincs rögzítve!</v>
      </c>
      <c r="H11" s="183" t="s">
        <v>0</v>
      </c>
      <c r="I11" s="183" t="s">
        <v>0</v>
      </c>
      <c r="K11" s="51">
        <f t="shared" si="5"/>
        <v>0</v>
      </c>
      <c r="L11" s="52">
        <f>SUMIF(B_IV_1A!$F:$F,$C11,B_IV_1A!$N:$N)</f>
        <v>0</v>
      </c>
      <c r="M11" s="52">
        <f>SUMIF(B_IV_1A!$F:$F,$C11,B_IV_1A!$O:$O)</f>
        <v>0</v>
      </c>
      <c r="N11" s="52">
        <f>SUMIF(B_IV_1A!$F:$F,$C11,B_IV_1A!$P:$P)</f>
        <v>0</v>
      </c>
      <c r="P11" s="53">
        <f>SUMIF(B_IV_1A!$F:$F,$C11,B_IV_1A!R:R)</f>
        <v>0</v>
      </c>
      <c r="Q11" s="53">
        <f>SUMIF(B_IV_1A!$F:$F,$C11,B_IV_1A!S:S)</f>
        <v>0</v>
      </c>
      <c r="R11" s="53">
        <f>SUMIF(B_IV_1A!$F:$F,$C11,B_IV_1A!T:T)</f>
        <v>0</v>
      </c>
      <c r="S11" s="53">
        <f>SUMIF(B_IV_1A!$F:$F,$C11,B_IV_1A!U:U)</f>
        <v>0</v>
      </c>
      <c r="T11" s="53">
        <f>SUMIF(B_IV_1A!$F:$F,$C11,B_IV_1A!V:V)</f>
        <v>0</v>
      </c>
      <c r="U11" s="53">
        <f>SUMIF(B_IV_1A!$F:$F,$C11,B_IV_1A!W:W)</f>
        <v>0</v>
      </c>
      <c r="V11" s="53">
        <f>SUMIF(B_IV_1A!$F:$F,$C11,B_IV_1A!X:X)</f>
        <v>0</v>
      </c>
      <c r="W11" s="53">
        <f>SUMIF(B_IV_1A!$F:$F,$C11,B_IV_1A!Y:Y)</f>
        <v>0</v>
      </c>
      <c r="X11" s="53">
        <f>SUMIF(B_IV_1A!$F:$F,$C11,B_IV_1A!Z:Z)</f>
        <v>0</v>
      </c>
      <c r="Y11" s="53">
        <f>SUMIF(B_IV_1A!$F:$F,$C11,B_IV_1A!AA:AA)</f>
        <v>0</v>
      </c>
      <c r="Z11" s="54">
        <f>SUMIF(B_IV_1A!$F:$F,$C11,B_IV_1A!AB:AB)</f>
        <v>0</v>
      </c>
      <c r="AA11" s="55">
        <f t="shared" si="6"/>
        <v>0</v>
      </c>
      <c r="AC11" s="56">
        <f>SUMIF(B_IV_1A!$F:$F,$C11,B_IV_1A!AF:AF)</f>
        <v>0</v>
      </c>
      <c r="AD11" s="56">
        <f>SUMIF(B_IV_1A!$F:$F,$C11,B_IV_1A!AG:AG)</f>
        <v>0</v>
      </c>
      <c r="AE11" s="56">
        <f>SUMIF(B_IV_1A!$F:$F,$C11,B_IV_1A!AH:AH)</f>
        <v>0</v>
      </c>
      <c r="AF11" s="56">
        <f>SUMIF(B_IV_1A!$F:$F,$C11,B_IV_1A!AI:AI)</f>
        <v>0</v>
      </c>
      <c r="AG11" s="56">
        <f>SUMIF(B_IV_1A!$F:$F,$C11,B_IV_1A!AJ:AJ)</f>
        <v>0</v>
      </c>
      <c r="AH11" s="56">
        <f>SUMIF(B_IV_1A!$F:$F,$C11,B_IV_1A!AK:AK)</f>
        <v>0</v>
      </c>
      <c r="AI11" s="56">
        <f>SUMIF(B_IV_1A!$F:$F,$C11,B_IV_1A!AL:AL)</f>
        <v>0</v>
      </c>
      <c r="AJ11" s="56">
        <f>SUMIF(B_IV_1A!$F:$F,$C11,B_IV_1A!AM:AM)</f>
        <v>0</v>
      </c>
      <c r="AK11" s="56">
        <f>SUMIF(B_IV_1A!$F:$F,$C11,B_IV_1A!AN:AN)</f>
        <v>0</v>
      </c>
      <c r="AL11" s="56">
        <f>SUMIF(B_IV_1A!$F:$F,$C11,B_IV_1A!AO:AO)</f>
        <v>0</v>
      </c>
      <c r="AM11" s="56">
        <f>SUMIF(B_IV_1A!$F:$F,$C11,B_IV_1A!AP:AP)</f>
        <v>0</v>
      </c>
      <c r="AN11" s="55">
        <f t="shared" si="7"/>
        <v>0</v>
      </c>
      <c r="AT11" s="23" t="e">
        <f>INDEX(B_IV_1A!$G:$G,MATCH($C11,B_IV_1A!$F:$F,0))</f>
        <v>#N/A</v>
      </c>
      <c r="AU11" s="23">
        <f>COUNTIF(B_IV_1A!$AY$3:$AY$1519,$D11)</f>
        <v>0</v>
      </c>
      <c r="AV11" s="23">
        <f>SUMIF(B_IV_1A!$AY$3:$AY$1519,$D11,B_IV_1A!$CF$3:$CF$1519)</f>
        <v>0</v>
      </c>
      <c r="AW11" s="23">
        <f>SUMIF(B_IV_1A!$AY:$AY,$D11,B_IV_1A!$CG:$CG)</f>
        <v>0</v>
      </c>
      <c r="AX11" s="23">
        <f>SUMIF(B_IV_1A!$AY:$AY,$D11,B_IV_1A!$CG:$CG)</f>
        <v>0</v>
      </c>
    </row>
    <row r="12" spans="1:50" x14ac:dyDescent="0.25">
      <c r="A12" s="65">
        <v>901</v>
      </c>
      <c r="B12" s="184" t="s">
        <v>84</v>
      </c>
      <c r="C12" s="184" t="s">
        <v>85</v>
      </c>
      <c r="D12" s="184">
        <v>2301</v>
      </c>
      <c r="E12" s="184" t="s">
        <v>86</v>
      </c>
      <c r="F12" s="184" t="s">
        <v>87</v>
      </c>
      <c r="G12" s="50" t="str">
        <f t="shared" si="4"/>
        <v>Nincs rögzítve!</v>
      </c>
      <c r="H12" s="183" t="s">
        <v>0</v>
      </c>
      <c r="I12" s="183" t="s">
        <v>0</v>
      </c>
      <c r="K12" s="51">
        <f t="shared" si="5"/>
        <v>0</v>
      </c>
      <c r="L12" s="52">
        <f>SUMIF(B_IV_1A!$F:$F,$C12,B_IV_1A!$N:$N)</f>
        <v>0</v>
      </c>
      <c r="M12" s="52">
        <f>SUMIF(B_IV_1A!$F:$F,$C12,B_IV_1A!$O:$O)</f>
        <v>0</v>
      </c>
      <c r="N12" s="52">
        <f>SUMIF(B_IV_1A!$F:$F,$C12,B_IV_1A!$P:$P)</f>
        <v>0</v>
      </c>
      <c r="P12" s="53">
        <f>SUMIF(B_IV_1A!$F:$F,$C12,B_IV_1A!R:R)</f>
        <v>0</v>
      </c>
      <c r="Q12" s="53">
        <f>SUMIF(B_IV_1A!$F:$F,$C12,B_IV_1A!S:S)</f>
        <v>0</v>
      </c>
      <c r="R12" s="53">
        <f>SUMIF(B_IV_1A!$F:$F,$C12,B_IV_1A!T:T)</f>
        <v>0</v>
      </c>
      <c r="S12" s="53">
        <f>SUMIF(B_IV_1A!$F:$F,$C12,B_IV_1A!U:U)</f>
        <v>0</v>
      </c>
      <c r="T12" s="53">
        <f>SUMIF(B_IV_1A!$F:$F,$C12,B_IV_1A!V:V)</f>
        <v>0</v>
      </c>
      <c r="U12" s="53">
        <f>SUMIF(B_IV_1A!$F:$F,$C12,B_IV_1A!W:W)</f>
        <v>0</v>
      </c>
      <c r="V12" s="53">
        <f>SUMIF(B_IV_1A!$F:$F,$C12,B_IV_1A!X:X)</f>
        <v>0</v>
      </c>
      <c r="W12" s="53">
        <f>SUMIF(B_IV_1A!$F:$F,$C12,B_IV_1A!Y:Y)</f>
        <v>0</v>
      </c>
      <c r="X12" s="53">
        <f>SUMIF(B_IV_1A!$F:$F,$C12,B_IV_1A!Z:Z)</f>
        <v>0</v>
      </c>
      <c r="Y12" s="53">
        <f>SUMIF(B_IV_1A!$F:$F,$C12,B_IV_1A!AA:AA)</f>
        <v>0</v>
      </c>
      <c r="Z12" s="54">
        <f>SUMIF(B_IV_1A!$F:$F,$C12,B_IV_1A!AB:AB)</f>
        <v>0</v>
      </c>
      <c r="AA12" s="55">
        <f t="shared" si="6"/>
        <v>0</v>
      </c>
      <c r="AC12" s="56">
        <f>SUMIF(B_IV_1A!$F:$F,$C12,B_IV_1A!AF:AF)</f>
        <v>0</v>
      </c>
      <c r="AD12" s="56">
        <f>SUMIF(B_IV_1A!$F:$F,$C12,B_IV_1A!AG:AG)</f>
        <v>0</v>
      </c>
      <c r="AE12" s="56">
        <f>SUMIF(B_IV_1A!$F:$F,$C12,B_IV_1A!AH:AH)</f>
        <v>0</v>
      </c>
      <c r="AF12" s="56">
        <f>SUMIF(B_IV_1A!$F:$F,$C12,B_IV_1A!AI:AI)</f>
        <v>0</v>
      </c>
      <c r="AG12" s="56">
        <f>SUMIF(B_IV_1A!$F:$F,$C12,B_IV_1A!AJ:AJ)</f>
        <v>0</v>
      </c>
      <c r="AH12" s="56">
        <f>SUMIF(B_IV_1A!$F:$F,$C12,B_IV_1A!AK:AK)</f>
        <v>0</v>
      </c>
      <c r="AI12" s="56">
        <f>SUMIF(B_IV_1A!$F:$F,$C12,B_IV_1A!AL:AL)</f>
        <v>0</v>
      </c>
      <c r="AJ12" s="56">
        <f>SUMIF(B_IV_1A!$F:$F,$C12,B_IV_1A!AM:AM)</f>
        <v>0</v>
      </c>
      <c r="AK12" s="56">
        <f>SUMIF(B_IV_1A!$F:$F,$C12,B_IV_1A!AN:AN)</f>
        <v>0</v>
      </c>
      <c r="AL12" s="56">
        <f>SUMIF(B_IV_1A!$F:$F,$C12,B_IV_1A!AO:AO)</f>
        <v>0</v>
      </c>
      <c r="AM12" s="56">
        <f>SUMIF(B_IV_1A!$F:$F,$C12,B_IV_1A!AP:AP)</f>
        <v>0</v>
      </c>
      <c r="AN12" s="55">
        <f t="shared" si="7"/>
        <v>0</v>
      </c>
      <c r="AT12" s="23" t="e">
        <f>INDEX(B_IV_1A!$G:$G,MATCH($C12,B_IV_1A!$F:$F,0))</f>
        <v>#N/A</v>
      </c>
      <c r="AU12" s="23">
        <f>COUNTIF(B_IV_1A!$AY$3:$AY$1519,$D12)</f>
        <v>0</v>
      </c>
      <c r="AV12" s="23">
        <f>SUMIF(B_IV_1A!$AY$3:$AY$1519,$D12,B_IV_1A!$CF$3:$CF$1519)</f>
        <v>0</v>
      </c>
      <c r="AW12" s="23">
        <f>SUMIF(B_IV_1A!$AY:$AY,$D12,B_IV_1A!$CG:$CG)</f>
        <v>0</v>
      </c>
      <c r="AX12" s="23">
        <f>SUMIF(B_IV_1A!$AY:$AY,$D12,B_IV_1A!$CG:$CG)</f>
        <v>0</v>
      </c>
    </row>
    <row r="13" spans="1:50" x14ac:dyDescent="0.25">
      <c r="A13" s="65">
        <v>902</v>
      </c>
      <c r="B13" s="184" t="s">
        <v>88</v>
      </c>
      <c r="C13" s="184" t="s">
        <v>89</v>
      </c>
      <c r="D13" s="184">
        <v>2302</v>
      </c>
      <c r="E13" s="184" t="s">
        <v>90</v>
      </c>
      <c r="F13" s="184" t="s">
        <v>91</v>
      </c>
      <c r="G13" s="50" t="str">
        <f t="shared" si="4"/>
        <v>Nincs rögzítve!</v>
      </c>
      <c r="H13" s="183" t="s">
        <v>0</v>
      </c>
      <c r="I13" s="183" t="s">
        <v>0</v>
      </c>
      <c r="K13" s="51">
        <f t="shared" si="5"/>
        <v>0</v>
      </c>
      <c r="L13" s="52">
        <f>SUMIF(B_IV_1A!$F:$F,$C13,B_IV_1A!$N:$N)</f>
        <v>0</v>
      </c>
      <c r="M13" s="52">
        <f>SUMIF(B_IV_1A!$F:$F,$C13,B_IV_1A!$O:$O)</f>
        <v>0</v>
      </c>
      <c r="N13" s="52">
        <f>SUMIF(B_IV_1A!$F:$F,$C13,B_IV_1A!$P:$P)</f>
        <v>0</v>
      </c>
      <c r="P13" s="53">
        <f>SUMIF(B_IV_1A!$F:$F,$C13,B_IV_1A!R:R)</f>
        <v>0</v>
      </c>
      <c r="Q13" s="53">
        <f>SUMIF(B_IV_1A!$F:$F,$C13,B_IV_1A!S:S)</f>
        <v>0</v>
      </c>
      <c r="R13" s="53">
        <f>SUMIF(B_IV_1A!$F:$F,$C13,B_IV_1A!T:T)</f>
        <v>0</v>
      </c>
      <c r="S13" s="53">
        <f>SUMIF(B_IV_1A!$F:$F,$C13,B_IV_1A!U:U)</f>
        <v>0</v>
      </c>
      <c r="T13" s="53">
        <f>SUMIF(B_IV_1A!$F:$F,$C13,B_IV_1A!V:V)</f>
        <v>0</v>
      </c>
      <c r="U13" s="53">
        <f>SUMIF(B_IV_1A!$F:$F,$C13,B_IV_1A!W:W)</f>
        <v>0</v>
      </c>
      <c r="V13" s="53">
        <f>SUMIF(B_IV_1A!$F:$F,$C13,B_IV_1A!X:X)</f>
        <v>0</v>
      </c>
      <c r="W13" s="53">
        <f>SUMIF(B_IV_1A!$F:$F,$C13,B_IV_1A!Y:Y)</f>
        <v>0</v>
      </c>
      <c r="X13" s="53">
        <f>SUMIF(B_IV_1A!$F:$F,$C13,B_IV_1A!Z:Z)</f>
        <v>0</v>
      </c>
      <c r="Y13" s="53">
        <f>SUMIF(B_IV_1A!$F:$F,$C13,B_IV_1A!AA:AA)</f>
        <v>0</v>
      </c>
      <c r="Z13" s="54">
        <f>SUMIF(B_IV_1A!$F:$F,$C13,B_IV_1A!AB:AB)</f>
        <v>0</v>
      </c>
      <c r="AA13" s="55">
        <f t="shared" si="6"/>
        <v>0</v>
      </c>
      <c r="AC13" s="56">
        <f>SUMIF(B_IV_1A!$F:$F,$C13,B_IV_1A!AF:AF)</f>
        <v>0</v>
      </c>
      <c r="AD13" s="56">
        <f>SUMIF(B_IV_1A!$F:$F,$C13,B_IV_1A!AG:AG)</f>
        <v>0</v>
      </c>
      <c r="AE13" s="56">
        <f>SUMIF(B_IV_1A!$F:$F,$C13,B_IV_1A!AH:AH)</f>
        <v>0</v>
      </c>
      <c r="AF13" s="56">
        <f>SUMIF(B_IV_1A!$F:$F,$C13,B_IV_1A!AI:AI)</f>
        <v>0</v>
      </c>
      <c r="AG13" s="56">
        <f>SUMIF(B_IV_1A!$F:$F,$C13,B_IV_1A!AJ:AJ)</f>
        <v>0</v>
      </c>
      <c r="AH13" s="56">
        <f>SUMIF(B_IV_1A!$F:$F,$C13,B_IV_1A!AK:AK)</f>
        <v>0</v>
      </c>
      <c r="AI13" s="56">
        <f>SUMIF(B_IV_1A!$F:$F,$C13,B_IV_1A!AL:AL)</f>
        <v>0</v>
      </c>
      <c r="AJ13" s="56">
        <f>SUMIF(B_IV_1A!$F:$F,$C13,B_IV_1A!AM:AM)</f>
        <v>0</v>
      </c>
      <c r="AK13" s="56">
        <f>SUMIF(B_IV_1A!$F:$F,$C13,B_IV_1A!AN:AN)</f>
        <v>0</v>
      </c>
      <c r="AL13" s="56">
        <f>SUMIF(B_IV_1A!$F:$F,$C13,B_IV_1A!AO:AO)</f>
        <v>0</v>
      </c>
      <c r="AM13" s="56">
        <f>SUMIF(B_IV_1A!$F:$F,$C13,B_IV_1A!AP:AP)</f>
        <v>0</v>
      </c>
      <c r="AN13" s="55">
        <f t="shared" si="7"/>
        <v>0</v>
      </c>
      <c r="AT13" s="23" t="e">
        <f>INDEX(B_IV_1A!$G:$G,MATCH($C13,B_IV_1A!$F:$F,0))</f>
        <v>#N/A</v>
      </c>
      <c r="AU13" s="23">
        <f>COUNTIF(B_IV_1A!$AY$3:$AY$1519,$D13)</f>
        <v>0</v>
      </c>
      <c r="AV13" s="23">
        <f>SUMIF(B_IV_1A!$AY$3:$AY$1519,$D13,B_IV_1A!$CF$3:$CF$1519)</f>
        <v>0</v>
      </c>
      <c r="AW13" s="23">
        <f>SUMIF(B_IV_1A!$AY:$AY,$D13,B_IV_1A!$CG:$CG)</f>
        <v>0</v>
      </c>
      <c r="AX13" s="23">
        <f>SUMIF(B_IV_1A!$AY:$AY,$D13,B_IV_1A!$CG:$CG)</f>
        <v>0</v>
      </c>
    </row>
    <row r="14" spans="1:50" x14ac:dyDescent="0.25">
      <c r="A14" s="65">
        <v>903</v>
      </c>
      <c r="B14" s="184" t="s">
        <v>92</v>
      </c>
      <c r="C14" s="184" t="s">
        <v>93</v>
      </c>
      <c r="D14" s="184">
        <v>2303</v>
      </c>
      <c r="E14" s="184" t="s">
        <v>94</v>
      </c>
      <c r="F14" s="184" t="s">
        <v>95</v>
      </c>
      <c r="G14" s="50" t="str">
        <f t="shared" si="4"/>
        <v>Nincs rögzítve!</v>
      </c>
      <c r="H14" s="183" t="s">
        <v>0</v>
      </c>
      <c r="I14" s="183" t="s">
        <v>0</v>
      </c>
      <c r="K14" s="51">
        <f t="shared" si="5"/>
        <v>0</v>
      </c>
      <c r="L14" s="52">
        <f>SUMIF(B_IV_1A!$F:$F,$C14,B_IV_1A!$N:$N)</f>
        <v>0</v>
      </c>
      <c r="M14" s="52">
        <f>SUMIF(B_IV_1A!$F:$F,$C14,B_IV_1A!$O:$O)</f>
        <v>0</v>
      </c>
      <c r="N14" s="52">
        <f>SUMIF(B_IV_1A!$F:$F,$C14,B_IV_1A!$P:$P)</f>
        <v>0</v>
      </c>
      <c r="P14" s="53">
        <f>SUMIF(B_IV_1A!$F:$F,$C14,B_IV_1A!R:R)</f>
        <v>0</v>
      </c>
      <c r="Q14" s="53">
        <f>SUMIF(B_IV_1A!$F:$F,$C14,B_IV_1A!S:S)</f>
        <v>0</v>
      </c>
      <c r="R14" s="53">
        <f>SUMIF(B_IV_1A!$F:$F,$C14,B_IV_1A!T:T)</f>
        <v>0</v>
      </c>
      <c r="S14" s="53">
        <f>SUMIF(B_IV_1A!$F:$F,$C14,B_IV_1A!U:U)</f>
        <v>0</v>
      </c>
      <c r="T14" s="53">
        <f>SUMIF(B_IV_1A!$F:$F,$C14,B_IV_1A!V:V)</f>
        <v>0</v>
      </c>
      <c r="U14" s="53">
        <f>SUMIF(B_IV_1A!$F:$F,$C14,B_IV_1A!W:W)</f>
        <v>0</v>
      </c>
      <c r="V14" s="53">
        <f>SUMIF(B_IV_1A!$F:$F,$C14,B_IV_1A!X:X)</f>
        <v>0</v>
      </c>
      <c r="W14" s="53">
        <f>SUMIF(B_IV_1A!$F:$F,$C14,B_IV_1A!Y:Y)</f>
        <v>0</v>
      </c>
      <c r="X14" s="53">
        <f>SUMIF(B_IV_1A!$F:$F,$C14,B_IV_1A!Z:Z)</f>
        <v>0</v>
      </c>
      <c r="Y14" s="53">
        <f>SUMIF(B_IV_1A!$F:$F,$C14,B_IV_1A!AA:AA)</f>
        <v>0</v>
      </c>
      <c r="Z14" s="54">
        <f>SUMIF(B_IV_1A!$F:$F,$C14,B_IV_1A!AB:AB)</f>
        <v>0</v>
      </c>
      <c r="AA14" s="55">
        <f t="shared" si="6"/>
        <v>0</v>
      </c>
      <c r="AC14" s="56">
        <f>SUMIF(B_IV_1A!$F:$F,$C14,B_IV_1A!AF:AF)</f>
        <v>0</v>
      </c>
      <c r="AD14" s="56">
        <f>SUMIF(B_IV_1A!$F:$F,$C14,B_IV_1A!AG:AG)</f>
        <v>0</v>
      </c>
      <c r="AE14" s="56">
        <f>SUMIF(B_IV_1A!$F:$F,$C14,B_IV_1A!AH:AH)</f>
        <v>0</v>
      </c>
      <c r="AF14" s="56">
        <f>SUMIF(B_IV_1A!$F:$F,$C14,B_IV_1A!AI:AI)</f>
        <v>0</v>
      </c>
      <c r="AG14" s="56">
        <f>SUMIF(B_IV_1A!$F:$F,$C14,B_IV_1A!AJ:AJ)</f>
        <v>0</v>
      </c>
      <c r="AH14" s="56">
        <f>SUMIF(B_IV_1A!$F:$F,$C14,B_IV_1A!AK:AK)</f>
        <v>0</v>
      </c>
      <c r="AI14" s="56">
        <f>SUMIF(B_IV_1A!$F:$F,$C14,B_IV_1A!AL:AL)</f>
        <v>0</v>
      </c>
      <c r="AJ14" s="56">
        <f>SUMIF(B_IV_1A!$F:$F,$C14,B_IV_1A!AM:AM)</f>
        <v>0</v>
      </c>
      <c r="AK14" s="56">
        <f>SUMIF(B_IV_1A!$F:$F,$C14,B_IV_1A!AN:AN)</f>
        <v>0</v>
      </c>
      <c r="AL14" s="56">
        <f>SUMIF(B_IV_1A!$F:$F,$C14,B_IV_1A!AO:AO)</f>
        <v>0</v>
      </c>
      <c r="AM14" s="56">
        <f>SUMIF(B_IV_1A!$F:$F,$C14,B_IV_1A!AP:AP)</f>
        <v>0</v>
      </c>
      <c r="AN14" s="55">
        <f t="shared" si="7"/>
        <v>0</v>
      </c>
      <c r="AT14" s="23" t="e">
        <f>INDEX(B_IV_1A!$G:$G,MATCH($C14,B_IV_1A!$F:$F,0))</f>
        <v>#N/A</v>
      </c>
      <c r="AU14" s="23">
        <f>COUNTIF(B_IV_1A!$AY$3:$AY$1519,$D14)</f>
        <v>0</v>
      </c>
      <c r="AV14" s="23">
        <f>SUMIF(B_IV_1A!$AY$3:$AY$1519,$D14,B_IV_1A!$CF$3:$CF$1519)</f>
        <v>0</v>
      </c>
      <c r="AW14" s="23">
        <f>SUMIF(B_IV_1A!$AY:$AY,$D14,B_IV_1A!$CG:$CG)</f>
        <v>0</v>
      </c>
      <c r="AX14" s="23">
        <f>SUMIF(B_IV_1A!$AY:$AY,$D14,B_IV_1A!$CG:$CG)</f>
        <v>0</v>
      </c>
    </row>
    <row r="15" spans="1:50" x14ac:dyDescent="0.25">
      <c r="A15" s="65">
        <v>904</v>
      </c>
      <c r="B15" s="184" t="s">
        <v>96</v>
      </c>
      <c r="C15" s="184" t="s">
        <v>97</v>
      </c>
      <c r="D15" s="184">
        <v>2304</v>
      </c>
      <c r="E15" s="184" t="s">
        <v>98</v>
      </c>
      <c r="F15" s="184" t="s">
        <v>99</v>
      </c>
      <c r="G15" s="50" t="str">
        <f t="shared" si="4"/>
        <v>Nincs rögzítve!</v>
      </c>
      <c r="H15" s="183" t="s">
        <v>0</v>
      </c>
      <c r="I15" s="183" t="s">
        <v>0</v>
      </c>
      <c r="K15" s="51">
        <f t="shared" si="5"/>
        <v>0</v>
      </c>
      <c r="L15" s="52">
        <f>SUMIF(B_IV_1A!$F:$F,$C15,B_IV_1A!$N:$N)</f>
        <v>0</v>
      </c>
      <c r="M15" s="52">
        <f>SUMIF(B_IV_1A!$F:$F,$C15,B_IV_1A!$O:$O)</f>
        <v>0</v>
      </c>
      <c r="N15" s="52">
        <f>SUMIF(B_IV_1A!$F:$F,$C15,B_IV_1A!$P:$P)</f>
        <v>0</v>
      </c>
      <c r="P15" s="53">
        <f>SUMIF(B_IV_1A!$F:$F,$C15,B_IV_1A!R:R)</f>
        <v>0</v>
      </c>
      <c r="Q15" s="53">
        <f>SUMIF(B_IV_1A!$F:$F,$C15,B_IV_1A!S:S)</f>
        <v>0</v>
      </c>
      <c r="R15" s="53">
        <f>SUMIF(B_IV_1A!$F:$F,$C15,B_IV_1A!T:T)</f>
        <v>0</v>
      </c>
      <c r="S15" s="53">
        <f>SUMIF(B_IV_1A!$F:$F,$C15,B_IV_1A!U:U)</f>
        <v>0</v>
      </c>
      <c r="T15" s="53">
        <f>SUMIF(B_IV_1A!$F:$F,$C15,B_IV_1A!V:V)</f>
        <v>0</v>
      </c>
      <c r="U15" s="53">
        <f>SUMIF(B_IV_1A!$F:$F,$C15,B_IV_1A!W:W)</f>
        <v>0</v>
      </c>
      <c r="V15" s="53">
        <f>SUMIF(B_IV_1A!$F:$F,$C15,B_IV_1A!X:X)</f>
        <v>0</v>
      </c>
      <c r="W15" s="53">
        <f>SUMIF(B_IV_1A!$F:$F,$C15,B_IV_1A!Y:Y)</f>
        <v>0</v>
      </c>
      <c r="X15" s="53">
        <f>SUMIF(B_IV_1A!$F:$F,$C15,B_IV_1A!Z:Z)</f>
        <v>0</v>
      </c>
      <c r="Y15" s="53">
        <f>SUMIF(B_IV_1A!$F:$F,$C15,B_IV_1A!AA:AA)</f>
        <v>0</v>
      </c>
      <c r="Z15" s="54">
        <f>SUMIF(B_IV_1A!$F:$F,$C15,B_IV_1A!AB:AB)</f>
        <v>0</v>
      </c>
      <c r="AA15" s="55">
        <f t="shared" si="6"/>
        <v>0</v>
      </c>
      <c r="AC15" s="56">
        <f>SUMIF(B_IV_1A!$F:$F,$C15,B_IV_1A!AF:AF)</f>
        <v>0</v>
      </c>
      <c r="AD15" s="56">
        <f>SUMIF(B_IV_1A!$F:$F,$C15,B_IV_1A!AG:AG)</f>
        <v>0</v>
      </c>
      <c r="AE15" s="56">
        <f>SUMIF(B_IV_1A!$F:$F,$C15,B_IV_1A!AH:AH)</f>
        <v>0</v>
      </c>
      <c r="AF15" s="56">
        <f>SUMIF(B_IV_1A!$F:$F,$C15,B_IV_1A!AI:AI)</f>
        <v>0</v>
      </c>
      <c r="AG15" s="56">
        <f>SUMIF(B_IV_1A!$F:$F,$C15,B_IV_1A!AJ:AJ)</f>
        <v>0</v>
      </c>
      <c r="AH15" s="56">
        <f>SUMIF(B_IV_1A!$F:$F,$C15,B_IV_1A!AK:AK)</f>
        <v>0</v>
      </c>
      <c r="AI15" s="56">
        <f>SUMIF(B_IV_1A!$F:$F,$C15,B_IV_1A!AL:AL)</f>
        <v>0</v>
      </c>
      <c r="AJ15" s="56">
        <f>SUMIF(B_IV_1A!$F:$F,$C15,B_IV_1A!AM:AM)</f>
        <v>0</v>
      </c>
      <c r="AK15" s="56">
        <f>SUMIF(B_IV_1A!$F:$F,$C15,B_IV_1A!AN:AN)</f>
        <v>0</v>
      </c>
      <c r="AL15" s="56">
        <f>SUMIF(B_IV_1A!$F:$F,$C15,B_IV_1A!AO:AO)</f>
        <v>0</v>
      </c>
      <c r="AM15" s="56">
        <f>SUMIF(B_IV_1A!$F:$F,$C15,B_IV_1A!AP:AP)</f>
        <v>0</v>
      </c>
      <c r="AN15" s="55">
        <f t="shared" si="7"/>
        <v>0</v>
      </c>
      <c r="AT15" s="23" t="e">
        <f>INDEX(B_IV_1A!$G:$G,MATCH($C15,B_IV_1A!$F:$F,0))</f>
        <v>#N/A</v>
      </c>
      <c r="AU15" s="23">
        <f>COUNTIF(B_IV_1A!$AY$3:$AY$1519,$D15)</f>
        <v>0</v>
      </c>
      <c r="AV15" s="23">
        <f>SUMIF(B_IV_1A!$AY$3:$AY$1519,$D15,B_IV_1A!$CF$3:$CF$1519)</f>
        <v>0</v>
      </c>
      <c r="AW15" s="23">
        <f>SUMIF(B_IV_1A!$AY:$AY,$D15,B_IV_1A!$CG:$CG)</f>
        <v>0</v>
      </c>
      <c r="AX15" s="23">
        <f>SUMIF(B_IV_1A!$AY:$AY,$D15,B_IV_1A!$CG:$CG)</f>
        <v>0</v>
      </c>
    </row>
    <row r="16" spans="1:50" x14ac:dyDescent="0.25">
      <c r="A16" s="65">
        <v>905</v>
      </c>
      <c r="B16" s="184" t="s">
        <v>100</v>
      </c>
      <c r="C16" s="184" t="s">
        <v>101</v>
      </c>
      <c r="D16" s="184">
        <v>2305</v>
      </c>
      <c r="E16" s="184" t="s">
        <v>102</v>
      </c>
      <c r="F16" s="184" t="s">
        <v>103</v>
      </c>
      <c r="G16" s="50" t="str">
        <f t="shared" si="4"/>
        <v>Nincs rögzítve!</v>
      </c>
      <c r="H16" s="183" t="s">
        <v>0</v>
      </c>
      <c r="I16" s="183" t="s">
        <v>0</v>
      </c>
      <c r="K16" s="51">
        <f t="shared" si="5"/>
        <v>0</v>
      </c>
      <c r="L16" s="52">
        <f>SUMIF(B_IV_1A!$F:$F,$C16,B_IV_1A!$N:$N)</f>
        <v>0</v>
      </c>
      <c r="M16" s="52">
        <f>SUMIF(B_IV_1A!$F:$F,$C16,B_IV_1A!$O:$O)</f>
        <v>0</v>
      </c>
      <c r="N16" s="52">
        <f>SUMIF(B_IV_1A!$F:$F,$C16,B_IV_1A!$P:$P)</f>
        <v>0</v>
      </c>
      <c r="P16" s="53">
        <f>SUMIF(B_IV_1A!$F:$F,$C16,B_IV_1A!R:R)</f>
        <v>0</v>
      </c>
      <c r="Q16" s="53">
        <f>SUMIF(B_IV_1A!$F:$F,$C16,B_IV_1A!S:S)</f>
        <v>0</v>
      </c>
      <c r="R16" s="53">
        <f>SUMIF(B_IV_1A!$F:$F,$C16,B_IV_1A!T:T)</f>
        <v>0</v>
      </c>
      <c r="S16" s="53">
        <f>SUMIF(B_IV_1A!$F:$F,$C16,B_IV_1A!U:U)</f>
        <v>0</v>
      </c>
      <c r="T16" s="53">
        <f>SUMIF(B_IV_1A!$F:$F,$C16,B_IV_1A!V:V)</f>
        <v>0</v>
      </c>
      <c r="U16" s="53">
        <f>SUMIF(B_IV_1A!$F:$F,$C16,B_IV_1A!W:W)</f>
        <v>0</v>
      </c>
      <c r="V16" s="53">
        <f>SUMIF(B_IV_1A!$F:$F,$C16,B_IV_1A!X:X)</f>
        <v>0</v>
      </c>
      <c r="W16" s="53">
        <f>SUMIF(B_IV_1A!$F:$F,$C16,B_IV_1A!Y:Y)</f>
        <v>0</v>
      </c>
      <c r="X16" s="53">
        <f>SUMIF(B_IV_1A!$F:$F,$C16,B_IV_1A!Z:Z)</f>
        <v>0</v>
      </c>
      <c r="Y16" s="53">
        <f>SUMIF(B_IV_1A!$F:$F,$C16,B_IV_1A!AA:AA)</f>
        <v>0</v>
      </c>
      <c r="Z16" s="54">
        <f>SUMIF(B_IV_1A!$F:$F,$C16,B_IV_1A!AB:AB)</f>
        <v>0</v>
      </c>
      <c r="AA16" s="55">
        <f t="shared" si="6"/>
        <v>0</v>
      </c>
      <c r="AC16" s="56">
        <f>SUMIF(B_IV_1A!$F:$F,$C16,B_IV_1A!AF:AF)</f>
        <v>0</v>
      </c>
      <c r="AD16" s="56">
        <f>SUMIF(B_IV_1A!$F:$F,$C16,B_IV_1A!AG:AG)</f>
        <v>0</v>
      </c>
      <c r="AE16" s="56">
        <f>SUMIF(B_IV_1A!$F:$F,$C16,B_IV_1A!AH:AH)</f>
        <v>0</v>
      </c>
      <c r="AF16" s="56">
        <f>SUMIF(B_IV_1A!$F:$F,$C16,B_IV_1A!AI:AI)</f>
        <v>0</v>
      </c>
      <c r="AG16" s="56">
        <f>SUMIF(B_IV_1A!$F:$F,$C16,B_IV_1A!AJ:AJ)</f>
        <v>0</v>
      </c>
      <c r="AH16" s="56">
        <f>SUMIF(B_IV_1A!$F:$F,$C16,B_IV_1A!AK:AK)</f>
        <v>0</v>
      </c>
      <c r="AI16" s="56">
        <f>SUMIF(B_IV_1A!$F:$F,$C16,B_IV_1A!AL:AL)</f>
        <v>0</v>
      </c>
      <c r="AJ16" s="56">
        <f>SUMIF(B_IV_1A!$F:$F,$C16,B_IV_1A!AM:AM)</f>
        <v>0</v>
      </c>
      <c r="AK16" s="56">
        <f>SUMIF(B_IV_1A!$F:$F,$C16,B_IV_1A!AN:AN)</f>
        <v>0</v>
      </c>
      <c r="AL16" s="56">
        <f>SUMIF(B_IV_1A!$F:$F,$C16,B_IV_1A!AO:AO)</f>
        <v>0</v>
      </c>
      <c r="AM16" s="56">
        <f>SUMIF(B_IV_1A!$F:$F,$C16,B_IV_1A!AP:AP)</f>
        <v>0</v>
      </c>
      <c r="AN16" s="55">
        <f t="shared" si="7"/>
        <v>0</v>
      </c>
      <c r="AT16" s="23" t="e">
        <f>INDEX(B_IV_1A!$G:$G,MATCH($C16,B_IV_1A!$F:$F,0))</f>
        <v>#N/A</v>
      </c>
      <c r="AU16" s="23">
        <f>COUNTIF(B_IV_1A!$AY$3:$AY$1519,$D16)</f>
        <v>0</v>
      </c>
      <c r="AV16" s="23">
        <f>SUMIF(B_IV_1A!$AY$3:$AY$1519,$D16,B_IV_1A!$CF$3:$CF$1519)</f>
        <v>0</v>
      </c>
      <c r="AW16" s="23">
        <f>SUMIF(B_IV_1A!$AY:$AY,$D16,B_IV_1A!$CG:$CG)</f>
        <v>0</v>
      </c>
      <c r="AX16" s="23">
        <f>SUMIF(B_IV_1A!$AY:$AY,$D16,B_IV_1A!$CG:$CG)</f>
        <v>0</v>
      </c>
    </row>
    <row r="17" spans="1:50" x14ac:dyDescent="0.25">
      <c r="A17" s="65">
        <v>906</v>
      </c>
      <c r="B17" s="184" t="s">
        <v>104</v>
      </c>
      <c r="C17" s="184" t="s">
        <v>105</v>
      </c>
      <c r="D17" s="184">
        <v>2307</v>
      </c>
      <c r="E17" s="184" t="s">
        <v>106</v>
      </c>
      <c r="F17" s="184" t="s">
        <v>107</v>
      </c>
      <c r="G17" s="50" t="str">
        <f t="shared" si="4"/>
        <v>Nincs rögzítve!</v>
      </c>
      <c r="H17" s="183" t="s">
        <v>0</v>
      </c>
      <c r="I17" s="183" t="s">
        <v>0</v>
      </c>
      <c r="K17" s="51">
        <f t="shared" si="5"/>
        <v>0</v>
      </c>
      <c r="L17" s="52">
        <f>SUMIF(B_IV_1A!$F:$F,$C17,B_IV_1A!$N:$N)</f>
        <v>0</v>
      </c>
      <c r="M17" s="52">
        <f>SUMIF(B_IV_1A!$F:$F,$C17,B_IV_1A!$O:$O)</f>
        <v>0</v>
      </c>
      <c r="N17" s="52">
        <f>SUMIF(B_IV_1A!$F:$F,$C17,B_IV_1A!$P:$P)</f>
        <v>0</v>
      </c>
      <c r="P17" s="53">
        <f>SUMIF(B_IV_1A!$F:$F,$C17,B_IV_1A!R:R)</f>
        <v>0</v>
      </c>
      <c r="Q17" s="53">
        <f>SUMIF(B_IV_1A!$F:$F,$C17,B_IV_1A!S:S)</f>
        <v>0</v>
      </c>
      <c r="R17" s="53">
        <f>SUMIF(B_IV_1A!$F:$F,$C17,B_IV_1A!T:T)</f>
        <v>0</v>
      </c>
      <c r="S17" s="53">
        <f>SUMIF(B_IV_1A!$F:$F,$C17,B_IV_1A!U:U)</f>
        <v>0</v>
      </c>
      <c r="T17" s="53">
        <f>SUMIF(B_IV_1A!$F:$F,$C17,B_IV_1A!V:V)</f>
        <v>0</v>
      </c>
      <c r="U17" s="53">
        <f>SUMIF(B_IV_1A!$F:$F,$C17,B_IV_1A!W:W)</f>
        <v>0</v>
      </c>
      <c r="V17" s="53">
        <f>SUMIF(B_IV_1A!$F:$F,$C17,B_IV_1A!X:X)</f>
        <v>0</v>
      </c>
      <c r="W17" s="53">
        <f>SUMIF(B_IV_1A!$F:$F,$C17,B_IV_1A!Y:Y)</f>
        <v>0</v>
      </c>
      <c r="X17" s="53">
        <f>SUMIF(B_IV_1A!$F:$F,$C17,B_IV_1A!Z:Z)</f>
        <v>0</v>
      </c>
      <c r="Y17" s="53">
        <f>SUMIF(B_IV_1A!$F:$F,$C17,B_IV_1A!AA:AA)</f>
        <v>0</v>
      </c>
      <c r="Z17" s="54">
        <f>SUMIF(B_IV_1A!$F:$F,$C17,B_IV_1A!AB:AB)</f>
        <v>0</v>
      </c>
      <c r="AA17" s="55">
        <f t="shared" si="6"/>
        <v>0</v>
      </c>
      <c r="AC17" s="56">
        <f>SUMIF(B_IV_1A!$F:$F,$C17,B_IV_1A!AF:AF)</f>
        <v>0</v>
      </c>
      <c r="AD17" s="56">
        <f>SUMIF(B_IV_1A!$F:$F,$C17,B_IV_1A!AG:AG)</f>
        <v>0</v>
      </c>
      <c r="AE17" s="56">
        <f>SUMIF(B_IV_1A!$F:$F,$C17,B_IV_1A!AH:AH)</f>
        <v>0</v>
      </c>
      <c r="AF17" s="56">
        <f>SUMIF(B_IV_1A!$F:$F,$C17,B_IV_1A!AI:AI)</f>
        <v>0</v>
      </c>
      <c r="AG17" s="56">
        <f>SUMIF(B_IV_1A!$F:$F,$C17,B_IV_1A!AJ:AJ)</f>
        <v>0</v>
      </c>
      <c r="AH17" s="56">
        <f>SUMIF(B_IV_1A!$F:$F,$C17,B_IV_1A!AK:AK)</f>
        <v>0</v>
      </c>
      <c r="AI17" s="56">
        <f>SUMIF(B_IV_1A!$F:$F,$C17,B_IV_1A!AL:AL)</f>
        <v>0</v>
      </c>
      <c r="AJ17" s="56">
        <f>SUMIF(B_IV_1A!$F:$F,$C17,B_IV_1A!AM:AM)</f>
        <v>0</v>
      </c>
      <c r="AK17" s="56">
        <f>SUMIF(B_IV_1A!$F:$F,$C17,B_IV_1A!AN:AN)</f>
        <v>0</v>
      </c>
      <c r="AL17" s="56">
        <f>SUMIF(B_IV_1A!$F:$F,$C17,B_IV_1A!AO:AO)</f>
        <v>0</v>
      </c>
      <c r="AM17" s="56">
        <f>SUMIF(B_IV_1A!$F:$F,$C17,B_IV_1A!AP:AP)</f>
        <v>0</v>
      </c>
      <c r="AN17" s="55">
        <f t="shared" si="7"/>
        <v>0</v>
      </c>
      <c r="AT17" s="23" t="e">
        <f>INDEX(B_IV_1A!$G:$G,MATCH($C17,B_IV_1A!$F:$F,0))</f>
        <v>#N/A</v>
      </c>
      <c r="AU17" s="23">
        <f>COUNTIF(B_IV_1A!$AY$3:$AY$1519,$D17)</f>
        <v>0</v>
      </c>
      <c r="AV17" s="23">
        <f>SUMIF(B_IV_1A!$AY$3:$AY$1519,$D17,B_IV_1A!$CF$3:$CF$1519)</f>
        <v>0</v>
      </c>
      <c r="AW17" s="23">
        <f>SUMIF(B_IV_1A!$AY:$AY,$D17,B_IV_1A!$CG:$CG)</f>
        <v>0</v>
      </c>
      <c r="AX17" s="23">
        <f>SUMIF(B_IV_1A!$AY:$AY,$D17,B_IV_1A!$CG:$CG)</f>
        <v>0</v>
      </c>
    </row>
    <row r="18" spans="1:50" x14ac:dyDescent="0.25">
      <c r="A18" s="65">
        <v>907</v>
      </c>
      <c r="B18" s="184" t="s">
        <v>108</v>
      </c>
      <c r="C18" s="184" t="s">
        <v>109</v>
      </c>
      <c r="D18" s="184">
        <v>2308</v>
      </c>
      <c r="E18" s="184" t="s">
        <v>110</v>
      </c>
      <c r="F18" s="184" t="s">
        <v>111</v>
      </c>
      <c r="G18" s="50" t="str">
        <f t="shared" si="4"/>
        <v>Nincs rögzítve!</v>
      </c>
      <c r="H18" s="183" t="s">
        <v>0</v>
      </c>
      <c r="I18" s="183" t="s">
        <v>0</v>
      </c>
      <c r="K18" s="51">
        <f t="shared" si="5"/>
        <v>0</v>
      </c>
      <c r="L18" s="52">
        <f>SUMIF(B_IV_1A!$F:$F,$C18,B_IV_1A!$N:$N)</f>
        <v>0</v>
      </c>
      <c r="M18" s="52">
        <f>SUMIF(B_IV_1A!$F:$F,$C18,B_IV_1A!$O:$O)</f>
        <v>0</v>
      </c>
      <c r="N18" s="52">
        <f>SUMIF(B_IV_1A!$F:$F,$C18,B_IV_1A!$P:$P)</f>
        <v>0</v>
      </c>
      <c r="P18" s="53">
        <f>SUMIF(B_IV_1A!$F:$F,$C18,B_IV_1A!R:R)</f>
        <v>0</v>
      </c>
      <c r="Q18" s="53">
        <f>SUMIF(B_IV_1A!$F:$F,$C18,B_IV_1A!S:S)</f>
        <v>0</v>
      </c>
      <c r="R18" s="53">
        <f>SUMIF(B_IV_1A!$F:$F,$C18,B_IV_1A!T:T)</f>
        <v>0</v>
      </c>
      <c r="S18" s="53">
        <f>SUMIF(B_IV_1A!$F:$F,$C18,B_IV_1A!U:U)</f>
        <v>0</v>
      </c>
      <c r="T18" s="53">
        <f>SUMIF(B_IV_1A!$F:$F,$C18,B_IV_1A!V:V)</f>
        <v>0</v>
      </c>
      <c r="U18" s="53">
        <f>SUMIF(B_IV_1A!$F:$F,$C18,B_IV_1A!W:W)</f>
        <v>0</v>
      </c>
      <c r="V18" s="53">
        <f>SUMIF(B_IV_1A!$F:$F,$C18,B_IV_1A!X:X)</f>
        <v>0</v>
      </c>
      <c r="W18" s="53">
        <f>SUMIF(B_IV_1A!$F:$F,$C18,B_IV_1A!Y:Y)</f>
        <v>0</v>
      </c>
      <c r="X18" s="53">
        <f>SUMIF(B_IV_1A!$F:$F,$C18,B_IV_1A!Z:Z)</f>
        <v>0</v>
      </c>
      <c r="Y18" s="53">
        <f>SUMIF(B_IV_1A!$F:$F,$C18,B_IV_1A!AA:AA)</f>
        <v>0</v>
      </c>
      <c r="Z18" s="54">
        <f>SUMIF(B_IV_1A!$F:$F,$C18,B_IV_1A!AB:AB)</f>
        <v>0</v>
      </c>
      <c r="AA18" s="55">
        <f t="shared" si="6"/>
        <v>0</v>
      </c>
      <c r="AC18" s="56">
        <f>SUMIF(B_IV_1A!$F:$F,$C18,B_IV_1A!AF:AF)</f>
        <v>0</v>
      </c>
      <c r="AD18" s="56">
        <f>SUMIF(B_IV_1A!$F:$F,$C18,B_IV_1A!AG:AG)</f>
        <v>0</v>
      </c>
      <c r="AE18" s="56">
        <f>SUMIF(B_IV_1A!$F:$F,$C18,B_IV_1A!AH:AH)</f>
        <v>0</v>
      </c>
      <c r="AF18" s="56">
        <f>SUMIF(B_IV_1A!$F:$F,$C18,B_IV_1A!AI:AI)</f>
        <v>0</v>
      </c>
      <c r="AG18" s="56">
        <f>SUMIF(B_IV_1A!$F:$F,$C18,B_IV_1A!AJ:AJ)</f>
        <v>0</v>
      </c>
      <c r="AH18" s="56">
        <f>SUMIF(B_IV_1A!$F:$F,$C18,B_IV_1A!AK:AK)</f>
        <v>0</v>
      </c>
      <c r="AI18" s="56">
        <f>SUMIF(B_IV_1A!$F:$F,$C18,B_IV_1A!AL:AL)</f>
        <v>0</v>
      </c>
      <c r="AJ18" s="56">
        <f>SUMIF(B_IV_1A!$F:$F,$C18,B_IV_1A!AM:AM)</f>
        <v>0</v>
      </c>
      <c r="AK18" s="56">
        <f>SUMIF(B_IV_1A!$F:$F,$C18,B_IV_1A!AN:AN)</f>
        <v>0</v>
      </c>
      <c r="AL18" s="56">
        <f>SUMIF(B_IV_1A!$F:$F,$C18,B_IV_1A!AO:AO)</f>
        <v>0</v>
      </c>
      <c r="AM18" s="56">
        <f>SUMIF(B_IV_1A!$F:$F,$C18,B_IV_1A!AP:AP)</f>
        <v>0</v>
      </c>
      <c r="AN18" s="55">
        <f t="shared" si="7"/>
        <v>0</v>
      </c>
      <c r="AT18" s="23" t="e">
        <f>INDEX(B_IV_1A!$G:$G,MATCH($C18,B_IV_1A!$F:$F,0))</f>
        <v>#N/A</v>
      </c>
      <c r="AU18" s="23">
        <f>COUNTIF(B_IV_1A!$AY$3:$AY$1519,$D18)</f>
        <v>0</v>
      </c>
      <c r="AV18" s="23">
        <f>SUMIF(B_IV_1A!$AY$3:$AY$1519,$D18,B_IV_1A!$CF$3:$CF$1519)</f>
        <v>0</v>
      </c>
      <c r="AW18" s="23">
        <f>SUMIF(B_IV_1A!$AY:$AY,$D18,B_IV_1A!$CG:$CG)</f>
        <v>0</v>
      </c>
      <c r="AX18" s="23">
        <f>SUMIF(B_IV_1A!$AY:$AY,$D18,B_IV_1A!$CG:$CG)</f>
        <v>0</v>
      </c>
    </row>
    <row r="19" spans="1:50" x14ac:dyDescent="0.25">
      <c r="A19" s="65">
        <v>908</v>
      </c>
      <c r="B19" s="184" t="s">
        <v>112</v>
      </c>
      <c r="C19" s="184" t="s">
        <v>113</v>
      </c>
      <c r="D19" s="184">
        <v>2309</v>
      </c>
      <c r="E19" s="184" t="s">
        <v>114</v>
      </c>
      <c r="F19" s="184" t="s">
        <v>115</v>
      </c>
      <c r="G19" s="50" t="str">
        <f t="shared" si="4"/>
        <v>Nincs rögzítve!</v>
      </c>
      <c r="H19" s="183" t="s">
        <v>0</v>
      </c>
      <c r="I19" s="183" t="s">
        <v>0</v>
      </c>
      <c r="K19" s="51">
        <f t="shared" si="5"/>
        <v>0</v>
      </c>
      <c r="L19" s="52">
        <f>SUMIF(B_IV_1A!$F:$F,$C19,B_IV_1A!$N:$N)</f>
        <v>0</v>
      </c>
      <c r="M19" s="52">
        <f>SUMIF(B_IV_1A!$F:$F,$C19,B_IV_1A!$O:$O)</f>
        <v>0</v>
      </c>
      <c r="N19" s="52">
        <f>SUMIF(B_IV_1A!$F:$F,$C19,B_IV_1A!$P:$P)</f>
        <v>0</v>
      </c>
      <c r="P19" s="53">
        <f>SUMIF(B_IV_1A!$F:$F,$C19,B_IV_1A!R:R)</f>
        <v>0</v>
      </c>
      <c r="Q19" s="53">
        <f>SUMIF(B_IV_1A!$F:$F,$C19,B_IV_1A!S:S)</f>
        <v>0</v>
      </c>
      <c r="R19" s="53">
        <f>SUMIF(B_IV_1A!$F:$F,$C19,B_IV_1A!T:T)</f>
        <v>0</v>
      </c>
      <c r="S19" s="53">
        <f>SUMIF(B_IV_1A!$F:$F,$C19,B_IV_1A!U:U)</f>
        <v>0</v>
      </c>
      <c r="T19" s="53">
        <f>SUMIF(B_IV_1A!$F:$F,$C19,B_IV_1A!V:V)</f>
        <v>0</v>
      </c>
      <c r="U19" s="53">
        <f>SUMIF(B_IV_1A!$F:$F,$C19,B_IV_1A!W:W)</f>
        <v>0</v>
      </c>
      <c r="V19" s="53">
        <f>SUMIF(B_IV_1A!$F:$F,$C19,B_IV_1A!X:X)</f>
        <v>0</v>
      </c>
      <c r="W19" s="53">
        <f>SUMIF(B_IV_1A!$F:$F,$C19,B_IV_1A!Y:Y)</f>
        <v>0</v>
      </c>
      <c r="X19" s="53">
        <f>SUMIF(B_IV_1A!$F:$F,$C19,B_IV_1A!Z:Z)</f>
        <v>0</v>
      </c>
      <c r="Y19" s="53">
        <f>SUMIF(B_IV_1A!$F:$F,$C19,B_IV_1A!AA:AA)</f>
        <v>0</v>
      </c>
      <c r="Z19" s="54">
        <f>SUMIF(B_IV_1A!$F:$F,$C19,B_IV_1A!AB:AB)</f>
        <v>0</v>
      </c>
      <c r="AA19" s="55">
        <f t="shared" si="6"/>
        <v>0</v>
      </c>
      <c r="AC19" s="56">
        <f>SUMIF(B_IV_1A!$F:$F,$C19,B_IV_1A!AF:AF)</f>
        <v>0</v>
      </c>
      <c r="AD19" s="56">
        <f>SUMIF(B_IV_1A!$F:$F,$C19,B_IV_1A!AG:AG)</f>
        <v>0</v>
      </c>
      <c r="AE19" s="56">
        <f>SUMIF(B_IV_1A!$F:$F,$C19,B_IV_1A!AH:AH)</f>
        <v>0</v>
      </c>
      <c r="AF19" s="56">
        <f>SUMIF(B_IV_1A!$F:$F,$C19,B_IV_1A!AI:AI)</f>
        <v>0</v>
      </c>
      <c r="AG19" s="56">
        <f>SUMIF(B_IV_1A!$F:$F,$C19,B_IV_1A!AJ:AJ)</f>
        <v>0</v>
      </c>
      <c r="AH19" s="56">
        <f>SUMIF(B_IV_1A!$F:$F,$C19,B_IV_1A!AK:AK)</f>
        <v>0</v>
      </c>
      <c r="AI19" s="56">
        <f>SUMIF(B_IV_1A!$F:$F,$C19,B_IV_1A!AL:AL)</f>
        <v>0</v>
      </c>
      <c r="AJ19" s="56">
        <f>SUMIF(B_IV_1A!$F:$F,$C19,B_IV_1A!AM:AM)</f>
        <v>0</v>
      </c>
      <c r="AK19" s="56">
        <f>SUMIF(B_IV_1A!$F:$F,$C19,B_IV_1A!AN:AN)</f>
        <v>0</v>
      </c>
      <c r="AL19" s="56">
        <f>SUMIF(B_IV_1A!$F:$F,$C19,B_IV_1A!AO:AO)</f>
        <v>0</v>
      </c>
      <c r="AM19" s="56">
        <f>SUMIF(B_IV_1A!$F:$F,$C19,B_IV_1A!AP:AP)</f>
        <v>0</v>
      </c>
      <c r="AN19" s="55">
        <f t="shared" si="7"/>
        <v>0</v>
      </c>
      <c r="AT19" s="23" t="e">
        <f>INDEX(B_IV_1A!$G:$G,MATCH($C19,B_IV_1A!$F:$F,0))</f>
        <v>#N/A</v>
      </c>
      <c r="AU19" s="23">
        <f>COUNTIF(B_IV_1A!$AY$3:$AY$1519,$D19)</f>
        <v>0</v>
      </c>
      <c r="AV19" s="23">
        <f>SUMIF(B_IV_1A!$AY$3:$AY$1519,$D19,B_IV_1A!$CF$3:$CF$1519)</f>
        <v>0</v>
      </c>
      <c r="AW19" s="23">
        <f>SUMIF(B_IV_1A!$AY:$AY,$D19,B_IV_1A!$CG:$CG)</f>
        <v>0</v>
      </c>
      <c r="AX19" s="23">
        <f>SUMIF(B_IV_1A!$AY:$AY,$D19,B_IV_1A!$CG:$CG)</f>
        <v>0</v>
      </c>
    </row>
    <row r="20" spans="1:50" x14ac:dyDescent="0.25">
      <c r="A20" s="65">
        <v>909</v>
      </c>
      <c r="B20" s="184" t="s">
        <v>116</v>
      </c>
      <c r="C20" s="184" t="s">
        <v>117</v>
      </c>
      <c r="D20" s="184">
        <v>2310</v>
      </c>
      <c r="E20" s="184" t="s">
        <v>118</v>
      </c>
      <c r="F20" s="184" t="s">
        <v>119</v>
      </c>
      <c r="G20" s="50" t="str">
        <f t="shared" si="4"/>
        <v>Nincs rögzítve!</v>
      </c>
      <c r="H20" s="183" t="s">
        <v>0</v>
      </c>
      <c r="I20" s="183" t="s">
        <v>0</v>
      </c>
      <c r="K20" s="51">
        <f t="shared" si="5"/>
        <v>0</v>
      </c>
      <c r="L20" s="52">
        <f>SUMIF(B_IV_1A!$F:$F,$C20,B_IV_1A!$N:$N)</f>
        <v>0</v>
      </c>
      <c r="M20" s="52">
        <f>SUMIF(B_IV_1A!$F:$F,$C20,B_IV_1A!$O:$O)</f>
        <v>0</v>
      </c>
      <c r="N20" s="52">
        <f>SUMIF(B_IV_1A!$F:$F,$C20,B_IV_1A!$P:$P)</f>
        <v>0</v>
      </c>
      <c r="P20" s="53">
        <f>SUMIF(B_IV_1A!$F:$F,$C20,B_IV_1A!R:R)</f>
        <v>0</v>
      </c>
      <c r="Q20" s="53">
        <f>SUMIF(B_IV_1A!$F:$F,$C20,B_IV_1A!S:S)</f>
        <v>0</v>
      </c>
      <c r="R20" s="53">
        <f>SUMIF(B_IV_1A!$F:$F,$C20,B_IV_1A!T:T)</f>
        <v>0</v>
      </c>
      <c r="S20" s="53">
        <f>SUMIF(B_IV_1A!$F:$F,$C20,B_IV_1A!U:U)</f>
        <v>0</v>
      </c>
      <c r="T20" s="53">
        <f>SUMIF(B_IV_1A!$F:$F,$C20,B_IV_1A!V:V)</f>
        <v>0</v>
      </c>
      <c r="U20" s="53">
        <f>SUMIF(B_IV_1A!$F:$F,$C20,B_IV_1A!W:W)</f>
        <v>0</v>
      </c>
      <c r="V20" s="53">
        <f>SUMIF(B_IV_1A!$F:$F,$C20,B_IV_1A!X:X)</f>
        <v>0</v>
      </c>
      <c r="W20" s="53">
        <f>SUMIF(B_IV_1A!$F:$F,$C20,B_IV_1A!Y:Y)</f>
        <v>0</v>
      </c>
      <c r="X20" s="53">
        <f>SUMIF(B_IV_1A!$F:$F,$C20,B_IV_1A!Z:Z)</f>
        <v>0</v>
      </c>
      <c r="Y20" s="53">
        <f>SUMIF(B_IV_1A!$F:$F,$C20,B_IV_1A!AA:AA)</f>
        <v>0</v>
      </c>
      <c r="Z20" s="54">
        <f>SUMIF(B_IV_1A!$F:$F,$C20,B_IV_1A!AB:AB)</f>
        <v>0</v>
      </c>
      <c r="AA20" s="55">
        <f t="shared" si="6"/>
        <v>0</v>
      </c>
      <c r="AC20" s="56">
        <f>SUMIF(B_IV_1A!$F:$F,$C20,B_IV_1A!AF:AF)</f>
        <v>0</v>
      </c>
      <c r="AD20" s="56">
        <f>SUMIF(B_IV_1A!$F:$F,$C20,B_IV_1A!AG:AG)</f>
        <v>0</v>
      </c>
      <c r="AE20" s="56">
        <f>SUMIF(B_IV_1A!$F:$F,$C20,B_IV_1A!AH:AH)</f>
        <v>0</v>
      </c>
      <c r="AF20" s="56">
        <f>SUMIF(B_IV_1A!$F:$F,$C20,B_IV_1A!AI:AI)</f>
        <v>0</v>
      </c>
      <c r="AG20" s="56">
        <f>SUMIF(B_IV_1A!$F:$F,$C20,B_IV_1A!AJ:AJ)</f>
        <v>0</v>
      </c>
      <c r="AH20" s="56">
        <f>SUMIF(B_IV_1A!$F:$F,$C20,B_IV_1A!AK:AK)</f>
        <v>0</v>
      </c>
      <c r="AI20" s="56">
        <f>SUMIF(B_IV_1A!$F:$F,$C20,B_IV_1A!AL:AL)</f>
        <v>0</v>
      </c>
      <c r="AJ20" s="56">
        <f>SUMIF(B_IV_1A!$F:$F,$C20,B_IV_1A!AM:AM)</f>
        <v>0</v>
      </c>
      <c r="AK20" s="56">
        <f>SUMIF(B_IV_1A!$F:$F,$C20,B_IV_1A!AN:AN)</f>
        <v>0</v>
      </c>
      <c r="AL20" s="56">
        <f>SUMIF(B_IV_1A!$F:$F,$C20,B_IV_1A!AO:AO)</f>
        <v>0</v>
      </c>
      <c r="AM20" s="56">
        <f>SUMIF(B_IV_1A!$F:$F,$C20,B_IV_1A!AP:AP)</f>
        <v>0</v>
      </c>
      <c r="AN20" s="55">
        <f t="shared" si="7"/>
        <v>0</v>
      </c>
      <c r="AT20" s="23" t="e">
        <f>INDEX(B_IV_1A!$G:$G,MATCH($C20,B_IV_1A!$F:$F,0))</f>
        <v>#N/A</v>
      </c>
      <c r="AU20" s="23">
        <f>COUNTIF(B_IV_1A!$AY$3:$AY$1519,$D20)</f>
        <v>0</v>
      </c>
      <c r="AV20" s="23">
        <f>SUMIF(B_IV_1A!$AY$3:$AY$1519,$D20,B_IV_1A!$CF$3:$CF$1519)</f>
        <v>0</v>
      </c>
      <c r="AW20" s="23">
        <f>SUMIF(B_IV_1A!$AY:$AY,$D20,B_IV_1A!$CG:$CG)</f>
        <v>0</v>
      </c>
      <c r="AX20" s="23">
        <f>SUMIF(B_IV_1A!$AY:$AY,$D20,B_IV_1A!$CG:$CG)</f>
        <v>0</v>
      </c>
    </row>
    <row r="21" spans="1:50" x14ac:dyDescent="0.25">
      <c r="A21" s="65">
        <v>910</v>
      </c>
      <c r="B21" s="184" t="s">
        <v>120</v>
      </c>
      <c r="C21" s="184" t="s">
        <v>121</v>
      </c>
      <c r="D21" s="184">
        <v>2311</v>
      </c>
      <c r="E21" s="184" t="s">
        <v>122</v>
      </c>
      <c r="F21" s="184" t="s">
        <v>123</v>
      </c>
      <c r="G21" s="50" t="str">
        <f t="shared" si="4"/>
        <v>Kitöltés rendben!</v>
      </c>
      <c r="H21" s="183" t="s">
        <v>0</v>
      </c>
      <c r="I21" s="183" t="s">
        <v>0</v>
      </c>
      <c r="K21" s="51">
        <f t="shared" si="5"/>
        <v>560000</v>
      </c>
      <c r="L21" s="52">
        <f>SUMIF(B_IV_1A!$F:$F,$C21,B_IV_1A!$N:$N)</f>
        <v>25000</v>
      </c>
      <c r="M21" s="52">
        <f>SUMIF(B_IV_1A!$F:$F,$C21,B_IV_1A!$O:$O)</f>
        <v>535000</v>
      </c>
      <c r="N21" s="52">
        <f>SUMIF(B_IV_1A!$F:$F,$C21,B_IV_1A!$P:$P)</f>
        <v>0</v>
      </c>
      <c r="P21" s="53">
        <f>SUMIF(B_IV_1A!$F:$F,$C21,B_IV_1A!R:R)</f>
        <v>0</v>
      </c>
      <c r="Q21" s="53">
        <f>SUMIF(B_IV_1A!$F:$F,$C21,B_IV_1A!S:S)</f>
        <v>0</v>
      </c>
      <c r="R21" s="53">
        <f>SUMIF(B_IV_1A!$F:$F,$C21,B_IV_1A!T:T)</f>
        <v>0</v>
      </c>
      <c r="S21" s="53">
        <f>SUMIF(B_IV_1A!$F:$F,$C21,B_IV_1A!U:U)</f>
        <v>0</v>
      </c>
      <c r="T21" s="53">
        <f>SUMIF(B_IV_1A!$F:$F,$C21,B_IV_1A!V:V)</f>
        <v>0</v>
      </c>
      <c r="U21" s="53">
        <f>SUMIF(B_IV_1A!$F:$F,$C21,B_IV_1A!W:W)</f>
        <v>25000</v>
      </c>
      <c r="V21" s="53">
        <f>SUMIF(B_IV_1A!$F:$F,$C21,B_IV_1A!X:X)</f>
        <v>0</v>
      </c>
      <c r="W21" s="53">
        <f>SUMIF(B_IV_1A!$F:$F,$C21,B_IV_1A!Y:Y)</f>
        <v>0</v>
      </c>
      <c r="X21" s="53">
        <f>SUMIF(B_IV_1A!$F:$F,$C21,B_IV_1A!Z:Z)</f>
        <v>0</v>
      </c>
      <c r="Y21" s="53">
        <f>SUMIF(B_IV_1A!$F:$F,$C21,B_IV_1A!AA:AA)</f>
        <v>0</v>
      </c>
      <c r="Z21" s="54">
        <f>SUMIF(B_IV_1A!$F:$F,$C21,B_IV_1A!AB:AB)</f>
        <v>0</v>
      </c>
      <c r="AA21" s="55">
        <f t="shared" si="6"/>
        <v>25000</v>
      </c>
      <c r="AC21" s="56">
        <f>SUMIF(B_IV_1A!$F:$F,$C21,B_IV_1A!AF:AF)</f>
        <v>0</v>
      </c>
      <c r="AD21" s="56">
        <f>SUMIF(B_IV_1A!$F:$F,$C21,B_IV_1A!AG:AG)</f>
        <v>0</v>
      </c>
      <c r="AE21" s="56">
        <f>SUMIF(B_IV_1A!$F:$F,$C21,B_IV_1A!AH:AH)</f>
        <v>0</v>
      </c>
      <c r="AF21" s="56">
        <f>SUMIF(B_IV_1A!$F:$F,$C21,B_IV_1A!AI:AI)</f>
        <v>0</v>
      </c>
      <c r="AG21" s="56">
        <f>SUMIF(B_IV_1A!$F:$F,$C21,B_IV_1A!AJ:AJ)</f>
        <v>0</v>
      </c>
      <c r="AH21" s="56">
        <f>SUMIF(B_IV_1A!$F:$F,$C21,B_IV_1A!AK:AK)</f>
        <v>0</v>
      </c>
      <c r="AI21" s="56">
        <f>SUMIF(B_IV_1A!$F:$F,$C21,B_IV_1A!AL:AL)</f>
        <v>0</v>
      </c>
      <c r="AJ21" s="56">
        <f>SUMIF(B_IV_1A!$F:$F,$C21,B_IV_1A!AM:AM)</f>
        <v>0</v>
      </c>
      <c r="AK21" s="56">
        <f>SUMIF(B_IV_1A!$F:$F,$C21,B_IV_1A!AN:AN)</f>
        <v>0</v>
      </c>
      <c r="AL21" s="56">
        <f>SUMIF(B_IV_1A!$F:$F,$C21,B_IV_1A!AO:AO)</f>
        <v>0</v>
      </c>
      <c r="AM21" s="56">
        <f>SUMIF(B_IV_1A!$F:$F,$C21,B_IV_1A!AP:AP)</f>
        <v>0</v>
      </c>
      <c r="AN21" s="55">
        <f t="shared" si="7"/>
        <v>0</v>
      </c>
      <c r="AT21" s="23" t="str">
        <f>INDEX(B_IV_1A!$G:$G,MATCH($C21,B_IV_1A!$F:$F,0))</f>
        <v>Kerepes-Kistarcsa-IV</v>
      </c>
      <c r="AU21" s="23">
        <f>COUNTIF(B_IV_1A!$AY$3:$AY$1519,$D21)</f>
        <v>5</v>
      </c>
      <c r="AV21" s="23">
        <f>SUMIF(B_IV_1A!$AY$3:$AY$1519,$D21,B_IV_1A!$CF$3:$CF$1519)</f>
        <v>5</v>
      </c>
      <c r="AW21" s="23">
        <f>SUMIF(B_IV_1A!$AY:$AY,$D21,B_IV_1A!$CG:$CG)</f>
        <v>1</v>
      </c>
      <c r="AX21" s="23">
        <f>SUMIF(B_IV_1A!$AY:$AY,$D21,B_IV_1A!$CG:$CG)</f>
        <v>1</v>
      </c>
    </row>
    <row r="22" spans="1:50" x14ac:dyDescent="0.25">
      <c r="A22" s="65">
        <v>911</v>
      </c>
      <c r="B22" s="184" t="s">
        <v>124</v>
      </c>
      <c r="C22" s="184" t="s">
        <v>125</v>
      </c>
      <c r="D22" s="184">
        <v>2312</v>
      </c>
      <c r="E22" s="184" t="s">
        <v>126</v>
      </c>
      <c r="F22" s="184" t="s">
        <v>127</v>
      </c>
      <c r="G22" s="50" t="str">
        <f t="shared" si="4"/>
        <v>Nincs rögzítve!</v>
      </c>
      <c r="H22" s="183" t="s">
        <v>0</v>
      </c>
      <c r="I22" s="183" t="s">
        <v>0</v>
      </c>
      <c r="K22" s="51">
        <f t="shared" si="5"/>
        <v>0</v>
      </c>
      <c r="L22" s="52">
        <f>SUMIF(B_IV_1A!$F:$F,$C22,B_IV_1A!$N:$N)</f>
        <v>0</v>
      </c>
      <c r="M22" s="52">
        <f>SUMIF(B_IV_1A!$F:$F,$C22,B_IV_1A!$O:$O)</f>
        <v>0</v>
      </c>
      <c r="N22" s="52">
        <f>SUMIF(B_IV_1A!$F:$F,$C22,B_IV_1A!$P:$P)</f>
        <v>0</v>
      </c>
      <c r="P22" s="53">
        <f>SUMIF(B_IV_1A!$F:$F,$C22,B_IV_1A!R:R)</f>
        <v>0</v>
      </c>
      <c r="Q22" s="53">
        <f>SUMIF(B_IV_1A!$F:$F,$C22,B_IV_1A!S:S)</f>
        <v>0</v>
      </c>
      <c r="R22" s="53">
        <f>SUMIF(B_IV_1A!$F:$F,$C22,B_IV_1A!T:T)</f>
        <v>0</v>
      </c>
      <c r="S22" s="53">
        <f>SUMIF(B_IV_1A!$F:$F,$C22,B_IV_1A!U:U)</f>
        <v>0</v>
      </c>
      <c r="T22" s="53">
        <f>SUMIF(B_IV_1A!$F:$F,$C22,B_IV_1A!V:V)</f>
        <v>0</v>
      </c>
      <c r="U22" s="53">
        <f>SUMIF(B_IV_1A!$F:$F,$C22,B_IV_1A!W:W)</f>
        <v>0</v>
      </c>
      <c r="V22" s="53">
        <f>SUMIF(B_IV_1A!$F:$F,$C22,B_IV_1A!X:X)</f>
        <v>0</v>
      </c>
      <c r="W22" s="53">
        <f>SUMIF(B_IV_1A!$F:$F,$C22,B_IV_1A!Y:Y)</f>
        <v>0</v>
      </c>
      <c r="X22" s="53">
        <f>SUMIF(B_IV_1A!$F:$F,$C22,B_IV_1A!Z:Z)</f>
        <v>0</v>
      </c>
      <c r="Y22" s="53">
        <f>SUMIF(B_IV_1A!$F:$F,$C22,B_IV_1A!AA:AA)</f>
        <v>0</v>
      </c>
      <c r="Z22" s="54">
        <f>SUMIF(B_IV_1A!$F:$F,$C22,B_IV_1A!AB:AB)</f>
        <v>0</v>
      </c>
      <c r="AA22" s="55">
        <f t="shared" si="6"/>
        <v>0</v>
      </c>
      <c r="AC22" s="56">
        <f>SUMIF(B_IV_1A!$F:$F,$C22,B_IV_1A!AF:AF)</f>
        <v>0</v>
      </c>
      <c r="AD22" s="56">
        <f>SUMIF(B_IV_1A!$F:$F,$C22,B_IV_1A!AG:AG)</f>
        <v>0</v>
      </c>
      <c r="AE22" s="56">
        <f>SUMIF(B_IV_1A!$F:$F,$C22,B_IV_1A!AH:AH)</f>
        <v>0</v>
      </c>
      <c r="AF22" s="56">
        <f>SUMIF(B_IV_1A!$F:$F,$C22,B_IV_1A!AI:AI)</f>
        <v>0</v>
      </c>
      <c r="AG22" s="56">
        <f>SUMIF(B_IV_1A!$F:$F,$C22,B_IV_1A!AJ:AJ)</f>
        <v>0</v>
      </c>
      <c r="AH22" s="56">
        <f>SUMIF(B_IV_1A!$F:$F,$C22,B_IV_1A!AK:AK)</f>
        <v>0</v>
      </c>
      <c r="AI22" s="56">
        <f>SUMIF(B_IV_1A!$F:$F,$C22,B_IV_1A!AL:AL)</f>
        <v>0</v>
      </c>
      <c r="AJ22" s="56">
        <f>SUMIF(B_IV_1A!$F:$F,$C22,B_IV_1A!AM:AM)</f>
        <v>0</v>
      </c>
      <c r="AK22" s="56">
        <f>SUMIF(B_IV_1A!$F:$F,$C22,B_IV_1A!AN:AN)</f>
        <v>0</v>
      </c>
      <c r="AL22" s="56">
        <f>SUMIF(B_IV_1A!$F:$F,$C22,B_IV_1A!AO:AO)</f>
        <v>0</v>
      </c>
      <c r="AM22" s="56">
        <f>SUMIF(B_IV_1A!$F:$F,$C22,B_IV_1A!AP:AP)</f>
        <v>0</v>
      </c>
      <c r="AN22" s="55">
        <f t="shared" si="7"/>
        <v>0</v>
      </c>
      <c r="AT22" s="23" t="e">
        <f>INDEX(B_IV_1A!$G:$G,MATCH($C22,B_IV_1A!$F:$F,0))</f>
        <v>#N/A</v>
      </c>
      <c r="AU22" s="23">
        <f>COUNTIF(B_IV_1A!$AY$3:$AY$1519,$D22)</f>
        <v>0</v>
      </c>
      <c r="AV22" s="23">
        <f>SUMIF(B_IV_1A!$AY$3:$AY$1519,$D22,B_IV_1A!$CF$3:$CF$1519)</f>
        <v>0</v>
      </c>
      <c r="AW22" s="23">
        <f>SUMIF(B_IV_1A!$AY:$AY,$D22,B_IV_1A!$CG:$CG)</f>
        <v>0</v>
      </c>
      <c r="AX22" s="23">
        <f>SUMIF(B_IV_1A!$AY:$AY,$D22,B_IV_1A!$CG:$CG)</f>
        <v>0</v>
      </c>
    </row>
  </sheetData>
  <mergeCells count="144">
    <mergeCell ref="A2:A3"/>
    <mergeCell ref="G2:G3"/>
    <mergeCell ref="H2"/>
    <mergeCell ref="I2"/>
    <mergeCell ref="H3"/>
    <mergeCell ref="I3"/>
    <mergeCell ref="H4"/>
    <mergeCell ref="I4"/>
    <mergeCell ref="C2:C3"/>
    <mergeCell ref="B2:B3"/>
    <mergeCell ref="D2:D3"/>
    <mergeCell ref="E2:E3"/>
    <mergeCell ref="F2:F3"/>
    <mergeCell ref="C4"/>
    <mergeCell ref="B4"/>
    <mergeCell ref="D4"/>
    <mergeCell ref="E4"/>
    <mergeCell ref="F4"/>
    <mergeCell ref="H5"/>
    <mergeCell ref="I5"/>
    <mergeCell ref="B6"/>
    <mergeCell ref="C6"/>
    <mergeCell ref="D6"/>
    <mergeCell ref="E6"/>
    <mergeCell ref="F6"/>
    <mergeCell ref="H6"/>
    <mergeCell ref="I6"/>
    <mergeCell ref="B5"/>
    <mergeCell ref="C5"/>
    <mergeCell ref="D5"/>
    <mergeCell ref="E5"/>
    <mergeCell ref="F5"/>
    <mergeCell ref="H7"/>
    <mergeCell ref="I7"/>
    <mergeCell ref="B8"/>
    <mergeCell ref="C8"/>
    <mergeCell ref="D8"/>
    <mergeCell ref="E8"/>
    <mergeCell ref="F8"/>
    <mergeCell ref="H8"/>
    <mergeCell ref="I8"/>
    <mergeCell ref="B7"/>
    <mergeCell ref="C7"/>
    <mergeCell ref="D7"/>
    <mergeCell ref="E7"/>
    <mergeCell ref="F7"/>
    <mergeCell ref="H9"/>
    <mergeCell ref="I9"/>
    <mergeCell ref="B10"/>
    <mergeCell ref="C10"/>
    <mergeCell ref="D10"/>
    <mergeCell ref="E10"/>
    <mergeCell ref="F10"/>
    <mergeCell ref="H10"/>
    <mergeCell ref="I10"/>
    <mergeCell ref="B9"/>
    <mergeCell ref="C9"/>
    <mergeCell ref="D9"/>
    <mergeCell ref="E9"/>
    <mergeCell ref="F9"/>
    <mergeCell ref="H11"/>
    <mergeCell ref="I11"/>
    <mergeCell ref="B12"/>
    <mergeCell ref="C12"/>
    <mergeCell ref="D12"/>
    <mergeCell ref="E12"/>
    <mergeCell ref="F12"/>
    <mergeCell ref="H12"/>
    <mergeCell ref="I12"/>
    <mergeCell ref="B11"/>
    <mergeCell ref="C11"/>
    <mergeCell ref="D11"/>
    <mergeCell ref="E11"/>
    <mergeCell ref="F11"/>
    <mergeCell ref="H13"/>
    <mergeCell ref="I13"/>
    <mergeCell ref="B14"/>
    <mergeCell ref="C14"/>
    <mergeCell ref="D14"/>
    <mergeCell ref="E14"/>
    <mergeCell ref="F14"/>
    <mergeCell ref="H14"/>
    <mergeCell ref="I14"/>
    <mergeCell ref="B13"/>
    <mergeCell ref="C13"/>
    <mergeCell ref="D13"/>
    <mergeCell ref="E13"/>
    <mergeCell ref="F13"/>
    <mergeCell ref="H15"/>
    <mergeCell ref="I15"/>
    <mergeCell ref="B16"/>
    <mergeCell ref="C16"/>
    <mergeCell ref="D16"/>
    <mergeCell ref="E16"/>
    <mergeCell ref="F16"/>
    <mergeCell ref="H16"/>
    <mergeCell ref="I16"/>
    <mergeCell ref="B15"/>
    <mergeCell ref="C15"/>
    <mergeCell ref="D15"/>
    <mergeCell ref="E15"/>
    <mergeCell ref="F15"/>
    <mergeCell ref="H17"/>
    <mergeCell ref="I17"/>
    <mergeCell ref="B18"/>
    <mergeCell ref="C18"/>
    <mergeCell ref="D18"/>
    <mergeCell ref="E18"/>
    <mergeCell ref="F18"/>
    <mergeCell ref="H18"/>
    <mergeCell ref="I18"/>
    <mergeCell ref="B17"/>
    <mergeCell ref="C17"/>
    <mergeCell ref="D17"/>
    <mergeCell ref="E17"/>
    <mergeCell ref="F17"/>
    <mergeCell ref="H19"/>
    <mergeCell ref="I19"/>
    <mergeCell ref="B20"/>
    <mergeCell ref="C20"/>
    <mergeCell ref="D20"/>
    <mergeCell ref="E20"/>
    <mergeCell ref="F20"/>
    <mergeCell ref="H20"/>
    <mergeCell ref="I20"/>
    <mergeCell ref="B19"/>
    <mergeCell ref="C19"/>
    <mergeCell ref="D19"/>
    <mergeCell ref="E19"/>
    <mergeCell ref="F19"/>
    <mergeCell ref="H21"/>
    <mergeCell ref="I21"/>
    <mergeCell ref="B22"/>
    <mergeCell ref="C22"/>
    <mergeCell ref="D22"/>
    <mergeCell ref="E22"/>
    <mergeCell ref="F22"/>
    <mergeCell ref="H22"/>
    <mergeCell ref="I22"/>
    <mergeCell ref="B21"/>
    <mergeCell ref="C21"/>
    <mergeCell ref="D21"/>
    <mergeCell ref="E21"/>
    <mergeCell ref="F21"/>
  </mergeCells>
  <conditionalFormatting sqref="G4:G22">
    <cfRule type="containsText" dxfId="6" priority="1" operator="containsText" text="Hiányzik">
      <formula>NOT(ISERROR(SEARCH("Hiányzik",G4)))</formula>
    </cfRule>
    <cfRule type="containsText" dxfId="5" priority="2" operator="containsText" text="Kitöltési hiba!">
      <formula>NOT(ISERROR(SEARCH("Kitöltési hiba!",G4)))</formula>
    </cfRule>
    <cfRule type="containsText" dxfId="4" priority="3" operator="containsText" text="Kitöltés rendben!">
      <formula>NOT(ISERROR(SEARCH("Kitöltés rendben!",G4)))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23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7" sqref="D7"/>
    </sheetView>
  </sheetViews>
  <sheetFormatPr defaultColWidth="25.7109375" defaultRowHeight="15" x14ac:dyDescent="0.25"/>
  <cols>
    <col min="1" max="1" width="38.7109375" customWidth="1"/>
    <col min="4" max="4" width="36.28515625" bestFit="1" customWidth="1"/>
    <col min="17" max="17" width="4.85546875" customWidth="1"/>
    <col min="30" max="30" width="25.7109375" customWidth="1"/>
    <col min="31" max="31" width="4.7109375" customWidth="1"/>
    <col min="46" max="46" width="6.28515625" customWidth="1"/>
    <col min="49" max="49" width="5.28515625" customWidth="1"/>
    <col min="50" max="50" width="5.85546875" customWidth="1"/>
    <col min="51" max="51" width="25.7109375" customWidth="1"/>
  </cols>
  <sheetData>
    <row r="1" spans="1:86" s="11" customFormat="1" ht="30" customHeight="1" x14ac:dyDescent="0.25">
      <c r="A1" s="10"/>
      <c r="B1" s="179" t="s">
        <v>128</v>
      </c>
      <c r="C1" s="179" t="s">
        <v>129</v>
      </c>
      <c r="D1" s="179" t="s">
        <v>130</v>
      </c>
      <c r="E1" s="179" t="s">
        <v>131</v>
      </c>
      <c r="F1" s="180" t="s">
        <v>132</v>
      </c>
      <c r="G1" s="179" t="s">
        <v>133</v>
      </c>
      <c r="H1" s="10" t="s">
        <v>134</v>
      </c>
      <c r="I1" s="10" t="s">
        <v>135</v>
      </c>
      <c r="J1" s="10" t="s">
        <v>136</v>
      </c>
      <c r="K1" s="10" t="s">
        <v>137</v>
      </c>
      <c r="L1" s="16" t="s">
        <v>138</v>
      </c>
      <c r="M1" s="16" t="s">
        <v>139</v>
      </c>
      <c r="N1" s="16" t="s">
        <v>140</v>
      </c>
      <c r="O1" s="16" t="s">
        <v>141</v>
      </c>
      <c r="P1" s="16" t="s">
        <v>135</v>
      </c>
      <c r="R1" s="176" t="s">
        <v>19</v>
      </c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8"/>
      <c r="AD1" s="17" t="s">
        <v>134</v>
      </c>
      <c r="AF1" s="176" t="s">
        <v>20</v>
      </c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8"/>
      <c r="AR1" s="16" t="s">
        <v>0</v>
      </c>
      <c r="AS1" s="18" t="s">
        <v>134</v>
      </c>
      <c r="AU1" s="16" t="s">
        <v>135</v>
      </c>
      <c r="AV1" s="16" t="s">
        <v>135</v>
      </c>
      <c r="AW1" s="17" t="s">
        <v>0</v>
      </c>
      <c r="AY1" s="12" t="s">
        <v>134</v>
      </c>
      <c r="AZ1" s="12" t="s">
        <v>134</v>
      </c>
      <c r="BA1" s="12" t="s">
        <v>134</v>
      </c>
      <c r="BB1" s="12" t="s">
        <v>134</v>
      </c>
      <c r="BC1" s="12" t="s">
        <v>134</v>
      </c>
      <c r="BD1" s="12" t="s">
        <v>134</v>
      </c>
      <c r="BE1" s="12" t="s">
        <v>134</v>
      </c>
      <c r="BF1" s="12" t="s">
        <v>134</v>
      </c>
      <c r="BG1" s="12" t="s">
        <v>134</v>
      </c>
      <c r="BH1" s="12" t="s">
        <v>134</v>
      </c>
      <c r="BI1" s="12" t="s">
        <v>134</v>
      </c>
      <c r="BJ1" s="12" t="s">
        <v>134</v>
      </c>
      <c r="BK1" s="12" t="s">
        <v>134</v>
      </c>
      <c r="BL1" s="12" t="s">
        <v>134</v>
      </c>
      <c r="BM1" s="12" t="s">
        <v>134</v>
      </c>
      <c r="BN1" s="12" t="s">
        <v>134</v>
      </c>
      <c r="BO1" s="12" t="s">
        <v>134</v>
      </c>
      <c r="BP1" s="12" t="s">
        <v>134</v>
      </c>
      <c r="BQ1" s="12" t="s">
        <v>134</v>
      </c>
      <c r="BR1" s="12" t="s">
        <v>134</v>
      </c>
      <c r="BS1" s="12" t="s">
        <v>134</v>
      </c>
      <c r="BT1" s="12" t="s">
        <v>134</v>
      </c>
      <c r="BU1" s="12" t="s">
        <v>134</v>
      </c>
      <c r="BV1" s="12" t="s">
        <v>134</v>
      </c>
      <c r="BW1" s="12" t="s">
        <v>134</v>
      </c>
      <c r="BX1" s="12" t="s">
        <v>134</v>
      </c>
      <c r="BY1" s="12" t="s">
        <v>134</v>
      </c>
      <c r="BZ1" s="12" t="s">
        <v>134</v>
      </c>
      <c r="CA1" s="12" t="s">
        <v>134</v>
      </c>
      <c r="CB1" s="12" t="s">
        <v>134</v>
      </c>
      <c r="CC1" s="12" t="s">
        <v>134</v>
      </c>
      <c r="CD1" s="12" t="s">
        <v>134</v>
      </c>
      <c r="CE1" s="12" t="s">
        <v>134</v>
      </c>
      <c r="CF1" s="12" t="s">
        <v>134</v>
      </c>
      <c r="CG1" s="12" t="s">
        <v>134</v>
      </c>
      <c r="CH1" s="12" t="s">
        <v>134</v>
      </c>
    </row>
    <row r="2" spans="1:86" s="11" customFormat="1" ht="93.75" x14ac:dyDescent="0.25">
      <c r="A2" s="10" t="s">
        <v>27</v>
      </c>
      <c r="B2" s="179" t="s">
        <v>142</v>
      </c>
      <c r="C2" s="179" t="s">
        <v>143</v>
      </c>
      <c r="D2" s="179" t="s">
        <v>144</v>
      </c>
      <c r="E2" s="179" t="s">
        <v>145</v>
      </c>
      <c r="F2" s="180" t="s">
        <v>23</v>
      </c>
      <c r="G2" s="179" t="s">
        <v>22</v>
      </c>
      <c r="H2" s="10" t="s">
        <v>146</v>
      </c>
      <c r="I2" s="10" t="s">
        <v>26</v>
      </c>
      <c r="J2" s="10" t="s">
        <v>25</v>
      </c>
      <c r="K2" s="17" t="s">
        <v>30</v>
      </c>
      <c r="L2" s="16" t="s">
        <v>147</v>
      </c>
      <c r="M2" s="16" t="s">
        <v>148</v>
      </c>
      <c r="N2" s="16" t="s">
        <v>149</v>
      </c>
      <c r="O2" s="16" t="s">
        <v>150</v>
      </c>
      <c r="P2" s="16" t="s">
        <v>33</v>
      </c>
      <c r="R2" s="16" t="s">
        <v>34</v>
      </c>
      <c r="S2" s="16" t="s">
        <v>35</v>
      </c>
      <c r="T2" s="16" t="s">
        <v>36</v>
      </c>
      <c r="U2" s="16" t="s">
        <v>37</v>
      </c>
      <c r="V2" s="16" t="s">
        <v>38</v>
      </c>
      <c r="W2" s="16" t="s">
        <v>39</v>
      </c>
      <c r="X2" s="16" t="s">
        <v>40</v>
      </c>
      <c r="Y2" s="16" t="s">
        <v>41</v>
      </c>
      <c r="Z2" s="16" t="s">
        <v>42</v>
      </c>
      <c r="AA2" s="16" t="s">
        <v>43</v>
      </c>
      <c r="AB2" s="16" t="s">
        <v>44</v>
      </c>
      <c r="AC2" s="17" t="s">
        <v>45</v>
      </c>
      <c r="AD2" s="17" t="s">
        <v>151</v>
      </c>
      <c r="AF2" s="16" t="s">
        <v>34</v>
      </c>
      <c r="AG2" s="16" t="s">
        <v>35</v>
      </c>
      <c r="AH2" s="16" t="s">
        <v>36</v>
      </c>
      <c r="AI2" s="16" t="s">
        <v>37</v>
      </c>
      <c r="AJ2" s="16" t="s">
        <v>38</v>
      </c>
      <c r="AK2" s="16" t="s">
        <v>39</v>
      </c>
      <c r="AL2" s="16" t="s">
        <v>40</v>
      </c>
      <c r="AM2" s="16" t="s">
        <v>41</v>
      </c>
      <c r="AN2" s="16" t="s">
        <v>42</v>
      </c>
      <c r="AO2" s="16" t="s">
        <v>43</v>
      </c>
      <c r="AP2" s="16" t="s">
        <v>44</v>
      </c>
      <c r="AQ2" s="17" t="s">
        <v>45</v>
      </c>
      <c r="AR2" s="16" t="s">
        <v>152</v>
      </c>
      <c r="AS2" s="19" t="s">
        <v>153</v>
      </c>
      <c r="AU2" s="16" t="s">
        <v>154</v>
      </c>
      <c r="AV2" s="16" t="s">
        <v>155</v>
      </c>
      <c r="AW2" s="17" t="s">
        <v>156</v>
      </c>
      <c r="AY2" s="12" t="s">
        <v>24</v>
      </c>
      <c r="AZ2" s="12" t="s">
        <v>157</v>
      </c>
      <c r="BA2" s="12" t="s">
        <v>158</v>
      </c>
      <c r="BB2" s="12" t="s">
        <v>159</v>
      </c>
      <c r="BC2" s="12" t="s">
        <v>160</v>
      </c>
      <c r="BD2" s="12" t="s">
        <v>161</v>
      </c>
      <c r="BE2" s="12" t="s">
        <v>162</v>
      </c>
      <c r="BF2" s="12" t="s">
        <v>163</v>
      </c>
      <c r="BG2" s="12" t="s">
        <v>164</v>
      </c>
      <c r="BH2" s="12" t="s">
        <v>165</v>
      </c>
      <c r="BI2" s="12" t="s">
        <v>166</v>
      </c>
      <c r="BJ2" s="12" t="s">
        <v>167</v>
      </c>
      <c r="BK2" s="12" t="s">
        <v>168</v>
      </c>
      <c r="BL2" s="12" t="s">
        <v>169</v>
      </c>
      <c r="BM2" s="12" t="s">
        <v>170</v>
      </c>
      <c r="BN2" s="12" t="s">
        <v>171</v>
      </c>
      <c r="BO2" s="12" t="s">
        <v>172</v>
      </c>
      <c r="BP2" s="12" t="s">
        <v>173</v>
      </c>
      <c r="BQ2" s="12" t="s">
        <v>174</v>
      </c>
      <c r="BR2" s="12" t="s">
        <v>175</v>
      </c>
      <c r="BS2" s="12" t="s">
        <v>176</v>
      </c>
      <c r="BT2" s="12" t="s">
        <v>177</v>
      </c>
      <c r="BU2" s="12" t="s">
        <v>142</v>
      </c>
      <c r="BV2" s="12" t="s">
        <v>143</v>
      </c>
      <c r="BW2" s="12" t="s">
        <v>144</v>
      </c>
      <c r="BX2" s="12" t="s">
        <v>145</v>
      </c>
      <c r="BY2" s="12" t="s">
        <v>178</v>
      </c>
      <c r="BZ2" s="12" t="s">
        <v>179</v>
      </c>
      <c r="CA2" s="12" t="s">
        <v>149</v>
      </c>
      <c r="CB2" s="12" t="s">
        <v>150</v>
      </c>
      <c r="CC2" s="12" t="s">
        <v>180</v>
      </c>
      <c r="CD2" s="12" t="s">
        <v>181</v>
      </c>
      <c r="CE2" s="12" t="s">
        <v>182</v>
      </c>
      <c r="CF2" s="12" t="s">
        <v>183</v>
      </c>
      <c r="CG2" s="12" t="s">
        <v>184</v>
      </c>
      <c r="CH2" s="12" t="s">
        <v>185</v>
      </c>
    </row>
    <row r="3" spans="1:86" s="2" customFormat="1" ht="60" x14ac:dyDescent="0.25">
      <c r="A3" s="1" t="str">
        <f t="shared" ref="A3:A22" si="0">IF($G3="","Nincs VKR kiválasztva!",CE3)</f>
        <v>Kitöltés rendben!</v>
      </c>
      <c r="B3" s="173" t="s">
        <v>322</v>
      </c>
      <c r="C3" s="172" t="s">
        <v>309</v>
      </c>
      <c r="D3" s="15" t="s">
        <v>324</v>
      </c>
      <c r="E3" s="174" t="s">
        <v>323</v>
      </c>
      <c r="F3" s="175" t="str">
        <f>VLOOKUP($G3,Összesítő!$B:$F,2,FALSE)</f>
        <v>11-34157-1-002-00-01</v>
      </c>
      <c r="G3" s="172" t="s">
        <v>120</v>
      </c>
      <c r="H3" s="6" t="str">
        <f>AY3&amp;"_"&amp;AW3&amp;"_FIV_"&amp;LEFT(Előlap!$B$6,4)</f>
        <v>2311_1_FIV_2026</v>
      </c>
      <c r="I3" s="6" t="str">
        <f>VLOOKUP($G3,Összesítő!$B:$F,5,FALSE)</f>
        <v>Kerepes, Kistarcsa</v>
      </c>
      <c r="J3" s="6" t="str">
        <f>VLOOKUP($G3,Összesítő!$B:$F,4,FALSE)</f>
        <v>Kerepes Város Önkormányzata, Kistarcsa Város Önkormányzata</v>
      </c>
      <c r="K3" s="7">
        <v>25000</v>
      </c>
      <c r="L3" s="14">
        <v>2027</v>
      </c>
      <c r="M3" s="14">
        <v>2027</v>
      </c>
      <c r="N3" s="13">
        <v>25000</v>
      </c>
      <c r="O3" s="8">
        <v>0</v>
      </c>
      <c r="P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25000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7">
        <f t="shared" ref="AC3:AC22" si="1">SUM(R3:AB3)</f>
        <v>25000</v>
      </c>
      <c r="AD3" s="3" t="str">
        <f t="shared" ref="AD3:AD22" si="2">IF($G3="","Nincs VKR kiválasztva!",IF(BA3=0,"Hiányos kitöltés!",BF3))</f>
        <v>A forrás egyenlő a költséggel (I.ütem).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8">
        <v>0</v>
      </c>
      <c r="AO3" s="8">
        <v>0</v>
      </c>
      <c r="AP3" s="8">
        <v>0</v>
      </c>
      <c r="AQ3" s="7">
        <f t="shared" ref="AQ3:AQ22" si="3">SUM(AF3:AP3)</f>
        <v>0</v>
      </c>
      <c r="AR3" s="58"/>
      <c r="AS3" s="3" t="str">
        <f t="shared" ref="AS3:AS22" si="4">IF($G3="","Nincs VKR kiválasztva!",IF($BA3=0,"Hiányos kitöltés!",IF($BN3=0,"Nem hosszútávú a feladat.",$BL3)))</f>
        <v>Nem hosszútávú a feladat.</v>
      </c>
      <c r="AU3" s="15" t="s">
        <v>325</v>
      </c>
      <c r="AV3" s="15" t="s">
        <v>0</v>
      </c>
      <c r="AW3" s="6">
        <f>COUNTA($G$3:G3)</f>
        <v>1</v>
      </c>
      <c r="AY3" s="9">
        <f>VLOOKUP($G3,Összesítő!$B:$F,3,FALSE)</f>
        <v>2311</v>
      </c>
      <c r="AZ3" s="9">
        <f t="shared" ref="AZ3:AZ22" si="5">LEN($AU3)</f>
        <v>84</v>
      </c>
      <c r="BA3" s="5">
        <f t="shared" ref="BA3:BA22" si="6">IF(OR($B3="",$C3="",$D3="",$E3="",$F3="",$L3="",$M3="",$N3="",$O3="",$P3=""),0,1)</f>
        <v>1</v>
      </c>
      <c r="BB3" s="5" t="str">
        <f t="shared" ref="BB3:BB22" si="7">IF($F3="",0,IF(AND($L3=2027,$M3=2027),"R",IF(AND($L3=2027,$M3&gt;2027),"RH",IF(AND($L3&gt;2027,$M3&gt;2027),"H","x"))))</f>
        <v>R</v>
      </c>
      <c r="BC3" s="5">
        <f t="shared" ref="BC3:BC22" si="8">IF(OR(BB3="R",BB3="RH"),1,0)</f>
        <v>1</v>
      </c>
      <c r="BD3" s="5">
        <f t="shared" ref="BD3:BD22" si="9">IF(AND($BB3="R",$O3&gt;0),1,IF(AND($BB3="H",$N3&gt;0),1,0))</f>
        <v>0</v>
      </c>
      <c r="BE3" s="5">
        <f t="shared" ref="BE3:BE22" si="10">IF($AC3&lt;$N3,1,IF($AC3=$N3,0))</f>
        <v>0</v>
      </c>
      <c r="BF3" s="9" t="str">
        <f t="shared" ref="BF3:BF22" si="11">IF($L3&gt;2027,"Nem rövidtávú a feladat.",IF($BE3=1,"Az I. ütem nem lehet forráshiányos!",IF($AC3&gt;$N3,"Többlet forrást jelölt meg az I.ütemnél! Kérjük, a többletet az 'Osszesito' fülön tüntesse fel!",IF($AC3=$N3,"A forrás egyenlő a költséggel (I.ütem).",0))))</f>
        <v>A forrás egyenlő a költséggel (I.ütem).</v>
      </c>
      <c r="BG3" s="5">
        <f t="shared" ref="BG3:BG22" si="12">IF(AND($R3&lt;&gt;"",$S3&lt;&gt;"",$T3&lt;&gt;"",$U3&lt;&gt;"",$V3&lt;&gt;"",$W3&lt;&gt;"",$X3&lt;&gt;"",$Y3&lt;&gt;"",$Z3&lt;&gt;"",$AA3&lt;&gt;"",$AB3&lt;&gt;""),1,0)</f>
        <v>1</v>
      </c>
      <c r="BH3" s="5">
        <f t="shared" ref="BH3:BH22" si="13">IF(AND($BG3=1,$N3=$AC3),1,0)</f>
        <v>1</v>
      </c>
      <c r="BI3" s="5">
        <f t="shared" ref="BI3:BI22" si="14">IF($AQ3&lt;$O3,1,0)</f>
        <v>0</v>
      </c>
      <c r="BJ3" s="5">
        <f t="shared" ref="BJ3:BJ22" si="15">IF(AND($AF3&lt;&gt;"",$AG3&lt;&gt;"",$AH3&lt;&gt;"",$AI3&lt;&gt;"",$AJ3&lt;&gt;"",$AK3&lt;&gt;"",$AL3&lt;&gt;"",$AM3&lt;&gt;"",$AN3&lt;&gt;"",$AO3&lt;&gt;"",$AP3&lt;&gt;""),1,0)</f>
        <v>1</v>
      </c>
      <c r="BK3" s="5">
        <f t="shared" ref="BK3:BK22" si="16">IF(AND($BJ3=1,$O3=$AQ3),1,IF(AND($BJ3=1,$O3&gt;$AQ3,AR3="igen"),1,0))</f>
        <v>1</v>
      </c>
      <c r="BL3" s="4" t="str">
        <f t="shared" ref="BL3:BL22" si="17">IF($M3&lt;2028,"Nem hosszútávú a feladat.",IF(AND($BI3=1,$AR3="nem"),"Forráshiányos a feladat? Jelölje az AR-oszlopban!",IF(AND($BI3=0,$AR3="igen"),"Forráshiányosnak jelölte a feladat az AR-oszlopban, de a forrás költség adatok alapnján nem az!",IF(AND($BI3=1,$AR3="igen"),"Forráshiányos a feladat!",IF($AQ3&gt;$O3,"Többlet forrást jelölt meg az II.ütemnél! Kérjük, a többletet az 'Osszesito' fülön tüntesse fel!",IF($AQ3=$O3,"A forrás egyenlő a költséggel (II.ütem).",0))))))</f>
        <v>Nem hosszútávú a feladat.</v>
      </c>
      <c r="BM3" s="5">
        <f t="shared" ref="BM3:BM22" si="18">IF($M3&lt;2028,1,0)</f>
        <v>1</v>
      </c>
      <c r="BN3" s="5">
        <f t="shared" ref="BN3:BN22" si="19">IF($M3&gt;2027,1,0)</f>
        <v>0</v>
      </c>
      <c r="BO3" s="5">
        <f t="shared" ref="BO3:BO22" si="20">IF(AND($BM3=1,$N3=0),1,0)</f>
        <v>0</v>
      </c>
      <c r="BP3" s="5">
        <f t="shared" ref="BP3:BP22" si="21">IF(AND($BN3=1,$O3=0),1,0)</f>
        <v>0</v>
      </c>
      <c r="BQ3" s="5">
        <f t="shared" ref="BQ3:BQ22" si="22">IF(AND($BB3="R",$N3=0,$AZ3&gt;29),1,IF(AND($BB3="RH",$N3=0,$AZ3&gt;29),1,0))</f>
        <v>0</v>
      </c>
      <c r="BR3" s="9" t="str">
        <f t="shared" ref="BR3:BR22" si="23">IF($BN3=0,"Nincs hosszútávú terv!",IF(AND($BB3="H",$O3=0,$AZ3=0),"Nullás a hosszútávú feladat és nincs hozzá indoklás!",IF(AND($BB3="RH",$O3=0,$AZ3=0),"Nullás a hosszútávú feladat és nincs hozzá indoklás!",IF(AND($BB3="R",$O3=0,$AZ3&lt;300),"Nullás a hosszútávú feladat és rövid hozzá az indoklás!",IF(AND($BB3="RH",$O3=0,$AZ3&lt;300),"Nullás a hosszútávú feladat és rövid hozzá az indoklás!",0)))))</f>
        <v>Nincs hosszútávú terv!</v>
      </c>
      <c r="BS3" s="5">
        <f t="shared" ref="BS3:BS22" si="24">IF(AND($BB3="R",$N3=0,$AZ3&gt;29),1,IF(AND($BB3="RH",$N3=0,$AZ3&gt;29),1,0))</f>
        <v>0</v>
      </c>
      <c r="BT3" s="5">
        <f t="shared" ref="BT3:BT22" si="25">IF(AND($BB3="H",$O3=0,$AZ3&gt;29),1,IF(AND($BB3="RH",$O3=0,$AZ3&gt;29),1,0))</f>
        <v>0</v>
      </c>
      <c r="BU3" s="5">
        <f t="shared" ref="BU3:BU22" si="26">IF($B3="",0,1)</f>
        <v>1</v>
      </c>
      <c r="BV3" s="5">
        <f t="shared" ref="BV3:BV22" si="27">IF($C3="",0,1)</f>
        <v>1</v>
      </c>
      <c r="BW3" s="5">
        <f t="shared" ref="BW3:BW22" si="28">IF($D3="",0,1)</f>
        <v>1</v>
      </c>
      <c r="BX3" s="5">
        <f t="shared" ref="BX3:BX22" si="29">IF($E3="",0,1)</f>
        <v>1</v>
      </c>
      <c r="BY3" s="5">
        <f t="shared" ref="BY3:BY22" si="30">IF($L3="",0,1)</f>
        <v>1</v>
      </c>
      <c r="BZ3" s="5">
        <f t="shared" ref="BZ3:BZ22" si="31">IF($M3="",0,1)</f>
        <v>1</v>
      </c>
      <c r="CA3" s="5">
        <f t="shared" ref="CA3:CA22" si="32">IF($N3="",0,1)</f>
        <v>1</v>
      </c>
      <c r="CB3" s="5">
        <f t="shared" ref="CB3:CB22" si="33">IF($O3="",0,1)</f>
        <v>1</v>
      </c>
      <c r="CC3" s="5">
        <f t="shared" ref="CC3:CC22" si="34">IF($P3="",0,1)</f>
        <v>1</v>
      </c>
      <c r="CD3" s="5" t="str">
        <f t="shared" ref="CD3:CD22" si="35">IF(AND($BA3=0,$BU3=0),"Hiányos kitöltés! (B-oszlop üres)",IF(AND($BA3=0,$BV3=0),"Hiányos kitöltés! (C-oszlop üres)",IF(AND($BA3=0,$BW3=0),"Hiányos kitöltés! (D-oszlop üres)",IF(AND($BA3=0,$BX3=0),"Hiányos kitöltés! (E-oszlop üres)",IF(AND($BA3=0,$BY3=0),"Hiányos kitöltés! (L-oszlop üres)",IF(AND($BA3=0,$BZ3=0),"Hiányos kitöltés! (M-oszlop üres)",IF(AND($BA3=0,$CA3=0),"Hiányos kitöltés! (N-oszlop üres)",IF(AND($BA3=0,$CB3=0),"Hiányos kitöltés! (O-oszlop üres)",IF(AND($BA3=0,$CC3=0),"Hiányos kitöltés! (P-oszlop üres)",IF(AND($BA3=0,$BG3=0),"Hiányos kitöltés! (I.ütem forrása hiányos!","?"))))))))))</f>
        <v>?</v>
      </c>
      <c r="CE3" s="4" t="str">
        <f t="shared" ref="CE3:CE22" si="36">IF($BA3=0,$CD3,IF($BG3=0,"I. ütem forrása nincs kitöltve!",IF($BJ3=0,"II. ütem forrása nincs kitöltve!",IF($BD3=1,"Költségek üteme nem megfelelő (az időtartam és a költség üteme eltér)!",IF(AND(BH3=0,$BA3=1,$BJ3=1,$BD3=1),"Kötelező cellák kitöltve, de az I. ütem forrása hibás!",IF(AND(BJ3=0,$BA3=1,$BJ3=1,$BD3=1),"Kötelező cellák kitöltve, de a II. ütem forrása hibás!",IF(AND($BO3=1,$AZ3&lt;30),"Nullás a rövidtávú feladat és rövid (hiányzik) a hozzá tartozó indoklás!",IF(AND($BP3=1,$AZ3&lt;30),"Nullás a hosszútávú feladat és rövid (hiányzik) a hozzá tartozó indoklás!",IF(AND(BN3=1,C3="1811_RENDKÍVÜLI"),"II. ütemre nem tervezhet Rendkívüli feladatot!",IF(BH3=0,AD3,IF(BK3=0,AS3,IF(AND(BC3=1,$P3&gt;$N3),"EM rendelet 2. melléklet terhére elszámolt költség nem lehet nagyobb az I. ütemre tervezett tényleges költségnél!",IF($AC3&gt;$N3,"Többlet forrást jelölt meg az I. ütemnél! Kérjük, a többletet az 'Osszesito' fülön tüntesse fel!",IF($AQ3&gt;$O3,"Többlet forrást jelölt meg a II. ütemnél! Kérjük, a többletet az 'Osszesito' fülön tüntesse fel!","Kitöltés rendben!"))))))))))))))</f>
        <v>Kitöltés rendben!</v>
      </c>
      <c r="CF3" s="5">
        <f t="shared" ref="CF3:CF22" si="37">IF(A3="Kitöltés rendben!",1,0)</f>
        <v>1</v>
      </c>
      <c r="CG3" s="5">
        <f t="shared" ref="CG3:CG22" si="38">IF(AND($BB3="R",$CF3=1),1,IF(AND($BB3="RH",$CF3=1),1,0))</f>
        <v>1</v>
      </c>
      <c r="CH3" s="5">
        <f t="shared" ref="CH3:CH22" si="39">IF(AND($BB3="H",$CF3=1),1,IF(AND($BB3="RH",$CF3=1),1,0))</f>
        <v>0</v>
      </c>
    </row>
    <row r="4" spans="1:86" s="2" customFormat="1" ht="45" x14ac:dyDescent="0.25">
      <c r="A4" s="1" t="str">
        <f t="shared" si="0"/>
        <v>Kitöltés rendben!</v>
      </c>
      <c r="B4" s="14" t="s">
        <v>328</v>
      </c>
      <c r="C4" s="58" t="s">
        <v>233</v>
      </c>
      <c r="D4" s="15" t="s">
        <v>326</v>
      </c>
      <c r="E4" s="15" t="s">
        <v>323</v>
      </c>
      <c r="F4" s="6" t="str">
        <f>VLOOKUP($G4,[1]Összesítő!$B:$F,2,FALSE)</f>
        <v>11-34157-1-002-00-01</v>
      </c>
      <c r="G4" s="58" t="s">
        <v>120</v>
      </c>
      <c r="H4" s="6" t="str">
        <f>AY4&amp;"_"&amp;AW4&amp;"_FIV_"&amp;LEFT([1]Előlap!$B$6,4)</f>
        <v>2311_2_FIV_2026</v>
      </c>
      <c r="I4" s="6" t="str">
        <f>VLOOKUP($G4,[1]Összesítő!$B:$F,5,FALSE)</f>
        <v>Kerepes, Kistarcsa</v>
      </c>
      <c r="J4" s="6" t="str">
        <f>VLOOKUP($G4,[1]Összesítő!$B:$F,4,FALSE)</f>
        <v>Kerepes Város Önkormányzata, Kistarcsa Város Önkormányzata</v>
      </c>
      <c r="K4" s="7">
        <f t="shared" ref="K4" si="40">N4+O4</f>
        <v>500000</v>
      </c>
      <c r="L4" s="14">
        <v>2028</v>
      </c>
      <c r="M4" s="14">
        <v>2029</v>
      </c>
      <c r="N4" s="13">
        <v>0</v>
      </c>
      <c r="O4" s="171">
        <v>500000</v>
      </c>
      <c r="P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7">
        <f t="shared" si="1"/>
        <v>0</v>
      </c>
      <c r="AD4" s="3" t="str">
        <f t="shared" si="2"/>
        <v>Nem rövidtávú a feladat.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7">
        <f t="shared" si="3"/>
        <v>0</v>
      </c>
      <c r="AR4" s="58" t="s">
        <v>327</v>
      </c>
      <c r="AS4" s="3" t="str">
        <f t="shared" si="4"/>
        <v>Forráshiányos a feladat!</v>
      </c>
      <c r="AU4" s="15" t="s">
        <v>0</v>
      </c>
      <c r="AV4" s="15" t="s">
        <v>0</v>
      </c>
      <c r="AW4" s="6">
        <f>COUNTA($G$3:G4)</f>
        <v>2</v>
      </c>
      <c r="AY4" s="9">
        <f>VLOOKUP($G4,[1]Összesítő!$B:$F,3,FALSE)</f>
        <v>2311</v>
      </c>
      <c r="AZ4" s="9">
        <f t="shared" si="5"/>
        <v>0</v>
      </c>
      <c r="BA4" s="5">
        <f t="shared" si="6"/>
        <v>1</v>
      </c>
      <c r="BB4" s="5" t="str">
        <f t="shared" si="7"/>
        <v>H</v>
      </c>
      <c r="BC4" s="5">
        <f t="shared" si="8"/>
        <v>0</v>
      </c>
      <c r="BD4" s="5">
        <f t="shared" si="9"/>
        <v>0</v>
      </c>
      <c r="BE4" s="5">
        <f t="shared" si="10"/>
        <v>0</v>
      </c>
      <c r="BF4" s="9" t="str">
        <f t="shared" si="11"/>
        <v>Nem rövidtávú a feladat.</v>
      </c>
      <c r="BG4" s="5">
        <f t="shared" si="12"/>
        <v>1</v>
      </c>
      <c r="BH4" s="5">
        <f t="shared" si="13"/>
        <v>1</v>
      </c>
      <c r="BI4" s="5">
        <f t="shared" si="14"/>
        <v>1</v>
      </c>
      <c r="BJ4" s="5">
        <f t="shared" si="15"/>
        <v>1</v>
      </c>
      <c r="BK4" s="5">
        <f t="shared" si="16"/>
        <v>1</v>
      </c>
      <c r="BL4" s="4" t="str">
        <f t="shared" si="17"/>
        <v>Forráshiányos a feladat!</v>
      </c>
      <c r="BM4" s="5">
        <f t="shared" si="18"/>
        <v>0</v>
      </c>
      <c r="BN4" s="5">
        <f t="shared" si="19"/>
        <v>1</v>
      </c>
      <c r="BO4" s="5">
        <f t="shared" si="20"/>
        <v>0</v>
      </c>
      <c r="BP4" s="5">
        <f t="shared" si="21"/>
        <v>0</v>
      </c>
      <c r="BQ4" s="5">
        <f t="shared" si="22"/>
        <v>0</v>
      </c>
      <c r="BR4" s="9">
        <f t="shared" si="23"/>
        <v>0</v>
      </c>
      <c r="BS4" s="5">
        <f t="shared" si="24"/>
        <v>0</v>
      </c>
      <c r="BT4" s="5">
        <f t="shared" si="25"/>
        <v>0</v>
      </c>
      <c r="BU4" s="5">
        <f t="shared" si="26"/>
        <v>1</v>
      </c>
      <c r="BV4" s="5">
        <f t="shared" si="27"/>
        <v>1</v>
      </c>
      <c r="BW4" s="5">
        <f t="shared" si="28"/>
        <v>1</v>
      </c>
      <c r="BX4" s="5">
        <f t="shared" si="29"/>
        <v>1</v>
      </c>
      <c r="BY4" s="5">
        <f t="shared" si="30"/>
        <v>1</v>
      </c>
      <c r="BZ4" s="5">
        <f t="shared" si="31"/>
        <v>1</v>
      </c>
      <c r="CA4" s="5">
        <f t="shared" si="32"/>
        <v>1</v>
      </c>
      <c r="CB4" s="5">
        <f t="shared" si="33"/>
        <v>1</v>
      </c>
      <c r="CC4" s="5">
        <f t="shared" si="34"/>
        <v>1</v>
      </c>
      <c r="CD4" s="5" t="str">
        <f t="shared" si="35"/>
        <v>?</v>
      </c>
      <c r="CE4" s="4" t="str">
        <f t="shared" si="36"/>
        <v>Kitöltés rendben!</v>
      </c>
      <c r="CF4" s="5">
        <f t="shared" si="37"/>
        <v>1</v>
      </c>
      <c r="CG4" s="5">
        <f t="shared" si="38"/>
        <v>0</v>
      </c>
      <c r="CH4" s="5">
        <f t="shared" si="39"/>
        <v>1</v>
      </c>
    </row>
    <row r="5" spans="1:86" s="2" customFormat="1" ht="45" customHeight="1" x14ac:dyDescent="0.25">
      <c r="A5" s="1" t="str">
        <f t="shared" si="0"/>
        <v>Kitöltés rendben!</v>
      </c>
      <c r="B5" s="173" t="s">
        <v>330</v>
      </c>
      <c r="C5" s="172" t="s">
        <v>272</v>
      </c>
      <c r="D5" s="174" t="s">
        <v>329</v>
      </c>
      <c r="E5" s="174" t="s">
        <v>323</v>
      </c>
      <c r="F5" s="175" t="str">
        <f>VLOOKUP($G5,Összesítő!$B:$F,2,FALSE)</f>
        <v>11-34157-1-002-00-01</v>
      </c>
      <c r="G5" s="58" t="s">
        <v>120</v>
      </c>
      <c r="H5" s="6" t="str">
        <f>AY5&amp;"_"&amp;AW5&amp;"_FIV_"&amp;LEFT(Előlap!$B$6,4)</f>
        <v>2311_3_FIV_2026</v>
      </c>
      <c r="I5" s="6" t="str">
        <f>VLOOKUP($G5,Összesítő!$B:$F,5,FALSE)</f>
        <v>Kerepes, Kistarcsa</v>
      </c>
      <c r="J5" s="6" t="str">
        <f>VLOOKUP($G5,Összesítő!$B:$F,4,FALSE)</f>
        <v>Kerepes Város Önkormányzata, Kistarcsa Város Önkormányzata</v>
      </c>
      <c r="K5" s="7">
        <f t="shared" ref="K5:K22" si="41">N5+O5</f>
        <v>8000</v>
      </c>
      <c r="L5" s="14">
        <v>2028</v>
      </c>
      <c r="M5" s="14">
        <v>2028</v>
      </c>
      <c r="N5" s="13">
        <v>0</v>
      </c>
      <c r="O5" s="8">
        <v>8000</v>
      </c>
      <c r="P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7">
        <f t="shared" si="1"/>
        <v>0</v>
      </c>
      <c r="AD5" s="3" t="str">
        <f t="shared" si="2"/>
        <v>Nem rövidtávú a feladat.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7">
        <f t="shared" si="3"/>
        <v>0</v>
      </c>
      <c r="AR5" s="58" t="s">
        <v>327</v>
      </c>
      <c r="AS5" s="3" t="str">
        <f t="shared" si="4"/>
        <v>Forráshiányos a feladat!</v>
      </c>
      <c r="AU5" s="15" t="s">
        <v>0</v>
      </c>
      <c r="AV5" s="15" t="s">
        <v>0</v>
      </c>
      <c r="AW5" s="6">
        <f>COUNTA($G$3:G5)</f>
        <v>3</v>
      </c>
      <c r="AY5" s="9">
        <f>VLOOKUP($G5,Összesítő!$B:$F,3,FALSE)</f>
        <v>2311</v>
      </c>
      <c r="AZ5" s="9">
        <f t="shared" si="5"/>
        <v>0</v>
      </c>
      <c r="BA5" s="5">
        <f t="shared" si="6"/>
        <v>1</v>
      </c>
      <c r="BB5" s="5" t="str">
        <f t="shared" si="7"/>
        <v>H</v>
      </c>
      <c r="BC5" s="5">
        <f t="shared" si="8"/>
        <v>0</v>
      </c>
      <c r="BD5" s="5">
        <f t="shared" si="9"/>
        <v>0</v>
      </c>
      <c r="BE5" s="5">
        <f t="shared" si="10"/>
        <v>0</v>
      </c>
      <c r="BF5" s="9" t="str">
        <f t="shared" si="11"/>
        <v>Nem rövidtávú a feladat.</v>
      </c>
      <c r="BG5" s="5">
        <f t="shared" si="12"/>
        <v>1</v>
      </c>
      <c r="BH5" s="5">
        <f t="shared" si="13"/>
        <v>1</v>
      </c>
      <c r="BI5" s="5">
        <f t="shared" si="14"/>
        <v>1</v>
      </c>
      <c r="BJ5" s="5">
        <f t="shared" si="15"/>
        <v>1</v>
      </c>
      <c r="BK5" s="5">
        <f t="shared" si="16"/>
        <v>1</v>
      </c>
      <c r="BL5" s="4" t="str">
        <f t="shared" si="17"/>
        <v>Forráshiányos a feladat!</v>
      </c>
      <c r="BM5" s="5">
        <f t="shared" si="18"/>
        <v>0</v>
      </c>
      <c r="BN5" s="5">
        <f t="shared" si="19"/>
        <v>1</v>
      </c>
      <c r="BO5" s="5">
        <f t="shared" si="20"/>
        <v>0</v>
      </c>
      <c r="BP5" s="5">
        <f t="shared" si="21"/>
        <v>0</v>
      </c>
      <c r="BQ5" s="5">
        <f t="shared" si="22"/>
        <v>0</v>
      </c>
      <c r="BR5" s="9">
        <f t="shared" si="23"/>
        <v>0</v>
      </c>
      <c r="BS5" s="5">
        <f t="shared" si="24"/>
        <v>0</v>
      </c>
      <c r="BT5" s="5">
        <f t="shared" si="25"/>
        <v>0</v>
      </c>
      <c r="BU5" s="5">
        <f t="shared" si="26"/>
        <v>1</v>
      </c>
      <c r="BV5" s="5">
        <f t="shared" si="27"/>
        <v>1</v>
      </c>
      <c r="BW5" s="5">
        <f t="shared" si="28"/>
        <v>1</v>
      </c>
      <c r="BX5" s="5">
        <f t="shared" si="29"/>
        <v>1</v>
      </c>
      <c r="BY5" s="5">
        <f t="shared" si="30"/>
        <v>1</v>
      </c>
      <c r="BZ5" s="5">
        <f t="shared" si="31"/>
        <v>1</v>
      </c>
      <c r="CA5" s="5">
        <f t="shared" si="32"/>
        <v>1</v>
      </c>
      <c r="CB5" s="5">
        <f t="shared" si="33"/>
        <v>1</v>
      </c>
      <c r="CC5" s="5">
        <f t="shared" si="34"/>
        <v>1</v>
      </c>
      <c r="CD5" s="5" t="str">
        <f t="shared" si="35"/>
        <v>?</v>
      </c>
      <c r="CE5" s="4" t="str">
        <f t="shared" si="36"/>
        <v>Kitöltés rendben!</v>
      </c>
      <c r="CF5" s="5">
        <f t="shared" si="37"/>
        <v>1</v>
      </c>
      <c r="CG5" s="5">
        <f t="shared" si="38"/>
        <v>0</v>
      </c>
      <c r="CH5" s="5">
        <f t="shared" si="39"/>
        <v>1</v>
      </c>
    </row>
    <row r="6" spans="1:86" s="2" customFormat="1" ht="45" x14ac:dyDescent="0.25">
      <c r="A6" s="1" t="str">
        <f t="shared" si="0"/>
        <v>Kitöltés rendben!</v>
      </c>
      <c r="B6" s="14" t="s">
        <v>331</v>
      </c>
      <c r="C6" s="172" t="s">
        <v>315</v>
      </c>
      <c r="D6" s="174" t="s">
        <v>333</v>
      </c>
      <c r="E6" s="174" t="s">
        <v>323</v>
      </c>
      <c r="F6" s="175" t="str">
        <f>VLOOKUP($G6,Összesítő!$B:$F,2,FALSE)</f>
        <v>11-34157-1-002-00-01</v>
      </c>
      <c r="G6" s="58" t="s">
        <v>120</v>
      </c>
      <c r="H6" s="6" t="str">
        <f>AY6&amp;"_"&amp;AW6&amp;"_FIV_"&amp;LEFT(Előlap!$B$6,4)</f>
        <v>2311_4_FIV_2026</v>
      </c>
      <c r="I6" s="6" t="str">
        <f>VLOOKUP($G6,Összesítő!$B:$F,5,FALSE)</f>
        <v>Kerepes, Kistarcsa</v>
      </c>
      <c r="J6" s="6" t="str">
        <f>VLOOKUP($G6,Összesítő!$B:$F,4,FALSE)</f>
        <v>Kerepes Város Önkormányzata, Kistarcsa Város Önkormányzata</v>
      </c>
      <c r="K6" s="7">
        <f t="shared" si="41"/>
        <v>2000</v>
      </c>
      <c r="L6" s="14">
        <v>2028</v>
      </c>
      <c r="M6" s="14">
        <v>2028</v>
      </c>
      <c r="N6" s="13">
        <v>0</v>
      </c>
      <c r="O6" s="8">
        <v>2000</v>
      </c>
      <c r="P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7">
        <f t="shared" si="1"/>
        <v>0</v>
      </c>
      <c r="AD6" s="3" t="str">
        <f t="shared" si="2"/>
        <v>Nem rövidtávú a feladat.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7">
        <f t="shared" si="3"/>
        <v>0</v>
      </c>
      <c r="AR6" s="58" t="s">
        <v>327</v>
      </c>
      <c r="AS6" s="3" t="str">
        <f t="shared" si="4"/>
        <v>Forráshiányos a feladat!</v>
      </c>
      <c r="AU6" s="15" t="s">
        <v>0</v>
      </c>
      <c r="AV6" s="15" t="s">
        <v>0</v>
      </c>
      <c r="AW6" s="6">
        <f>COUNTA($G$3:G6)</f>
        <v>4</v>
      </c>
      <c r="AY6" s="9">
        <f>VLOOKUP($G6,Összesítő!$B:$F,3,FALSE)</f>
        <v>2311</v>
      </c>
      <c r="AZ6" s="9">
        <f t="shared" si="5"/>
        <v>0</v>
      </c>
      <c r="BA6" s="5">
        <f t="shared" si="6"/>
        <v>1</v>
      </c>
      <c r="BB6" s="5" t="str">
        <f t="shared" si="7"/>
        <v>H</v>
      </c>
      <c r="BC6" s="5">
        <f t="shared" si="8"/>
        <v>0</v>
      </c>
      <c r="BD6" s="5">
        <f t="shared" si="9"/>
        <v>0</v>
      </c>
      <c r="BE6" s="5">
        <f t="shared" si="10"/>
        <v>0</v>
      </c>
      <c r="BF6" s="9" t="str">
        <f t="shared" si="11"/>
        <v>Nem rövidtávú a feladat.</v>
      </c>
      <c r="BG6" s="5">
        <f t="shared" si="12"/>
        <v>1</v>
      </c>
      <c r="BH6" s="5">
        <f t="shared" si="13"/>
        <v>1</v>
      </c>
      <c r="BI6" s="5">
        <f t="shared" si="14"/>
        <v>1</v>
      </c>
      <c r="BJ6" s="5">
        <f t="shared" si="15"/>
        <v>1</v>
      </c>
      <c r="BK6" s="5">
        <f t="shared" si="16"/>
        <v>1</v>
      </c>
      <c r="BL6" s="4" t="str">
        <f t="shared" si="17"/>
        <v>Forráshiányos a feladat!</v>
      </c>
      <c r="BM6" s="5">
        <f t="shared" si="18"/>
        <v>0</v>
      </c>
      <c r="BN6" s="5">
        <f t="shared" si="19"/>
        <v>1</v>
      </c>
      <c r="BO6" s="5">
        <f t="shared" si="20"/>
        <v>0</v>
      </c>
      <c r="BP6" s="5">
        <f t="shared" si="21"/>
        <v>0</v>
      </c>
      <c r="BQ6" s="5">
        <f t="shared" si="22"/>
        <v>0</v>
      </c>
      <c r="BR6" s="9">
        <f t="shared" si="23"/>
        <v>0</v>
      </c>
      <c r="BS6" s="5">
        <f t="shared" si="24"/>
        <v>0</v>
      </c>
      <c r="BT6" s="5">
        <f t="shared" si="25"/>
        <v>0</v>
      </c>
      <c r="BU6" s="5">
        <f t="shared" si="26"/>
        <v>1</v>
      </c>
      <c r="BV6" s="5">
        <f t="shared" si="27"/>
        <v>1</v>
      </c>
      <c r="BW6" s="5">
        <f t="shared" si="28"/>
        <v>1</v>
      </c>
      <c r="BX6" s="5">
        <f t="shared" si="29"/>
        <v>1</v>
      </c>
      <c r="BY6" s="5">
        <f t="shared" si="30"/>
        <v>1</v>
      </c>
      <c r="BZ6" s="5">
        <f t="shared" si="31"/>
        <v>1</v>
      </c>
      <c r="CA6" s="5">
        <f t="shared" si="32"/>
        <v>1</v>
      </c>
      <c r="CB6" s="5">
        <f t="shared" si="33"/>
        <v>1</v>
      </c>
      <c r="CC6" s="5">
        <f t="shared" si="34"/>
        <v>1</v>
      </c>
      <c r="CD6" s="5" t="str">
        <f t="shared" si="35"/>
        <v>?</v>
      </c>
      <c r="CE6" s="4" t="str">
        <f t="shared" si="36"/>
        <v>Kitöltés rendben!</v>
      </c>
      <c r="CF6" s="5">
        <f t="shared" si="37"/>
        <v>1</v>
      </c>
      <c r="CG6" s="5">
        <f t="shared" si="38"/>
        <v>0</v>
      </c>
      <c r="CH6" s="5">
        <f t="shared" si="39"/>
        <v>1</v>
      </c>
    </row>
    <row r="7" spans="1:86" s="2" customFormat="1" ht="45" x14ac:dyDescent="0.25">
      <c r="A7" s="1" t="str">
        <f t="shared" si="0"/>
        <v>Kitöltés rendben!</v>
      </c>
      <c r="B7" s="14" t="s">
        <v>332</v>
      </c>
      <c r="C7" s="172" t="s">
        <v>272</v>
      </c>
      <c r="D7" s="15" t="s">
        <v>334</v>
      </c>
      <c r="E7" s="174" t="s">
        <v>323</v>
      </c>
      <c r="F7" s="175" t="str">
        <f>VLOOKUP($G7,Összesítő!$B:$F,2,FALSE)</f>
        <v>11-34157-1-002-00-01</v>
      </c>
      <c r="G7" s="58" t="s">
        <v>120</v>
      </c>
      <c r="H7" s="6" t="str">
        <f>AY7&amp;"_"&amp;AW7&amp;"_FIV_"&amp;LEFT(Előlap!$B$6,4)</f>
        <v>2311_5_FIV_2026</v>
      </c>
      <c r="I7" s="6" t="str">
        <f>VLOOKUP($G7,Összesítő!$B:$F,5,FALSE)</f>
        <v>Kerepes, Kistarcsa</v>
      </c>
      <c r="J7" s="6" t="str">
        <f>VLOOKUP($G7,Összesítő!$B:$F,4,FALSE)</f>
        <v>Kerepes Város Önkormányzata, Kistarcsa Város Önkormányzata</v>
      </c>
      <c r="K7" s="7">
        <f t="shared" si="41"/>
        <v>25000</v>
      </c>
      <c r="L7" s="14">
        <v>2029</v>
      </c>
      <c r="M7" s="14">
        <v>2029</v>
      </c>
      <c r="N7" s="13">
        <v>0</v>
      </c>
      <c r="O7" s="8">
        <v>25000</v>
      </c>
      <c r="P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7">
        <f t="shared" si="1"/>
        <v>0</v>
      </c>
      <c r="AD7" s="3" t="str">
        <f t="shared" si="2"/>
        <v>Nem rövidtávú a feladat.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7">
        <f t="shared" si="3"/>
        <v>0</v>
      </c>
      <c r="AR7" s="58" t="s">
        <v>327</v>
      </c>
      <c r="AS7" s="3" t="str">
        <f t="shared" si="4"/>
        <v>Forráshiányos a feladat!</v>
      </c>
      <c r="AU7" s="15" t="s">
        <v>0</v>
      </c>
      <c r="AV7" s="15" t="s">
        <v>0</v>
      </c>
      <c r="AW7" s="6">
        <f>COUNTA($G$3:G7)</f>
        <v>5</v>
      </c>
      <c r="AY7" s="9">
        <f>VLOOKUP($G7,Összesítő!$B:$F,3,FALSE)</f>
        <v>2311</v>
      </c>
      <c r="AZ7" s="9">
        <f t="shared" si="5"/>
        <v>0</v>
      </c>
      <c r="BA7" s="5">
        <f t="shared" si="6"/>
        <v>1</v>
      </c>
      <c r="BB7" s="5" t="str">
        <f t="shared" si="7"/>
        <v>H</v>
      </c>
      <c r="BC7" s="5">
        <f t="shared" si="8"/>
        <v>0</v>
      </c>
      <c r="BD7" s="5">
        <f t="shared" si="9"/>
        <v>0</v>
      </c>
      <c r="BE7" s="5">
        <f t="shared" si="10"/>
        <v>0</v>
      </c>
      <c r="BF7" s="9" t="str">
        <f t="shared" si="11"/>
        <v>Nem rövidtávú a feladat.</v>
      </c>
      <c r="BG7" s="5">
        <f t="shared" si="12"/>
        <v>1</v>
      </c>
      <c r="BH7" s="5">
        <f t="shared" si="13"/>
        <v>1</v>
      </c>
      <c r="BI7" s="5">
        <f t="shared" si="14"/>
        <v>1</v>
      </c>
      <c r="BJ7" s="5">
        <f t="shared" si="15"/>
        <v>1</v>
      </c>
      <c r="BK7" s="5">
        <f t="shared" si="16"/>
        <v>1</v>
      </c>
      <c r="BL7" s="4" t="str">
        <f t="shared" si="17"/>
        <v>Forráshiányos a feladat!</v>
      </c>
      <c r="BM7" s="5">
        <f t="shared" si="18"/>
        <v>0</v>
      </c>
      <c r="BN7" s="5">
        <f t="shared" si="19"/>
        <v>1</v>
      </c>
      <c r="BO7" s="5">
        <f t="shared" si="20"/>
        <v>0</v>
      </c>
      <c r="BP7" s="5">
        <f t="shared" si="21"/>
        <v>0</v>
      </c>
      <c r="BQ7" s="5">
        <f t="shared" si="22"/>
        <v>0</v>
      </c>
      <c r="BR7" s="9">
        <f t="shared" si="23"/>
        <v>0</v>
      </c>
      <c r="BS7" s="5">
        <f t="shared" si="24"/>
        <v>0</v>
      </c>
      <c r="BT7" s="5">
        <f t="shared" si="25"/>
        <v>0</v>
      </c>
      <c r="BU7" s="5">
        <f t="shared" si="26"/>
        <v>1</v>
      </c>
      <c r="BV7" s="5">
        <f t="shared" si="27"/>
        <v>1</v>
      </c>
      <c r="BW7" s="5">
        <f t="shared" si="28"/>
        <v>1</v>
      </c>
      <c r="BX7" s="5">
        <f t="shared" si="29"/>
        <v>1</v>
      </c>
      <c r="BY7" s="5">
        <f t="shared" si="30"/>
        <v>1</v>
      </c>
      <c r="BZ7" s="5">
        <f t="shared" si="31"/>
        <v>1</v>
      </c>
      <c r="CA7" s="5">
        <f t="shared" si="32"/>
        <v>1</v>
      </c>
      <c r="CB7" s="5">
        <f t="shared" si="33"/>
        <v>1</v>
      </c>
      <c r="CC7" s="5">
        <f t="shared" si="34"/>
        <v>1</v>
      </c>
      <c r="CD7" s="5" t="str">
        <f t="shared" si="35"/>
        <v>?</v>
      </c>
      <c r="CE7" s="4" t="str">
        <f t="shared" si="36"/>
        <v>Kitöltés rendben!</v>
      </c>
      <c r="CF7" s="5">
        <f t="shared" si="37"/>
        <v>1</v>
      </c>
      <c r="CG7" s="5">
        <f t="shared" si="38"/>
        <v>0</v>
      </c>
      <c r="CH7" s="5">
        <f t="shared" si="39"/>
        <v>1</v>
      </c>
    </row>
    <row r="8" spans="1:86" s="2" customFormat="1" ht="31.5" x14ac:dyDescent="0.25">
      <c r="A8" s="1" t="str">
        <f t="shared" si="0"/>
        <v>Nincs VKR kiválasztva!</v>
      </c>
      <c r="B8" s="173"/>
      <c r="C8" s="172"/>
      <c r="D8" s="174"/>
      <c r="E8" s="174"/>
      <c r="F8" s="175" t="e">
        <f>VLOOKUP($G8,Összesítő!$B:$F,2,FALSE)</f>
        <v>#N/A</v>
      </c>
      <c r="G8" s="172"/>
      <c r="H8" s="6" t="e">
        <f>AY8&amp;"_"&amp;AW8&amp;"_FIV_"&amp;LEFT(Előlap!$B$6,4)</f>
        <v>#N/A</v>
      </c>
      <c r="I8" s="6" t="e">
        <f>VLOOKUP($G8,Összesítő!$B:$F,5,FALSE)</f>
        <v>#N/A</v>
      </c>
      <c r="J8" s="6" t="e">
        <f>VLOOKUP($G8,Összesítő!$B:$F,4,FALSE)</f>
        <v>#N/A</v>
      </c>
      <c r="K8" s="7">
        <f t="shared" si="41"/>
        <v>0</v>
      </c>
      <c r="L8" s="14"/>
      <c r="M8" s="14"/>
      <c r="N8" s="13"/>
      <c r="O8" s="8"/>
      <c r="P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7">
        <f t="shared" si="1"/>
        <v>0</v>
      </c>
      <c r="AD8" s="3" t="str">
        <f t="shared" si="2"/>
        <v>Nincs VKR kiválasztva!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7">
        <f t="shared" si="3"/>
        <v>0</v>
      </c>
      <c r="AR8" s="58"/>
      <c r="AS8" s="3" t="str">
        <f t="shared" si="4"/>
        <v>Nincs VKR kiválasztva!</v>
      </c>
      <c r="AU8" s="15" t="s">
        <v>0</v>
      </c>
      <c r="AV8" s="15" t="s">
        <v>0</v>
      </c>
      <c r="AW8" s="6">
        <f>COUNTA($G$3:G8)</f>
        <v>5</v>
      </c>
      <c r="AY8" s="9" t="e">
        <f>VLOOKUP($G8,Összesítő!$B:$F,3,FALSE)</f>
        <v>#N/A</v>
      </c>
      <c r="AZ8" s="9">
        <f t="shared" si="5"/>
        <v>0</v>
      </c>
      <c r="BA8" s="5" t="e">
        <f t="shared" si="6"/>
        <v>#N/A</v>
      </c>
      <c r="BB8" s="5" t="e">
        <f t="shared" si="7"/>
        <v>#N/A</v>
      </c>
      <c r="BC8" s="5" t="e">
        <f t="shared" si="8"/>
        <v>#N/A</v>
      </c>
      <c r="BD8" s="5" t="e">
        <f t="shared" si="9"/>
        <v>#N/A</v>
      </c>
      <c r="BE8" s="5">
        <f t="shared" si="10"/>
        <v>0</v>
      </c>
      <c r="BF8" s="9" t="str">
        <f t="shared" si="11"/>
        <v>A forrás egyenlő a költséggel (I.ütem).</v>
      </c>
      <c r="BG8" s="5">
        <f t="shared" si="12"/>
        <v>0</v>
      </c>
      <c r="BH8" s="5">
        <f t="shared" si="13"/>
        <v>0</v>
      </c>
      <c r="BI8" s="5">
        <f t="shared" si="14"/>
        <v>0</v>
      </c>
      <c r="BJ8" s="5">
        <f t="shared" si="15"/>
        <v>0</v>
      </c>
      <c r="BK8" s="5">
        <f t="shared" si="16"/>
        <v>0</v>
      </c>
      <c r="BL8" s="4" t="str">
        <f t="shared" si="17"/>
        <v>Nem hosszútávú a feladat.</v>
      </c>
      <c r="BM8" s="5">
        <f t="shared" si="18"/>
        <v>1</v>
      </c>
      <c r="BN8" s="5">
        <f t="shared" si="19"/>
        <v>0</v>
      </c>
      <c r="BO8" s="5">
        <f t="shared" si="20"/>
        <v>1</v>
      </c>
      <c r="BP8" s="5">
        <f t="shared" si="21"/>
        <v>0</v>
      </c>
      <c r="BQ8" s="5" t="e">
        <f t="shared" si="22"/>
        <v>#N/A</v>
      </c>
      <c r="BR8" s="9" t="str">
        <f t="shared" si="23"/>
        <v>Nincs hosszútávú terv!</v>
      </c>
      <c r="BS8" s="5" t="e">
        <f t="shared" si="24"/>
        <v>#N/A</v>
      </c>
      <c r="BT8" s="5" t="e">
        <f t="shared" si="25"/>
        <v>#N/A</v>
      </c>
      <c r="BU8" s="5">
        <f t="shared" si="26"/>
        <v>0</v>
      </c>
      <c r="BV8" s="5">
        <f t="shared" si="27"/>
        <v>0</v>
      </c>
      <c r="BW8" s="5">
        <f t="shared" si="28"/>
        <v>0</v>
      </c>
      <c r="BX8" s="5">
        <f t="shared" si="29"/>
        <v>0</v>
      </c>
      <c r="BY8" s="5">
        <f t="shared" si="30"/>
        <v>0</v>
      </c>
      <c r="BZ8" s="5">
        <f t="shared" si="31"/>
        <v>0</v>
      </c>
      <c r="CA8" s="5">
        <f t="shared" si="32"/>
        <v>0</v>
      </c>
      <c r="CB8" s="5">
        <f t="shared" si="33"/>
        <v>0</v>
      </c>
      <c r="CC8" s="5">
        <f t="shared" si="34"/>
        <v>0</v>
      </c>
      <c r="CD8" s="5" t="e">
        <f t="shared" si="35"/>
        <v>#N/A</v>
      </c>
      <c r="CE8" s="4" t="e">
        <f t="shared" si="36"/>
        <v>#N/A</v>
      </c>
      <c r="CF8" s="5">
        <f t="shared" si="37"/>
        <v>0</v>
      </c>
      <c r="CG8" s="5" t="e">
        <f t="shared" si="38"/>
        <v>#N/A</v>
      </c>
      <c r="CH8" s="5" t="e">
        <f t="shared" si="39"/>
        <v>#N/A</v>
      </c>
    </row>
    <row r="9" spans="1:86" s="2" customFormat="1" ht="31.5" x14ac:dyDescent="0.25">
      <c r="A9" s="1" t="str">
        <f t="shared" si="0"/>
        <v>Nincs VKR kiválasztva!</v>
      </c>
      <c r="B9" s="173"/>
      <c r="C9" s="172"/>
      <c r="D9" s="174"/>
      <c r="E9" s="174"/>
      <c r="F9" s="175" t="e">
        <f>VLOOKUP($G9,Összesítő!$B:$F,2,FALSE)</f>
        <v>#N/A</v>
      </c>
      <c r="G9" s="172"/>
      <c r="H9" s="6" t="e">
        <f>AY9&amp;"_"&amp;AW9&amp;"_FIV_"&amp;LEFT(Előlap!$B$6,4)</f>
        <v>#N/A</v>
      </c>
      <c r="I9" s="6" t="e">
        <f>VLOOKUP($G9,Összesítő!$B:$F,5,FALSE)</f>
        <v>#N/A</v>
      </c>
      <c r="J9" s="6" t="e">
        <f>VLOOKUP($G9,Összesítő!$B:$F,4,FALSE)</f>
        <v>#N/A</v>
      </c>
      <c r="K9" s="7">
        <f t="shared" si="41"/>
        <v>0</v>
      </c>
      <c r="L9" s="14"/>
      <c r="M9" s="14"/>
      <c r="N9" s="13"/>
      <c r="O9" s="8"/>
      <c r="P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7">
        <f t="shared" si="1"/>
        <v>0</v>
      </c>
      <c r="AD9" s="3" t="str">
        <f t="shared" si="2"/>
        <v>Nincs VKR kiválasztva!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7">
        <f t="shared" si="3"/>
        <v>0</v>
      </c>
      <c r="AR9" s="58"/>
      <c r="AS9" s="3" t="str">
        <f t="shared" si="4"/>
        <v>Nincs VKR kiválasztva!</v>
      </c>
      <c r="AU9" s="15" t="s">
        <v>0</v>
      </c>
      <c r="AV9" s="15" t="s">
        <v>0</v>
      </c>
      <c r="AW9" s="6">
        <f>COUNTA($G$3:G9)</f>
        <v>5</v>
      </c>
      <c r="AY9" s="9" t="e">
        <f>VLOOKUP($G9,Összesítő!$B:$F,3,FALSE)</f>
        <v>#N/A</v>
      </c>
      <c r="AZ9" s="9">
        <f t="shared" si="5"/>
        <v>0</v>
      </c>
      <c r="BA9" s="5" t="e">
        <f t="shared" si="6"/>
        <v>#N/A</v>
      </c>
      <c r="BB9" s="5" t="e">
        <f t="shared" si="7"/>
        <v>#N/A</v>
      </c>
      <c r="BC9" s="5" t="e">
        <f t="shared" si="8"/>
        <v>#N/A</v>
      </c>
      <c r="BD9" s="5" t="e">
        <f t="shared" si="9"/>
        <v>#N/A</v>
      </c>
      <c r="BE9" s="5">
        <f t="shared" si="10"/>
        <v>0</v>
      </c>
      <c r="BF9" s="9" t="str">
        <f t="shared" si="11"/>
        <v>A forrás egyenlő a költséggel (I.ütem).</v>
      </c>
      <c r="BG9" s="5">
        <f t="shared" si="12"/>
        <v>0</v>
      </c>
      <c r="BH9" s="5">
        <f t="shared" si="13"/>
        <v>0</v>
      </c>
      <c r="BI9" s="5">
        <f t="shared" si="14"/>
        <v>0</v>
      </c>
      <c r="BJ9" s="5">
        <f t="shared" si="15"/>
        <v>0</v>
      </c>
      <c r="BK9" s="5">
        <f t="shared" si="16"/>
        <v>0</v>
      </c>
      <c r="BL9" s="4" t="str">
        <f t="shared" si="17"/>
        <v>Nem hosszútávú a feladat.</v>
      </c>
      <c r="BM9" s="5">
        <f t="shared" si="18"/>
        <v>1</v>
      </c>
      <c r="BN9" s="5">
        <f t="shared" si="19"/>
        <v>0</v>
      </c>
      <c r="BO9" s="5">
        <f t="shared" si="20"/>
        <v>1</v>
      </c>
      <c r="BP9" s="5">
        <f t="shared" si="21"/>
        <v>0</v>
      </c>
      <c r="BQ9" s="5" t="e">
        <f t="shared" si="22"/>
        <v>#N/A</v>
      </c>
      <c r="BR9" s="9" t="str">
        <f t="shared" si="23"/>
        <v>Nincs hosszútávú terv!</v>
      </c>
      <c r="BS9" s="5" t="e">
        <f t="shared" si="24"/>
        <v>#N/A</v>
      </c>
      <c r="BT9" s="5" t="e">
        <f t="shared" si="25"/>
        <v>#N/A</v>
      </c>
      <c r="BU9" s="5">
        <f t="shared" si="26"/>
        <v>0</v>
      </c>
      <c r="BV9" s="5">
        <f t="shared" si="27"/>
        <v>0</v>
      </c>
      <c r="BW9" s="5">
        <f t="shared" si="28"/>
        <v>0</v>
      </c>
      <c r="BX9" s="5">
        <f t="shared" si="29"/>
        <v>0</v>
      </c>
      <c r="BY9" s="5">
        <f t="shared" si="30"/>
        <v>0</v>
      </c>
      <c r="BZ9" s="5">
        <f t="shared" si="31"/>
        <v>0</v>
      </c>
      <c r="CA9" s="5">
        <f t="shared" si="32"/>
        <v>0</v>
      </c>
      <c r="CB9" s="5">
        <f t="shared" si="33"/>
        <v>0</v>
      </c>
      <c r="CC9" s="5">
        <f t="shared" si="34"/>
        <v>0</v>
      </c>
      <c r="CD9" s="5" t="e">
        <f t="shared" si="35"/>
        <v>#N/A</v>
      </c>
      <c r="CE9" s="4" t="e">
        <f t="shared" si="36"/>
        <v>#N/A</v>
      </c>
      <c r="CF9" s="5">
        <f t="shared" si="37"/>
        <v>0</v>
      </c>
      <c r="CG9" s="5" t="e">
        <f t="shared" si="38"/>
        <v>#N/A</v>
      </c>
      <c r="CH9" s="5" t="e">
        <f t="shared" si="39"/>
        <v>#N/A</v>
      </c>
    </row>
    <row r="10" spans="1:86" s="2" customFormat="1" ht="31.5" x14ac:dyDescent="0.25">
      <c r="A10" s="1" t="str">
        <f t="shared" si="0"/>
        <v>Nincs VKR kiválasztva!</v>
      </c>
      <c r="B10" s="173"/>
      <c r="C10" s="172"/>
      <c r="D10" s="174"/>
      <c r="E10" s="174"/>
      <c r="F10" s="175" t="e">
        <f>VLOOKUP($G10,Összesítő!$B:$F,2,FALSE)</f>
        <v>#N/A</v>
      </c>
      <c r="G10" s="172"/>
      <c r="H10" s="6" t="e">
        <f>AY10&amp;"_"&amp;AW10&amp;"_FIV_"&amp;LEFT(Előlap!$B$6,4)</f>
        <v>#N/A</v>
      </c>
      <c r="I10" s="6" t="e">
        <f>VLOOKUP($G10,Összesítő!$B:$F,5,FALSE)</f>
        <v>#N/A</v>
      </c>
      <c r="J10" s="6" t="e">
        <f>VLOOKUP($G10,Összesítő!$B:$F,4,FALSE)</f>
        <v>#N/A</v>
      </c>
      <c r="K10" s="7">
        <f t="shared" si="41"/>
        <v>0</v>
      </c>
      <c r="L10" s="14"/>
      <c r="M10" s="14"/>
      <c r="N10" s="13"/>
      <c r="O10" s="8"/>
      <c r="P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7">
        <f t="shared" si="1"/>
        <v>0</v>
      </c>
      <c r="AD10" s="3" t="str">
        <f t="shared" si="2"/>
        <v>Nincs VKR kiválasztva!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7">
        <f t="shared" si="3"/>
        <v>0</v>
      </c>
      <c r="AR10" s="58"/>
      <c r="AS10" s="3" t="str">
        <f t="shared" si="4"/>
        <v>Nincs VKR kiválasztva!</v>
      </c>
      <c r="AU10" s="15" t="s">
        <v>0</v>
      </c>
      <c r="AV10" s="15" t="s">
        <v>0</v>
      </c>
      <c r="AW10" s="6">
        <f>COUNTA($G$3:G10)</f>
        <v>5</v>
      </c>
      <c r="AY10" s="9" t="e">
        <f>VLOOKUP($G10,Összesítő!$B:$F,3,FALSE)</f>
        <v>#N/A</v>
      </c>
      <c r="AZ10" s="9">
        <f t="shared" si="5"/>
        <v>0</v>
      </c>
      <c r="BA10" s="5" t="e">
        <f t="shared" si="6"/>
        <v>#N/A</v>
      </c>
      <c r="BB10" s="5" t="e">
        <f t="shared" si="7"/>
        <v>#N/A</v>
      </c>
      <c r="BC10" s="5" t="e">
        <f t="shared" si="8"/>
        <v>#N/A</v>
      </c>
      <c r="BD10" s="5" t="e">
        <f t="shared" si="9"/>
        <v>#N/A</v>
      </c>
      <c r="BE10" s="5">
        <f t="shared" si="10"/>
        <v>0</v>
      </c>
      <c r="BF10" s="9" t="str">
        <f t="shared" si="11"/>
        <v>A forrás egyenlő a költséggel (I.ütem).</v>
      </c>
      <c r="BG10" s="5">
        <f t="shared" si="12"/>
        <v>0</v>
      </c>
      <c r="BH10" s="5">
        <f t="shared" si="13"/>
        <v>0</v>
      </c>
      <c r="BI10" s="5">
        <f t="shared" si="14"/>
        <v>0</v>
      </c>
      <c r="BJ10" s="5">
        <f t="shared" si="15"/>
        <v>0</v>
      </c>
      <c r="BK10" s="5">
        <f t="shared" si="16"/>
        <v>0</v>
      </c>
      <c r="BL10" s="4" t="str">
        <f t="shared" si="17"/>
        <v>Nem hosszútávú a feladat.</v>
      </c>
      <c r="BM10" s="5">
        <f t="shared" si="18"/>
        <v>1</v>
      </c>
      <c r="BN10" s="5">
        <f t="shared" si="19"/>
        <v>0</v>
      </c>
      <c r="BO10" s="5">
        <f t="shared" si="20"/>
        <v>1</v>
      </c>
      <c r="BP10" s="5">
        <f t="shared" si="21"/>
        <v>0</v>
      </c>
      <c r="BQ10" s="5" t="e">
        <f t="shared" si="22"/>
        <v>#N/A</v>
      </c>
      <c r="BR10" s="9" t="str">
        <f t="shared" si="23"/>
        <v>Nincs hosszútávú terv!</v>
      </c>
      <c r="BS10" s="5" t="e">
        <f t="shared" si="24"/>
        <v>#N/A</v>
      </c>
      <c r="BT10" s="5" t="e">
        <f t="shared" si="25"/>
        <v>#N/A</v>
      </c>
      <c r="BU10" s="5">
        <f t="shared" si="26"/>
        <v>0</v>
      </c>
      <c r="BV10" s="5">
        <f t="shared" si="27"/>
        <v>0</v>
      </c>
      <c r="BW10" s="5">
        <f t="shared" si="28"/>
        <v>0</v>
      </c>
      <c r="BX10" s="5">
        <f t="shared" si="29"/>
        <v>0</v>
      </c>
      <c r="BY10" s="5">
        <f t="shared" si="30"/>
        <v>0</v>
      </c>
      <c r="BZ10" s="5">
        <f t="shared" si="31"/>
        <v>0</v>
      </c>
      <c r="CA10" s="5">
        <f t="shared" si="32"/>
        <v>0</v>
      </c>
      <c r="CB10" s="5">
        <f t="shared" si="33"/>
        <v>0</v>
      </c>
      <c r="CC10" s="5">
        <f t="shared" si="34"/>
        <v>0</v>
      </c>
      <c r="CD10" s="5" t="e">
        <f t="shared" si="35"/>
        <v>#N/A</v>
      </c>
      <c r="CE10" s="4" t="e">
        <f t="shared" si="36"/>
        <v>#N/A</v>
      </c>
      <c r="CF10" s="5">
        <f t="shared" si="37"/>
        <v>0</v>
      </c>
      <c r="CG10" s="5" t="e">
        <f t="shared" si="38"/>
        <v>#N/A</v>
      </c>
      <c r="CH10" s="5" t="e">
        <f t="shared" si="39"/>
        <v>#N/A</v>
      </c>
    </row>
    <row r="11" spans="1:86" s="2" customFormat="1" ht="31.5" x14ac:dyDescent="0.25">
      <c r="A11" s="1" t="str">
        <f t="shared" si="0"/>
        <v>Nincs VKR kiválasztva!</v>
      </c>
      <c r="B11" s="173"/>
      <c r="C11" s="172"/>
      <c r="D11" s="174"/>
      <c r="E11" s="174"/>
      <c r="F11" s="175" t="e">
        <f>VLOOKUP($G11,Összesítő!$B:$F,2,FALSE)</f>
        <v>#N/A</v>
      </c>
      <c r="G11" s="172"/>
      <c r="H11" s="6" t="e">
        <f>AY11&amp;"_"&amp;AW11&amp;"_FIV_"&amp;LEFT(Előlap!$B$6,4)</f>
        <v>#N/A</v>
      </c>
      <c r="I11" s="6" t="e">
        <f>VLOOKUP($G11,Összesítő!$B:$F,5,FALSE)</f>
        <v>#N/A</v>
      </c>
      <c r="J11" s="6" t="e">
        <f>VLOOKUP($G11,Összesítő!$B:$F,4,FALSE)</f>
        <v>#N/A</v>
      </c>
      <c r="K11" s="7">
        <f t="shared" si="41"/>
        <v>0</v>
      </c>
      <c r="L11" s="14"/>
      <c r="M11" s="14"/>
      <c r="N11" s="13"/>
      <c r="O11" s="8"/>
      <c r="P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7">
        <f t="shared" si="1"/>
        <v>0</v>
      </c>
      <c r="AD11" s="3" t="str">
        <f t="shared" si="2"/>
        <v>Nincs VKR kiválasztva!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7">
        <f t="shared" si="3"/>
        <v>0</v>
      </c>
      <c r="AR11" s="58"/>
      <c r="AS11" s="3" t="str">
        <f t="shared" si="4"/>
        <v>Nincs VKR kiválasztva!</v>
      </c>
      <c r="AU11" s="15" t="s">
        <v>0</v>
      </c>
      <c r="AV11" s="15" t="s">
        <v>0</v>
      </c>
      <c r="AW11" s="6">
        <f>COUNTA($G$3:G11)</f>
        <v>5</v>
      </c>
      <c r="AY11" s="9" t="e">
        <f>VLOOKUP($G11,Összesítő!$B:$F,3,FALSE)</f>
        <v>#N/A</v>
      </c>
      <c r="AZ11" s="9">
        <f t="shared" si="5"/>
        <v>0</v>
      </c>
      <c r="BA11" s="5" t="e">
        <f t="shared" si="6"/>
        <v>#N/A</v>
      </c>
      <c r="BB11" s="5" t="e">
        <f t="shared" si="7"/>
        <v>#N/A</v>
      </c>
      <c r="BC11" s="5" t="e">
        <f t="shared" si="8"/>
        <v>#N/A</v>
      </c>
      <c r="BD11" s="5" t="e">
        <f t="shared" si="9"/>
        <v>#N/A</v>
      </c>
      <c r="BE11" s="5">
        <f t="shared" si="10"/>
        <v>0</v>
      </c>
      <c r="BF11" s="9" t="str">
        <f t="shared" si="11"/>
        <v>A forrás egyenlő a költséggel (I.ütem).</v>
      </c>
      <c r="BG11" s="5">
        <f t="shared" si="12"/>
        <v>0</v>
      </c>
      <c r="BH11" s="5">
        <f t="shared" si="13"/>
        <v>0</v>
      </c>
      <c r="BI11" s="5">
        <f t="shared" si="14"/>
        <v>0</v>
      </c>
      <c r="BJ11" s="5">
        <f t="shared" si="15"/>
        <v>0</v>
      </c>
      <c r="BK11" s="5">
        <f t="shared" si="16"/>
        <v>0</v>
      </c>
      <c r="BL11" s="4" t="str">
        <f t="shared" si="17"/>
        <v>Nem hosszútávú a feladat.</v>
      </c>
      <c r="BM11" s="5">
        <f t="shared" si="18"/>
        <v>1</v>
      </c>
      <c r="BN11" s="5">
        <f t="shared" si="19"/>
        <v>0</v>
      </c>
      <c r="BO11" s="5">
        <f t="shared" si="20"/>
        <v>1</v>
      </c>
      <c r="BP11" s="5">
        <f t="shared" si="21"/>
        <v>0</v>
      </c>
      <c r="BQ11" s="5" t="e">
        <f t="shared" si="22"/>
        <v>#N/A</v>
      </c>
      <c r="BR11" s="9" t="str">
        <f t="shared" si="23"/>
        <v>Nincs hosszútávú terv!</v>
      </c>
      <c r="BS11" s="5" t="e">
        <f t="shared" si="24"/>
        <v>#N/A</v>
      </c>
      <c r="BT11" s="5" t="e">
        <f t="shared" si="25"/>
        <v>#N/A</v>
      </c>
      <c r="BU11" s="5">
        <f t="shared" si="26"/>
        <v>0</v>
      </c>
      <c r="BV11" s="5">
        <f t="shared" si="27"/>
        <v>0</v>
      </c>
      <c r="BW11" s="5">
        <f t="shared" si="28"/>
        <v>0</v>
      </c>
      <c r="BX11" s="5">
        <f t="shared" si="29"/>
        <v>0</v>
      </c>
      <c r="BY11" s="5">
        <f t="shared" si="30"/>
        <v>0</v>
      </c>
      <c r="BZ11" s="5">
        <f t="shared" si="31"/>
        <v>0</v>
      </c>
      <c r="CA11" s="5">
        <f t="shared" si="32"/>
        <v>0</v>
      </c>
      <c r="CB11" s="5">
        <f t="shared" si="33"/>
        <v>0</v>
      </c>
      <c r="CC11" s="5">
        <f t="shared" si="34"/>
        <v>0</v>
      </c>
      <c r="CD11" s="5" t="e">
        <f t="shared" si="35"/>
        <v>#N/A</v>
      </c>
      <c r="CE11" s="4" t="e">
        <f t="shared" si="36"/>
        <v>#N/A</v>
      </c>
      <c r="CF11" s="5">
        <f t="shared" si="37"/>
        <v>0</v>
      </c>
      <c r="CG11" s="5" t="e">
        <f t="shared" si="38"/>
        <v>#N/A</v>
      </c>
      <c r="CH11" s="5" t="e">
        <f t="shared" si="39"/>
        <v>#N/A</v>
      </c>
    </row>
    <row r="12" spans="1:86" s="2" customFormat="1" ht="31.5" x14ac:dyDescent="0.25">
      <c r="A12" s="1" t="str">
        <f t="shared" si="0"/>
        <v>Nincs VKR kiválasztva!</v>
      </c>
      <c r="B12" s="173"/>
      <c r="C12" s="172"/>
      <c r="D12" s="174"/>
      <c r="E12" s="174"/>
      <c r="F12" s="175" t="e">
        <f>VLOOKUP($G12,Összesítő!$B:$F,2,FALSE)</f>
        <v>#N/A</v>
      </c>
      <c r="G12" s="172"/>
      <c r="H12" s="6" t="e">
        <f>AY12&amp;"_"&amp;AW12&amp;"_FIV_"&amp;LEFT(Előlap!$B$6,4)</f>
        <v>#N/A</v>
      </c>
      <c r="I12" s="6" t="e">
        <f>VLOOKUP($G12,Összesítő!$B:$F,5,FALSE)</f>
        <v>#N/A</v>
      </c>
      <c r="J12" s="6" t="e">
        <f>VLOOKUP($G12,Összesítő!$B:$F,4,FALSE)</f>
        <v>#N/A</v>
      </c>
      <c r="K12" s="7">
        <f t="shared" si="41"/>
        <v>0</v>
      </c>
      <c r="L12" s="14"/>
      <c r="M12" s="14"/>
      <c r="N12" s="13"/>
      <c r="O12" s="8"/>
      <c r="P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7">
        <f t="shared" si="1"/>
        <v>0</v>
      </c>
      <c r="AD12" s="3" t="str">
        <f t="shared" si="2"/>
        <v>Nincs VKR kiválasztva!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7">
        <f t="shared" si="3"/>
        <v>0</v>
      </c>
      <c r="AR12" s="58"/>
      <c r="AS12" s="3" t="str">
        <f t="shared" si="4"/>
        <v>Nincs VKR kiválasztva!</v>
      </c>
      <c r="AU12" s="15" t="s">
        <v>0</v>
      </c>
      <c r="AV12" s="15" t="s">
        <v>0</v>
      </c>
      <c r="AW12" s="6">
        <f>COUNTA($G$3:G12)</f>
        <v>5</v>
      </c>
      <c r="AY12" s="9" t="e">
        <f>VLOOKUP($G12,Összesítő!$B:$F,3,FALSE)</f>
        <v>#N/A</v>
      </c>
      <c r="AZ12" s="9">
        <f t="shared" si="5"/>
        <v>0</v>
      </c>
      <c r="BA12" s="5" t="e">
        <f t="shared" si="6"/>
        <v>#N/A</v>
      </c>
      <c r="BB12" s="5" t="e">
        <f t="shared" si="7"/>
        <v>#N/A</v>
      </c>
      <c r="BC12" s="5" t="e">
        <f t="shared" si="8"/>
        <v>#N/A</v>
      </c>
      <c r="BD12" s="5" t="e">
        <f t="shared" si="9"/>
        <v>#N/A</v>
      </c>
      <c r="BE12" s="5">
        <f t="shared" si="10"/>
        <v>0</v>
      </c>
      <c r="BF12" s="9" t="str">
        <f t="shared" si="11"/>
        <v>A forrás egyenlő a költséggel (I.ütem).</v>
      </c>
      <c r="BG12" s="5">
        <f t="shared" si="12"/>
        <v>0</v>
      </c>
      <c r="BH12" s="5">
        <f t="shared" si="13"/>
        <v>0</v>
      </c>
      <c r="BI12" s="5">
        <f t="shared" si="14"/>
        <v>0</v>
      </c>
      <c r="BJ12" s="5">
        <f t="shared" si="15"/>
        <v>0</v>
      </c>
      <c r="BK12" s="5">
        <f t="shared" si="16"/>
        <v>0</v>
      </c>
      <c r="BL12" s="4" t="str">
        <f t="shared" si="17"/>
        <v>Nem hosszútávú a feladat.</v>
      </c>
      <c r="BM12" s="5">
        <f t="shared" si="18"/>
        <v>1</v>
      </c>
      <c r="BN12" s="5">
        <f t="shared" si="19"/>
        <v>0</v>
      </c>
      <c r="BO12" s="5">
        <f t="shared" si="20"/>
        <v>1</v>
      </c>
      <c r="BP12" s="5">
        <f t="shared" si="21"/>
        <v>0</v>
      </c>
      <c r="BQ12" s="5" t="e">
        <f t="shared" si="22"/>
        <v>#N/A</v>
      </c>
      <c r="BR12" s="9" t="str">
        <f t="shared" si="23"/>
        <v>Nincs hosszútávú terv!</v>
      </c>
      <c r="BS12" s="5" t="e">
        <f t="shared" si="24"/>
        <v>#N/A</v>
      </c>
      <c r="BT12" s="5" t="e">
        <f t="shared" si="25"/>
        <v>#N/A</v>
      </c>
      <c r="BU12" s="5">
        <f t="shared" si="26"/>
        <v>0</v>
      </c>
      <c r="BV12" s="5">
        <f t="shared" si="27"/>
        <v>0</v>
      </c>
      <c r="BW12" s="5">
        <f t="shared" si="28"/>
        <v>0</v>
      </c>
      <c r="BX12" s="5">
        <f t="shared" si="29"/>
        <v>0</v>
      </c>
      <c r="BY12" s="5">
        <f t="shared" si="30"/>
        <v>0</v>
      </c>
      <c r="BZ12" s="5">
        <f t="shared" si="31"/>
        <v>0</v>
      </c>
      <c r="CA12" s="5">
        <f t="shared" si="32"/>
        <v>0</v>
      </c>
      <c r="CB12" s="5">
        <f t="shared" si="33"/>
        <v>0</v>
      </c>
      <c r="CC12" s="5">
        <f t="shared" si="34"/>
        <v>0</v>
      </c>
      <c r="CD12" s="5" t="e">
        <f t="shared" si="35"/>
        <v>#N/A</v>
      </c>
      <c r="CE12" s="4" t="e">
        <f t="shared" si="36"/>
        <v>#N/A</v>
      </c>
      <c r="CF12" s="5">
        <f t="shared" si="37"/>
        <v>0</v>
      </c>
      <c r="CG12" s="5" t="e">
        <f t="shared" si="38"/>
        <v>#N/A</v>
      </c>
      <c r="CH12" s="5" t="e">
        <f t="shared" si="39"/>
        <v>#N/A</v>
      </c>
    </row>
    <row r="13" spans="1:86" s="2" customFormat="1" ht="31.5" x14ac:dyDescent="0.25">
      <c r="A13" s="1" t="str">
        <f t="shared" si="0"/>
        <v>Nincs VKR kiválasztva!</v>
      </c>
      <c r="B13" s="173"/>
      <c r="C13" s="172"/>
      <c r="D13" s="174"/>
      <c r="E13" s="174"/>
      <c r="F13" s="175" t="e">
        <f>VLOOKUP($G13,Összesítő!$B:$F,2,FALSE)</f>
        <v>#N/A</v>
      </c>
      <c r="G13" s="172"/>
      <c r="H13" s="6" t="e">
        <f>AY13&amp;"_"&amp;AW13&amp;"_FIV_"&amp;LEFT(Előlap!$B$6,4)</f>
        <v>#N/A</v>
      </c>
      <c r="I13" s="6" t="e">
        <f>VLOOKUP($G13,Összesítő!$B:$F,5,FALSE)</f>
        <v>#N/A</v>
      </c>
      <c r="J13" s="6" t="e">
        <f>VLOOKUP($G13,Összesítő!$B:$F,4,FALSE)</f>
        <v>#N/A</v>
      </c>
      <c r="K13" s="7">
        <f t="shared" si="41"/>
        <v>0</v>
      </c>
      <c r="L13" s="14"/>
      <c r="M13" s="14"/>
      <c r="N13" s="13"/>
      <c r="O13" s="8"/>
      <c r="P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7">
        <f t="shared" si="1"/>
        <v>0</v>
      </c>
      <c r="AD13" s="3" t="str">
        <f t="shared" si="2"/>
        <v>Nincs VKR kiválasztva!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7">
        <f t="shared" si="3"/>
        <v>0</v>
      </c>
      <c r="AR13" s="58"/>
      <c r="AS13" s="3" t="str">
        <f t="shared" si="4"/>
        <v>Nincs VKR kiválasztva!</v>
      </c>
      <c r="AU13" s="15" t="s">
        <v>0</v>
      </c>
      <c r="AV13" s="15" t="s">
        <v>0</v>
      </c>
      <c r="AW13" s="6">
        <f>COUNTA($G$3:G13)</f>
        <v>5</v>
      </c>
      <c r="AY13" s="9" t="e">
        <f>VLOOKUP($G13,Összesítő!$B:$F,3,FALSE)</f>
        <v>#N/A</v>
      </c>
      <c r="AZ13" s="9">
        <f t="shared" si="5"/>
        <v>0</v>
      </c>
      <c r="BA13" s="5" t="e">
        <f t="shared" si="6"/>
        <v>#N/A</v>
      </c>
      <c r="BB13" s="5" t="e">
        <f t="shared" si="7"/>
        <v>#N/A</v>
      </c>
      <c r="BC13" s="5" t="e">
        <f t="shared" si="8"/>
        <v>#N/A</v>
      </c>
      <c r="BD13" s="5" t="e">
        <f t="shared" si="9"/>
        <v>#N/A</v>
      </c>
      <c r="BE13" s="5">
        <f t="shared" si="10"/>
        <v>0</v>
      </c>
      <c r="BF13" s="9" t="str">
        <f t="shared" si="11"/>
        <v>A forrás egyenlő a költséggel (I.ütem).</v>
      </c>
      <c r="BG13" s="5">
        <f t="shared" si="12"/>
        <v>0</v>
      </c>
      <c r="BH13" s="5">
        <f t="shared" si="13"/>
        <v>0</v>
      </c>
      <c r="BI13" s="5">
        <f t="shared" si="14"/>
        <v>0</v>
      </c>
      <c r="BJ13" s="5">
        <f t="shared" si="15"/>
        <v>0</v>
      </c>
      <c r="BK13" s="5">
        <f t="shared" si="16"/>
        <v>0</v>
      </c>
      <c r="BL13" s="4" t="str">
        <f t="shared" si="17"/>
        <v>Nem hosszútávú a feladat.</v>
      </c>
      <c r="BM13" s="5">
        <f t="shared" si="18"/>
        <v>1</v>
      </c>
      <c r="BN13" s="5">
        <f t="shared" si="19"/>
        <v>0</v>
      </c>
      <c r="BO13" s="5">
        <f t="shared" si="20"/>
        <v>1</v>
      </c>
      <c r="BP13" s="5">
        <f t="shared" si="21"/>
        <v>0</v>
      </c>
      <c r="BQ13" s="5" t="e">
        <f t="shared" si="22"/>
        <v>#N/A</v>
      </c>
      <c r="BR13" s="9" t="str">
        <f t="shared" si="23"/>
        <v>Nincs hosszútávú terv!</v>
      </c>
      <c r="BS13" s="5" t="e">
        <f t="shared" si="24"/>
        <v>#N/A</v>
      </c>
      <c r="BT13" s="5" t="e">
        <f t="shared" si="25"/>
        <v>#N/A</v>
      </c>
      <c r="BU13" s="5">
        <f t="shared" si="26"/>
        <v>0</v>
      </c>
      <c r="BV13" s="5">
        <f t="shared" si="27"/>
        <v>0</v>
      </c>
      <c r="BW13" s="5">
        <f t="shared" si="28"/>
        <v>0</v>
      </c>
      <c r="BX13" s="5">
        <f t="shared" si="29"/>
        <v>0</v>
      </c>
      <c r="BY13" s="5">
        <f t="shared" si="30"/>
        <v>0</v>
      </c>
      <c r="BZ13" s="5">
        <f t="shared" si="31"/>
        <v>0</v>
      </c>
      <c r="CA13" s="5">
        <f t="shared" si="32"/>
        <v>0</v>
      </c>
      <c r="CB13" s="5">
        <f t="shared" si="33"/>
        <v>0</v>
      </c>
      <c r="CC13" s="5">
        <f t="shared" si="34"/>
        <v>0</v>
      </c>
      <c r="CD13" s="5" t="e">
        <f t="shared" si="35"/>
        <v>#N/A</v>
      </c>
      <c r="CE13" s="4" t="e">
        <f t="shared" si="36"/>
        <v>#N/A</v>
      </c>
      <c r="CF13" s="5">
        <f t="shared" si="37"/>
        <v>0</v>
      </c>
      <c r="CG13" s="5" t="e">
        <f t="shared" si="38"/>
        <v>#N/A</v>
      </c>
      <c r="CH13" s="5" t="e">
        <f t="shared" si="39"/>
        <v>#N/A</v>
      </c>
    </row>
    <row r="14" spans="1:86" s="2" customFormat="1" ht="31.5" x14ac:dyDescent="0.25">
      <c r="A14" s="1" t="str">
        <f t="shared" si="0"/>
        <v>Nincs VKR kiválasztva!</v>
      </c>
      <c r="B14" s="173"/>
      <c r="C14" s="172"/>
      <c r="D14" s="174"/>
      <c r="E14" s="174"/>
      <c r="F14" s="175" t="e">
        <f>VLOOKUP($G14,Összesítő!$B:$F,2,FALSE)</f>
        <v>#N/A</v>
      </c>
      <c r="G14" s="172"/>
      <c r="H14" s="6" t="e">
        <f>AY14&amp;"_"&amp;AW14&amp;"_FIV_"&amp;LEFT(Előlap!$B$6,4)</f>
        <v>#N/A</v>
      </c>
      <c r="I14" s="6" t="e">
        <f>VLOOKUP($G14,Összesítő!$B:$F,5,FALSE)</f>
        <v>#N/A</v>
      </c>
      <c r="J14" s="6" t="e">
        <f>VLOOKUP($G14,Összesítő!$B:$F,4,FALSE)</f>
        <v>#N/A</v>
      </c>
      <c r="K14" s="7">
        <f t="shared" si="41"/>
        <v>0</v>
      </c>
      <c r="L14" s="14"/>
      <c r="M14" s="14"/>
      <c r="N14" s="13"/>
      <c r="O14" s="8"/>
      <c r="P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7">
        <f t="shared" si="1"/>
        <v>0</v>
      </c>
      <c r="AD14" s="3" t="str">
        <f t="shared" si="2"/>
        <v>Nincs VKR kiválasztva!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7">
        <f t="shared" si="3"/>
        <v>0</v>
      </c>
      <c r="AR14" s="58"/>
      <c r="AS14" s="3" t="str">
        <f t="shared" si="4"/>
        <v>Nincs VKR kiválasztva!</v>
      </c>
      <c r="AU14" s="15" t="s">
        <v>0</v>
      </c>
      <c r="AV14" s="15" t="s">
        <v>0</v>
      </c>
      <c r="AW14" s="6">
        <f>COUNTA($G$3:G14)</f>
        <v>5</v>
      </c>
      <c r="AY14" s="9" t="e">
        <f>VLOOKUP($G14,Összesítő!$B:$F,3,FALSE)</f>
        <v>#N/A</v>
      </c>
      <c r="AZ14" s="9">
        <f t="shared" si="5"/>
        <v>0</v>
      </c>
      <c r="BA14" s="5" t="e">
        <f t="shared" si="6"/>
        <v>#N/A</v>
      </c>
      <c r="BB14" s="5" t="e">
        <f t="shared" si="7"/>
        <v>#N/A</v>
      </c>
      <c r="BC14" s="5" t="e">
        <f t="shared" si="8"/>
        <v>#N/A</v>
      </c>
      <c r="BD14" s="5" t="e">
        <f t="shared" si="9"/>
        <v>#N/A</v>
      </c>
      <c r="BE14" s="5">
        <f t="shared" si="10"/>
        <v>0</v>
      </c>
      <c r="BF14" s="9" t="str">
        <f t="shared" si="11"/>
        <v>A forrás egyenlő a költséggel (I.ütem).</v>
      </c>
      <c r="BG14" s="5">
        <f t="shared" si="12"/>
        <v>0</v>
      </c>
      <c r="BH14" s="5">
        <f t="shared" si="13"/>
        <v>0</v>
      </c>
      <c r="BI14" s="5">
        <f t="shared" si="14"/>
        <v>0</v>
      </c>
      <c r="BJ14" s="5">
        <f t="shared" si="15"/>
        <v>0</v>
      </c>
      <c r="BK14" s="5">
        <f t="shared" si="16"/>
        <v>0</v>
      </c>
      <c r="BL14" s="4" t="str">
        <f t="shared" si="17"/>
        <v>Nem hosszútávú a feladat.</v>
      </c>
      <c r="BM14" s="5">
        <f t="shared" si="18"/>
        <v>1</v>
      </c>
      <c r="BN14" s="5">
        <f t="shared" si="19"/>
        <v>0</v>
      </c>
      <c r="BO14" s="5">
        <f t="shared" si="20"/>
        <v>1</v>
      </c>
      <c r="BP14" s="5">
        <f t="shared" si="21"/>
        <v>0</v>
      </c>
      <c r="BQ14" s="5" t="e">
        <f t="shared" si="22"/>
        <v>#N/A</v>
      </c>
      <c r="BR14" s="9" t="str">
        <f t="shared" si="23"/>
        <v>Nincs hosszútávú terv!</v>
      </c>
      <c r="BS14" s="5" t="e">
        <f t="shared" si="24"/>
        <v>#N/A</v>
      </c>
      <c r="BT14" s="5" t="e">
        <f t="shared" si="25"/>
        <v>#N/A</v>
      </c>
      <c r="BU14" s="5">
        <f t="shared" si="26"/>
        <v>0</v>
      </c>
      <c r="BV14" s="5">
        <f t="shared" si="27"/>
        <v>0</v>
      </c>
      <c r="BW14" s="5">
        <f t="shared" si="28"/>
        <v>0</v>
      </c>
      <c r="BX14" s="5">
        <f t="shared" si="29"/>
        <v>0</v>
      </c>
      <c r="BY14" s="5">
        <f t="shared" si="30"/>
        <v>0</v>
      </c>
      <c r="BZ14" s="5">
        <f t="shared" si="31"/>
        <v>0</v>
      </c>
      <c r="CA14" s="5">
        <f t="shared" si="32"/>
        <v>0</v>
      </c>
      <c r="CB14" s="5">
        <f t="shared" si="33"/>
        <v>0</v>
      </c>
      <c r="CC14" s="5">
        <f t="shared" si="34"/>
        <v>0</v>
      </c>
      <c r="CD14" s="5" t="e">
        <f t="shared" si="35"/>
        <v>#N/A</v>
      </c>
      <c r="CE14" s="4" t="e">
        <f t="shared" si="36"/>
        <v>#N/A</v>
      </c>
      <c r="CF14" s="5">
        <f t="shared" si="37"/>
        <v>0</v>
      </c>
      <c r="CG14" s="5" t="e">
        <f t="shared" si="38"/>
        <v>#N/A</v>
      </c>
      <c r="CH14" s="5" t="e">
        <f t="shared" si="39"/>
        <v>#N/A</v>
      </c>
    </row>
    <row r="15" spans="1:86" s="2" customFormat="1" ht="31.5" x14ac:dyDescent="0.25">
      <c r="A15" s="1" t="str">
        <f t="shared" si="0"/>
        <v>Nincs VKR kiválasztva!</v>
      </c>
      <c r="B15" s="173"/>
      <c r="C15" s="172"/>
      <c r="D15" s="174"/>
      <c r="E15" s="174"/>
      <c r="F15" s="175" t="e">
        <f>VLOOKUP($G15,Összesítő!$B:$F,2,FALSE)</f>
        <v>#N/A</v>
      </c>
      <c r="G15" s="172"/>
      <c r="H15" s="6" t="e">
        <f>AY15&amp;"_"&amp;AW15&amp;"_FIV_"&amp;LEFT(Előlap!$B$6,4)</f>
        <v>#N/A</v>
      </c>
      <c r="I15" s="6" t="e">
        <f>VLOOKUP($G15,Összesítő!$B:$F,5,FALSE)</f>
        <v>#N/A</v>
      </c>
      <c r="J15" s="6" t="e">
        <f>VLOOKUP($G15,Összesítő!$B:$F,4,FALSE)</f>
        <v>#N/A</v>
      </c>
      <c r="K15" s="7">
        <f t="shared" si="41"/>
        <v>0</v>
      </c>
      <c r="L15" s="14"/>
      <c r="M15" s="14"/>
      <c r="N15" s="13"/>
      <c r="O15" s="8"/>
      <c r="P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7">
        <f t="shared" si="1"/>
        <v>0</v>
      </c>
      <c r="AD15" s="3" t="str">
        <f t="shared" si="2"/>
        <v>Nincs VKR kiválasztva!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7">
        <f t="shared" si="3"/>
        <v>0</v>
      </c>
      <c r="AR15" s="58"/>
      <c r="AS15" s="3" t="str">
        <f t="shared" si="4"/>
        <v>Nincs VKR kiválasztva!</v>
      </c>
      <c r="AU15" s="15" t="s">
        <v>0</v>
      </c>
      <c r="AV15" s="15" t="s">
        <v>0</v>
      </c>
      <c r="AW15" s="6">
        <f>COUNTA($G$3:G15)</f>
        <v>5</v>
      </c>
      <c r="AY15" s="9" t="e">
        <f>VLOOKUP($G15,Összesítő!$B:$F,3,FALSE)</f>
        <v>#N/A</v>
      </c>
      <c r="AZ15" s="9">
        <f t="shared" si="5"/>
        <v>0</v>
      </c>
      <c r="BA15" s="5" t="e">
        <f t="shared" si="6"/>
        <v>#N/A</v>
      </c>
      <c r="BB15" s="5" t="e">
        <f t="shared" si="7"/>
        <v>#N/A</v>
      </c>
      <c r="BC15" s="5" t="e">
        <f t="shared" si="8"/>
        <v>#N/A</v>
      </c>
      <c r="BD15" s="5" t="e">
        <f t="shared" si="9"/>
        <v>#N/A</v>
      </c>
      <c r="BE15" s="5">
        <f t="shared" si="10"/>
        <v>0</v>
      </c>
      <c r="BF15" s="9" t="str">
        <f t="shared" si="11"/>
        <v>A forrás egyenlő a költséggel (I.ütem).</v>
      </c>
      <c r="BG15" s="5">
        <f t="shared" si="12"/>
        <v>0</v>
      </c>
      <c r="BH15" s="5">
        <f t="shared" si="13"/>
        <v>0</v>
      </c>
      <c r="BI15" s="5">
        <f t="shared" si="14"/>
        <v>0</v>
      </c>
      <c r="BJ15" s="5">
        <f t="shared" si="15"/>
        <v>0</v>
      </c>
      <c r="BK15" s="5">
        <f t="shared" si="16"/>
        <v>0</v>
      </c>
      <c r="BL15" s="4" t="str">
        <f t="shared" si="17"/>
        <v>Nem hosszútávú a feladat.</v>
      </c>
      <c r="BM15" s="5">
        <f t="shared" si="18"/>
        <v>1</v>
      </c>
      <c r="BN15" s="5">
        <f t="shared" si="19"/>
        <v>0</v>
      </c>
      <c r="BO15" s="5">
        <f t="shared" si="20"/>
        <v>1</v>
      </c>
      <c r="BP15" s="5">
        <f t="shared" si="21"/>
        <v>0</v>
      </c>
      <c r="BQ15" s="5" t="e">
        <f t="shared" si="22"/>
        <v>#N/A</v>
      </c>
      <c r="BR15" s="9" t="str">
        <f t="shared" si="23"/>
        <v>Nincs hosszútávú terv!</v>
      </c>
      <c r="BS15" s="5" t="e">
        <f t="shared" si="24"/>
        <v>#N/A</v>
      </c>
      <c r="BT15" s="5" t="e">
        <f t="shared" si="25"/>
        <v>#N/A</v>
      </c>
      <c r="BU15" s="5">
        <f t="shared" si="26"/>
        <v>0</v>
      </c>
      <c r="BV15" s="5">
        <f t="shared" si="27"/>
        <v>0</v>
      </c>
      <c r="BW15" s="5">
        <f t="shared" si="28"/>
        <v>0</v>
      </c>
      <c r="BX15" s="5">
        <f t="shared" si="29"/>
        <v>0</v>
      </c>
      <c r="BY15" s="5">
        <f t="shared" si="30"/>
        <v>0</v>
      </c>
      <c r="BZ15" s="5">
        <f t="shared" si="31"/>
        <v>0</v>
      </c>
      <c r="CA15" s="5">
        <f t="shared" si="32"/>
        <v>0</v>
      </c>
      <c r="CB15" s="5">
        <f t="shared" si="33"/>
        <v>0</v>
      </c>
      <c r="CC15" s="5">
        <f t="shared" si="34"/>
        <v>0</v>
      </c>
      <c r="CD15" s="5" t="e">
        <f t="shared" si="35"/>
        <v>#N/A</v>
      </c>
      <c r="CE15" s="4" t="e">
        <f t="shared" si="36"/>
        <v>#N/A</v>
      </c>
      <c r="CF15" s="5">
        <f t="shared" si="37"/>
        <v>0</v>
      </c>
      <c r="CG15" s="5" t="e">
        <f t="shared" si="38"/>
        <v>#N/A</v>
      </c>
      <c r="CH15" s="5" t="e">
        <f t="shared" si="39"/>
        <v>#N/A</v>
      </c>
    </row>
    <row r="16" spans="1:86" s="2" customFormat="1" ht="31.5" x14ac:dyDescent="0.25">
      <c r="A16" s="1" t="str">
        <f t="shared" si="0"/>
        <v>Nincs VKR kiválasztva!</v>
      </c>
      <c r="B16" s="173"/>
      <c r="C16" s="172"/>
      <c r="D16" s="174"/>
      <c r="E16" s="174"/>
      <c r="F16" s="175" t="e">
        <f>VLOOKUP($G16,Összesítő!$B:$F,2,FALSE)</f>
        <v>#N/A</v>
      </c>
      <c r="G16" s="172"/>
      <c r="H16" s="6" t="e">
        <f>AY16&amp;"_"&amp;AW16&amp;"_FIV_"&amp;LEFT(Előlap!$B$6,4)</f>
        <v>#N/A</v>
      </c>
      <c r="I16" s="6" t="e">
        <f>VLOOKUP($G16,Összesítő!$B:$F,5,FALSE)</f>
        <v>#N/A</v>
      </c>
      <c r="J16" s="6" t="e">
        <f>VLOOKUP($G16,Összesítő!$B:$F,4,FALSE)</f>
        <v>#N/A</v>
      </c>
      <c r="K16" s="7">
        <f t="shared" si="41"/>
        <v>0</v>
      </c>
      <c r="L16" s="14"/>
      <c r="M16" s="14"/>
      <c r="N16" s="13"/>
      <c r="O16" s="8"/>
      <c r="P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7">
        <f t="shared" si="1"/>
        <v>0</v>
      </c>
      <c r="AD16" s="3" t="str">
        <f t="shared" si="2"/>
        <v>Nincs VKR kiválasztva!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7">
        <f t="shared" si="3"/>
        <v>0</v>
      </c>
      <c r="AR16" s="58"/>
      <c r="AS16" s="3" t="str">
        <f t="shared" si="4"/>
        <v>Nincs VKR kiválasztva!</v>
      </c>
      <c r="AU16" s="15" t="s">
        <v>0</v>
      </c>
      <c r="AV16" s="15" t="s">
        <v>0</v>
      </c>
      <c r="AW16" s="6">
        <f>COUNTA($G$3:G16)</f>
        <v>5</v>
      </c>
      <c r="AY16" s="9" t="e">
        <f>VLOOKUP($G16,Összesítő!$B:$F,3,FALSE)</f>
        <v>#N/A</v>
      </c>
      <c r="AZ16" s="9">
        <f t="shared" si="5"/>
        <v>0</v>
      </c>
      <c r="BA16" s="5" t="e">
        <f t="shared" si="6"/>
        <v>#N/A</v>
      </c>
      <c r="BB16" s="5" t="e">
        <f t="shared" si="7"/>
        <v>#N/A</v>
      </c>
      <c r="BC16" s="5" t="e">
        <f t="shared" si="8"/>
        <v>#N/A</v>
      </c>
      <c r="BD16" s="5" t="e">
        <f t="shared" si="9"/>
        <v>#N/A</v>
      </c>
      <c r="BE16" s="5">
        <f t="shared" si="10"/>
        <v>0</v>
      </c>
      <c r="BF16" s="9" t="str">
        <f t="shared" si="11"/>
        <v>A forrás egyenlő a költséggel (I.ütem).</v>
      </c>
      <c r="BG16" s="5">
        <f t="shared" si="12"/>
        <v>0</v>
      </c>
      <c r="BH16" s="5">
        <f t="shared" si="13"/>
        <v>0</v>
      </c>
      <c r="BI16" s="5">
        <f t="shared" si="14"/>
        <v>0</v>
      </c>
      <c r="BJ16" s="5">
        <f t="shared" si="15"/>
        <v>0</v>
      </c>
      <c r="BK16" s="5">
        <f t="shared" si="16"/>
        <v>0</v>
      </c>
      <c r="BL16" s="4" t="str">
        <f t="shared" si="17"/>
        <v>Nem hosszútávú a feladat.</v>
      </c>
      <c r="BM16" s="5">
        <f t="shared" si="18"/>
        <v>1</v>
      </c>
      <c r="BN16" s="5">
        <f t="shared" si="19"/>
        <v>0</v>
      </c>
      <c r="BO16" s="5">
        <f t="shared" si="20"/>
        <v>1</v>
      </c>
      <c r="BP16" s="5">
        <f t="shared" si="21"/>
        <v>0</v>
      </c>
      <c r="BQ16" s="5" t="e">
        <f t="shared" si="22"/>
        <v>#N/A</v>
      </c>
      <c r="BR16" s="9" t="str">
        <f t="shared" si="23"/>
        <v>Nincs hosszútávú terv!</v>
      </c>
      <c r="BS16" s="5" t="e">
        <f t="shared" si="24"/>
        <v>#N/A</v>
      </c>
      <c r="BT16" s="5" t="e">
        <f t="shared" si="25"/>
        <v>#N/A</v>
      </c>
      <c r="BU16" s="5">
        <f t="shared" si="26"/>
        <v>0</v>
      </c>
      <c r="BV16" s="5">
        <f t="shared" si="27"/>
        <v>0</v>
      </c>
      <c r="BW16" s="5">
        <f t="shared" si="28"/>
        <v>0</v>
      </c>
      <c r="BX16" s="5">
        <f t="shared" si="29"/>
        <v>0</v>
      </c>
      <c r="BY16" s="5">
        <f t="shared" si="30"/>
        <v>0</v>
      </c>
      <c r="BZ16" s="5">
        <f t="shared" si="31"/>
        <v>0</v>
      </c>
      <c r="CA16" s="5">
        <f t="shared" si="32"/>
        <v>0</v>
      </c>
      <c r="CB16" s="5">
        <f t="shared" si="33"/>
        <v>0</v>
      </c>
      <c r="CC16" s="5">
        <f t="shared" si="34"/>
        <v>0</v>
      </c>
      <c r="CD16" s="5" t="e">
        <f t="shared" si="35"/>
        <v>#N/A</v>
      </c>
      <c r="CE16" s="4" t="e">
        <f t="shared" si="36"/>
        <v>#N/A</v>
      </c>
      <c r="CF16" s="5">
        <f t="shared" si="37"/>
        <v>0</v>
      </c>
      <c r="CG16" s="5" t="e">
        <f t="shared" si="38"/>
        <v>#N/A</v>
      </c>
      <c r="CH16" s="5" t="e">
        <f t="shared" si="39"/>
        <v>#N/A</v>
      </c>
    </row>
    <row r="17" spans="1:86" s="2" customFormat="1" ht="31.5" x14ac:dyDescent="0.25">
      <c r="A17" s="1" t="str">
        <f t="shared" si="0"/>
        <v>Nincs VKR kiválasztva!</v>
      </c>
      <c r="B17" s="173"/>
      <c r="C17" s="172"/>
      <c r="D17" s="174"/>
      <c r="E17" s="174"/>
      <c r="F17" s="175" t="e">
        <f>VLOOKUP($G17,Összesítő!$B:$F,2,FALSE)</f>
        <v>#N/A</v>
      </c>
      <c r="G17" s="172"/>
      <c r="H17" s="6" t="e">
        <f>AY17&amp;"_"&amp;AW17&amp;"_FIV_"&amp;LEFT(Előlap!$B$6,4)</f>
        <v>#N/A</v>
      </c>
      <c r="I17" s="6" t="e">
        <f>VLOOKUP($G17,Összesítő!$B:$F,5,FALSE)</f>
        <v>#N/A</v>
      </c>
      <c r="J17" s="6" t="e">
        <f>VLOOKUP($G17,Összesítő!$B:$F,4,FALSE)</f>
        <v>#N/A</v>
      </c>
      <c r="K17" s="7">
        <f t="shared" si="41"/>
        <v>0</v>
      </c>
      <c r="L17" s="14"/>
      <c r="M17" s="14"/>
      <c r="N17" s="13"/>
      <c r="O17" s="8"/>
      <c r="P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7">
        <f t="shared" si="1"/>
        <v>0</v>
      </c>
      <c r="AD17" s="3" t="str">
        <f t="shared" si="2"/>
        <v>Nincs VKR kiválasztva!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7">
        <f t="shared" si="3"/>
        <v>0</v>
      </c>
      <c r="AR17" s="58"/>
      <c r="AS17" s="3" t="str">
        <f t="shared" si="4"/>
        <v>Nincs VKR kiválasztva!</v>
      </c>
      <c r="AU17" s="15" t="s">
        <v>0</v>
      </c>
      <c r="AV17" s="15" t="s">
        <v>0</v>
      </c>
      <c r="AW17" s="6">
        <f>COUNTA($G$3:G17)</f>
        <v>5</v>
      </c>
      <c r="AY17" s="9" t="e">
        <f>VLOOKUP($G17,Összesítő!$B:$F,3,FALSE)</f>
        <v>#N/A</v>
      </c>
      <c r="AZ17" s="9">
        <f t="shared" si="5"/>
        <v>0</v>
      </c>
      <c r="BA17" s="5" t="e">
        <f t="shared" si="6"/>
        <v>#N/A</v>
      </c>
      <c r="BB17" s="5" t="e">
        <f t="shared" si="7"/>
        <v>#N/A</v>
      </c>
      <c r="BC17" s="5" t="e">
        <f t="shared" si="8"/>
        <v>#N/A</v>
      </c>
      <c r="BD17" s="5" t="e">
        <f t="shared" si="9"/>
        <v>#N/A</v>
      </c>
      <c r="BE17" s="5">
        <f t="shared" si="10"/>
        <v>0</v>
      </c>
      <c r="BF17" s="9" t="str">
        <f t="shared" si="11"/>
        <v>A forrás egyenlő a költséggel (I.ütem).</v>
      </c>
      <c r="BG17" s="5">
        <f t="shared" si="12"/>
        <v>0</v>
      </c>
      <c r="BH17" s="5">
        <f t="shared" si="13"/>
        <v>0</v>
      </c>
      <c r="BI17" s="5">
        <f t="shared" si="14"/>
        <v>0</v>
      </c>
      <c r="BJ17" s="5">
        <f t="shared" si="15"/>
        <v>0</v>
      </c>
      <c r="BK17" s="5">
        <f t="shared" si="16"/>
        <v>0</v>
      </c>
      <c r="BL17" s="4" t="str">
        <f t="shared" si="17"/>
        <v>Nem hosszútávú a feladat.</v>
      </c>
      <c r="BM17" s="5">
        <f t="shared" si="18"/>
        <v>1</v>
      </c>
      <c r="BN17" s="5">
        <f t="shared" si="19"/>
        <v>0</v>
      </c>
      <c r="BO17" s="5">
        <f t="shared" si="20"/>
        <v>1</v>
      </c>
      <c r="BP17" s="5">
        <f t="shared" si="21"/>
        <v>0</v>
      </c>
      <c r="BQ17" s="5" t="e">
        <f t="shared" si="22"/>
        <v>#N/A</v>
      </c>
      <c r="BR17" s="9" t="str">
        <f t="shared" si="23"/>
        <v>Nincs hosszútávú terv!</v>
      </c>
      <c r="BS17" s="5" t="e">
        <f t="shared" si="24"/>
        <v>#N/A</v>
      </c>
      <c r="BT17" s="5" t="e">
        <f t="shared" si="25"/>
        <v>#N/A</v>
      </c>
      <c r="BU17" s="5">
        <f t="shared" si="26"/>
        <v>0</v>
      </c>
      <c r="BV17" s="5">
        <f t="shared" si="27"/>
        <v>0</v>
      </c>
      <c r="BW17" s="5">
        <f t="shared" si="28"/>
        <v>0</v>
      </c>
      <c r="BX17" s="5">
        <f t="shared" si="29"/>
        <v>0</v>
      </c>
      <c r="BY17" s="5">
        <f t="shared" si="30"/>
        <v>0</v>
      </c>
      <c r="BZ17" s="5">
        <f t="shared" si="31"/>
        <v>0</v>
      </c>
      <c r="CA17" s="5">
        <f t="shared" si="32"/>
        <v>0</v>
      </c>
      <c r="CB17" s="5">
        <f t="shared" si="33"/>
        <v>0</v>
      </c>
      <c r="CC17" s="5">
        <f t="shared" si="34"/>
        <v>0</v>
      </c>
      <c r="CD17" s="5" t="e">
        <f t="shared" si="35"/>
        <v>#N/A</v>
      </c>
      <c r="CE17" s="4" t="e">
        <f t="shared" si="36"/>
        <v>#N/A</v>
      </c>
      <c r="CF17" s="5">
        <f t="shared" si="37"/>
        <v>0</v>
      </c>
      <c r="CG17" s="5" t="e">
        <f t="shared" si="38"/>
        <v>#N/A</v>
      </c>
      <c r="CH17" s="5" t="e">
        <f t="shared" si="39"/>
        <v>#N/A</v>
      </c>
    </row>
    <row r="18" spans="1:86" s="2" customFormat="1" ht="31.5" x14ac:dyDescent="0.25">
      <c r="A18" s="1" t="str">
        <f t="shared" si="0"/>
        <v>Nincs VKR kiválasztva!</v>
      </c>
      <c r="B18" s="173"/>
      <c r="C18" s="172"/>
      <c r="D18" s="174"/>
      <c r="E18" s="174"/>
      <c r="F18" s="175" t="e">
        <f>VLOOKUP($G18,Összesítő!$B:$F,2,FALSE)</f>
        <v>#N/A</v>
      </c>
      <c r="G18" s="172"/>
      <c r="H18" s="6" t="e">
        <f>AY18&amp;"_"&amp;AW18&amp;"_FIV_"&amp;LEFT(Előlap!$B$6,4)</f>
        <v>#N/A</v>
      </c>
      <c r="I18" s="6" t="e">
        <f>VLOOKUP($G18,Összesítő!$B:$F,5,FALSE)</f>
        <v>#N/A</v>
      </c>
      <c r="J18" s="6" t="e">
        <f>VLOOKUP($G18,Összesítő!$B:$F,4,FALSE)</f>
        <v>#N/A</v>
      </c>
      <c r="K18" s="7">
        <f t="shared" si="41"/>
        <v>0</v>
      </c>
      <c r="L18" s="14"/>
      <c r="M18" s="14"/>
      <c r="N18" s="13"/>
      <c r="O18" s="8"/>
      <c r="P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7">
        <f t="shared" si="1"/>
        <v>0</v>
      </c>
      <c r="AD18" s="3" t="str">
        <f t="shared" si="2"/>
        <v>Nincs VKR kiválasztva!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7">
        <f t="shared" si="3"/>
        <v>0</v>
      </c>
      <c r="AR18" s="58"/>
      <c r="AS18" s="3" t="str">
        <f t="shared" si="4"/>
        <v>Nincs VKR kiválasztva!</v>
      </c>
      <c r="AU18" s="15" t="s">
        <v>0</v>
      </c>
      <c r="AV18" s="15" t="s">
        <v>0</v>
      </c>
      <c r="AW18" s="6">
        <f>COUNTA($G$3:G18)</f>
        <v>5</v>
      </c>
      <c r="AY18" s="9" t="e">
        <f>VLOOKUP($G18,Összesítő!$B:$F,3,FALSE)</f>
        <v>#N/A</v>
      </c>
      <c r="AZ18" s="9">
        <f t="shared" si="5"/>
        <v>0</v>
      </c>
      <c r="BA18" s="5" t="e">
        <f t="shared" si="6"/>
        <v>#N/A</v>
      </c>
      <c r="BB18" s="5" t="e">
        <f t="shared" si="7"/>
        <v>#N/A</v>
      </c>
      <c r="BC18" s="5" t="e">
        <f t="shared" si="8"/>
        <v>#N/A</v>
      </c>
      <c r="BD18" s="5" t="e">
        <f t="shared" si="9"/>
        <v>#N/A</v>
      </c>
      <c r="BE18" s="5">
        <f t="shared" si="10"/>
        <v>0</v>
      </c>
      <c r="BF18" s="9" t="str">
        <f t="shared" si="11"/>
        <v>A forrás egyenlő a költséggel (I.ütem).</v>
      </c>
      <c r="BG18" s="5">
        <f t="shared" si="12"/>
        <v>0</v>
      </c>
      <c r="BH18" s="5">
        <f t="shared" si="13"/>
        <v>0</v>
      </c>
      <c r="BI18" s="5">
        <f t="shared" si="14"/>
        <v>0</v>
      </c>
      <c r="BJ18" s="5">
        <f t="shared" si="15"/>
        <v>0</v>
      </c>
      <c r="BK18" s="5">
        <f t="shared" si="16"/>
        <v>0</v>
      </c>
      <c r="BL18" s="4" t="str">
        <f t="shared" si="17"/>
        <v>Nem hosszútávú a feladat.</v>
      </c>
      <c r="BM18" s="5">
        <f t="shared" si="18"/>
        <v>1</v>
      </c>
      <c r="BN18" s="5">
        <f t="shared" si="19"/>
        <v>0</v>
      </c>
      <c r="BO18" s="5">
        <f t="shared" si="20"/>
        <v>1</v>
      </c>
      <c r="BP18" s="5">
        <f t="shared" si="21"/>
        <v>0</v>
      </c>
      <c r="BQ18" s="5" t="e">
        <f t="shared" si="22"/>
        <v>#N/A</v>
      </c>
      <c r="BR18" s="9" t="str">
        <f t="shared" si="23"/>
        <v>Nincs hosszútávú terv!</v>
      </c>
      <c r="BS18" s="5" t="e">
        <f t="shared" si="24"/>
        <v>#N/A</v>
      </c>
      <c r="BT18" s="5" t="e">
        <f t="shared" si="25"/>
        <v>#N/A</v>
      </c>
      <c r="BU18" s="5">
        <f t="shared" si="26"/>
        <v>0</v>
      </c>
      <c r="BV18" s="5">
        <f t="shared" si="27"/>
        <v>0</v>
      </c>
      <c r="BW18" s="5">
        <f t="shared" si="28"/>
        <v>0</v>
      </c>
      <c r="BX18" s="5">
        <f t="shared" si="29"/>
        <v>0</v>
      </c>
      <c r="BY18" s="5">
        <f t="shared" si="30"/>
        <v>0</v>
      </c>
      <c r="BZ18" s="5">
        <f t="shared" si="31"/>
        <v>0</v>
      </c>
      <c r="CA18" s="5">
        <f t="shared" si="32"/>
        <v>0</v>
      </c>
      <c r="CB18" s="5">
        <f t="shared" si="33"/>
        <v>0</v>
      </c>
      <c r="CC18" s="5">
        <f t="shared" si="34"/>
        <v>0</v>
      </c>
      <c r="CD18" s="5" t="e">
        <f t="shared" si="35"/>
        <v>#N/A</v>
      </c>
      <c r="CE18" s="4" t="e">
        <f t="shared" si="36"/>
        <v>#N/A</v>
      </c>
      <c r="CF18" s="5">
        <f t="shared" si="37"/>
        <v>0</v>
      </c>
      <c r="CG18" s="5" t="e">
        <f t="shared" si="38"/>
        <v>#N/A</v>
      </c>
      <c r="CH18" s="5" t="e">
        <f t="shared" si="39"/>
        <v>#N/A</v>
      </c>
    </row>
    <row r="19" spans="1:86" s="2" customFormat="1" ht="31.5" x14ac:dyDescent="0.25">
      <c r="A19" s="1" t="str">
        <f t="shared" si="0"/>
        <v>Nincs VKR kiválasztva!</v>
      </c>
      <c r="B19" s="173"/>
      <c r="C19" s="172"/>
      <c r="D19" s="174"/>
      <c r="E19" s="174"/>
      <c r="F19" s="175" t="e">
        <f>VLOOKUP($G19,Összesítő!$B:$F,2,FALSE)</f>
        <v>#N/A</v>
      </c>
      <c r="G19" s="172"/>
      <c r="H19" s="6" t="e">
        <f>AY19&amp;"_"&amp;AW19&amp;"_FIV_"&amp;LEFT(Előlap!$B$6,4)</f>
        <v>#N/A</v>
      </c>
      <c r="I19" s="6" t="e">
        <f>VLOOKUP($G19,Összesítő!$B:$F,5,FALSE)</f>
        <v>#N/A</v>
      </c>
      <c r="J19" s="6" t="e">
        <f>VLOOKUP($G19,Összesítő!$B:$F,4,FALSE)</f>
        <v>#N/A</v>
      </c>
      <c r="K19" s="7">
        <f t="shared" si="41"/>
        <v>0</v>
      </c>
      <c r="L19" s="14"/>
      <c r="M19" s="14"/>
      <c r="N19" s="13"/>
      <c r="O19" s="8"/>
      <c r="P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7">
        <f t="shared" si="1"/>
        <v>0</v>
      </c>
      <c r="AD19" s="3" t="str">
        <f t="shared" si="2"/>
        <v>Nincs VKR kiválasztva!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7">
        <f t="shared" si="3"/>
        <v>0</v>
      </c>
      <c r="AR19" s="58"/>
      <c r="AS19" s="3" t="str">
        <f t="shared" si="4"/>
        <v>Nincs VKR kiválasztva!</v>
      </c>
      <c r="AU19" s="15" t="s">
        <v>0</v>
      </c>
      <c r="AV19" s="15" t="s">
        <v>0</v>
      </c>
      <c r="AW19" s="6">
        <f>COUNTA($G$3:G19)</f>
        <v>5</v>
      </c>
      <c r="AY19" s="9" t="e">
        <f>VLOOKUP($G19,Összesítő!$B:$F,3,FALSE)</f>
        <v>#N/A</v>
      </c>
      <c r="AZ19" s="9">
        <f t="shared" si="5"/>
        <v>0</v>
      </c>
      <c r="BA19" s="5" t="e">
        <f t="shared" si="6"/>
        <v>#N/A</v>
      </c>
      <c r="BB19" s="5" t="e">
        <f t="shared" si="7"/>
        <v>#N/A</v>
      </c>
      <c r="BC19" s="5" t="e">
        <f t="shared" si="8"/>
        <v>#N/A</v>
      </c>
      <c r="BD19" s="5" t="e">
        <f t="shared" si="9"/>
        <v>#N/A</v>
      </c>
      <c r="BE19" s="5">
        <f t="shared" si="10"/>
        <v>0</v>
      </c>
      <c r="BF19" s="9" t="str">
        <f t="shared" si="11"/>
        <v>A forrás egyenlő a költséggel (I.ütem).</v>
      </c>
      <c r="BG19" s="5">
        <f t="shared" si="12"/>
        <v>0</v>
      </c>
      <c r="BH19" s="5">
        <f t="shared" si="13"/>
        <v>0</v>
      </c>
      <c r="BI19" s="5">
        <f t="shared" si="14"/>
        <v>0</v>
      </c>
      <c r="BJ19" s="5">
        <f t="shared" si="15"/>
        <v>0</v>
      </c>
      <c r="BK19" s="5">
        <f t="shared" si="16"/>
        <v>0</v>
      </c>
      <c r="BL19" s="4" t="str">
        <f t="shared" si="17"/>
        <v>Nem hosszútávú a feladat.</v>
      </c>
      <c r="BM19" s="5">
        <f t="shared" si="18"/>
        <v>1</v>
      </c>
      <c r="BN19" s="5">
        <f t="shared" si="19"/>
        <v>0</v>
      </c>
      <c r="BO19" s="5">
        <f t="shared" si="20"/>
        <v>1</v>
      </c>
      <c r="BP19" s="5">
        <f t="shared" si="21"/>
        <v>0</v>
      </c>
      <c r="BQ19" s="5" t="e">
        <f t="shared" si="22"/>
        <v>#N/A</v>
      </c>
      <c r="BR19" s="9" t="str">
        <f t="shared" si="23"/>
        <v>Nincs hosszútávú terv!</v>
      </c>
      <c r="BS19" s="5" t="e">
        <f t="shared" si="24"/>
        <v>#N/A</v>
      </c>
      <c r="BT19" s="5" t="e">
        <f t="shared" si="25"/>
        <v>#N/A</v>
      </c>
      <c r="BU19" s="5">
        <f t="shared" si="26"/>
        <v>0</v>
      </c>
      <c r="BV19" s="5">
        <f t="shared" si="27"/>
        <v>0</v>
      </c>
      <c r="BW19" s="5">
        <f t="shared" si="28"/>
        <v>0</v>
      </c>
      <c r="BX19" s="5">
        <f t="shared" si="29"/>
        <v>0</v>
      </c>
      <c r="BY19" s="5">
        <f t="shared" si="30"/>
        <v>0</v>
      </c>
      <c r="BZ19" s="5">
        <f t="shared" si="31"/>
        <v>0</v>
      </c>
      <c r="CA19" s="5">
        <f t="shared" si="32"/>
        <v>0</v>
      </c>
      <c r="CB19" s="5">
        <f t="shared" si="33"/>
        <v>0</v>
      </c>
      <c r="CC19" s="5">
        <f t="shared" si="34"/>
        <v>0</v>
      </c>
      <c r="CD19" s="5" t="e">
        <f t="shared" si="35"/>
        <v>#N/A</v>
      </c>
      <c r="CE19" s="4" t="e">
        <f t="shared" si="36"/>
        <v>#N/A</v>
      </c>
      <c r="CF19" s="5">
        <f t="shared" si="37"/>
        <v>0</v>
      </c>
      <c r="CG19" s="5" t="e">
        <f t="shared" si="38"/>
        <v>#N/A</v>
      </c>
      <c r="CH19" s="5" t="e">
        <f t="shared" si="39"/>
        <v>#N/A</v>
      </c>
    </row>
    <row r="20" spans="1:86" s="2" customFormat="1" ht="31.5" x14ac:dyDescent="0.25">
      <c r="A20" s="1" t="str">
        <f t="shared" si="0"/>
        <v>Nincs VKR kiválasztva!</v>
      </c>
      <c r="B20" s="173"/>
      <c r="C20" s="172"/>
      <c r="D20" s="174"/>
      <c r="E20" s="174"/>
      <c r="F20" s="175" t="e">
        <f>VLOOKUP($G20,Összesítő!$B:$F,2,FALSE)</f>
        <v>#N/A</v>
      </c>
      <c r="G20" s="172"/>
      <c r="H20" s="6" t="e">
        <f>AY20&amp;"_"&amp;AW20&amp;"_FIV_"&amp;LEFT(Előlap!$B$6,4)</f>
        <v>#N/A</v>
      </c>
      <c r="I20" s="6" t="e">
        <f>VLOOKUP($G20,Összesítő!$B:$F,5,FALSE)</f>
        <v>#N/A</v>
      </c>
      <c r="J20" s="6" t="e">
        <f>VLOOKUP($G20,Összesítő!$B:$F,4,FALSE)</f>
        <v>#N/A</v>
      </c>
      <c r="K20" s="7">
        <f t="shared" si="41"/>
        <v>0</v>
      </c>
      <c r="L20" s="14"/>
      <c r="M20" s="14"/>
      <c r="N20" s="13"/>
      <c r="O20" s="8"/>
      <c r="P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7">
        <f t="shared" si="1"/>
        <v>0</v>
      </c>
      <c r="AD20" s="3" t="str">
        <f t="shared" si="2"/>
        <v>Nincs VKR kiválasztva!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7">
        <f t="shared" si="3"/>
        <v>0</v>
      </c>
      <c r="AR20" s="58"/>
      <c r="AS20" s="3" t="str">
        <f t="shared" si="4"/>
        <v>Nincs VKR kiválasztva!</v>
      </c>
      <c r="AU20" s="15" t="s">
        <v>0</v>
      </c>
      <c r="AV20" s="15" t="s">
        <v>0</v>
      </c>
      <c r="AW20" s="6">
        <f>COUNTA($G$3:G20)</f>
        <v>5</v>
      </c>
      <c r="AY20" s="9" t="e">
        <f>VLOOKUP($G20,Összesítő!$B:$F,3,FALSE)</f>
        <v>#N/A</v>
      </c>
      <c r="AZ20" s="9">
        <f t="shared" si="5"/>
        <v>0</v>
      </c>
      <c r="BA20" s="5" t="e">
        <f t="shared" si="6"/>
        <v>#N/A</v>
      </c>
      <c r="BB20" s="5" t="e">
        <f t="shared" si="7"/>
        <v>#N/A</v>
      </c>
      <c r="BC20" s="5" t="e">
        <f t="shared" si="8"/>
        <v>#N/A</v>
      </c>
      <c r="BD20" s="5" t="e">
        <f t="shared" si="9"/>
        <v>#N/A</v>
      </c>
      <c r="BE20" s="5">
        <f t="shared" si="10"/>
        <v>0</v>
      </c>
      <c r="BF20" s="9" t="str">
        <f t="shared" si="11"/>
        <v>A forrás egyenlő a költséggel (I.ütem).</v>
      </c>
      <c r="BG20" s="5">
        <f t="shared" si="12"/>
        <v>0</v>
      </c>
      <c r="BH20" s="5">
        <f t="shared" si="13"/>
        <v>0</v>
      </c>
      <c r="BI20" s="5">
        <f t="shared" si="14"/>
        <v>0</v>
      </c>
      <c r="BJ20" s="5">
        <f t="shared" si="15"/>
        <v>0</v>
      </c>
      <c r="BK20" s="5">
        <f t="shared" si="16"/>
        <v>0</v>
      </c>
      <c r="BL20" s="4" t="str">
        <f t="shared" si="17"/>
        <v>Nem hosszútávú a feladat.</v>
      </c>
      <c r="BM20" s="5">
        <f t="shared" si="18"/>
        <v>1</v>
      </c>
      <c r="BN20" s="5">
        <f t="shared" si="19"/>
        <v>0</v>
      </c>
      <c r="BO20" s="5">
        <f t="shared" si="20"/>
        <v>1</v>
      </c>
      <c r="BP20" s="5">
        <f t="shared" si="21"/>
        <v>0</v>
      </c>
      <c r="BQ20" s="5" t="e">
        <f t="shared" si="22"/>
        <v>#N/A</v>
      </c>
      <c r="BR20" s="9" t="str">
        <f t="shared" si="23"/>
        <v>Nincs hosszútávú terv!</v>
      </c>
      <c r="BS20" s="5" t="e">
        <f t="shared" si="24"/>
        <v>#N/A</v>
      </c>
      <c r="BT20" s="5" t="e">
        <f t="shared" si="25"/>
        <v>#N/A</v>
      </c>
      <c r="BU20" s="5">
        <f t="shared" si="26"/>
        <v>0</v>
      </c>
      <c r="BV20" s="5">
        <f t="shared" si="27"/>
        <v>0</v>
      </c>
      <c r="BW20" s="5">
        <f t="shared" si="28"/>
        <v>0</v>
      </c>
      <c r="BX20" s="5">
        <f t="shared" si="29"/>
        <v>0</v>
      </c>
      <c r="BY20" s="5">
        <f t="shared" si="30"/>
        <v>0</v>
      </c>
      <c r="BZ20" s="5">
        <f t="shared" si="31"/>
        <v>0</v>
      </c>
      <c r="CA20" s="5">
        <f t="shared" si="32"/>
        <v>0</v>
      </c>
      <c r="CB20" s="5">
        <f t="shared" si="33"/>
        <v>0</v>
      </c>
      <c r="CC20" s="5">
        <f t="shared" si="34"/>
        <v>0</v>
      </c>
      <c r="CD20" s="5" t="e">
        <f t="shared" si="35"/>
        <v>#N/A</v>
      </c>
      <c r="CE20" s="4" t="e">
        <f t="shared" si="36"/>
        <v>#N/A</v>
      </c>
      <c r="CF20" s="5">
        <f t="shared" si="37"/>
        <v>0</v>
      </c>
      <c r="CG20" s="5" t="e">
        <f t="shared" si="38"/>
        <v>#N/A</v>
      </c>
      <c r="CH20" s="5" t="e">
        <f t="shared" si="39"/>
        <v>#N/A</v>
      </c>
    </row>
    <row r="21" spans="1:86" s="2" customFormat="1" ht="31.5" x14ac:dyDescent="0.25">
      <c r="A21" s="1" t="str">
        <f t="shared" si="0"/>
        <v>Nincs VKR kiválasztva!</v>
      </c>
      <c r="B21" s="173"/>
      <c r="C21" s="172"/>
      <c r="D21" s="174"/>
      <c r="E21" s="174"/>
      <c r="F21" s="175" t="e">
        <f>VLOOKUP($G21,Összesítő!$B:$F,2,FALSE)</f>
        <v>#N/A</v>
      </c>
      <c r="G21" s="172"/>
      <c r="H21" s="6" t="e">
        <f>AY21&amp;"_"&amp;AW21&amp;"_FIV_"&amp;LEFT(Előlap!$B$6,4)</f>
        <v>#N/A</v>
      </c>
      <c r="I21" s="6" t="e">
        <f>VLOOKUP($G21,Összesítő!$B:$F,5,FALSE)</f>
        <v>#N/A</v>
      </c>
      <c r="J21" s="6" t="e">
        <f>VLOOKUP($G21,Összesítő!$B:$F,4,FALSE)</f>
        <v>#N/A</v>
      </c>
      <c r="K21" s="7">
        <f t="shared" si="41"/>
        <v>0</v>
      </c>
      <c r="L21" s="14"/>
      <c r="M21" s="14"/>
      <c r="N21" s="13"/>
      <c r="O21" s="8"/>
      <c r="P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7">
        <f t="shared" si="1"/>
        <v>0</v>
      </c>
      <c r="AD21" s="3" t="str">
        <f t="shared" si="2"/>
        <v>Nincs VKR kiválasztva!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7">
        <f t="shared" si="3"/>
        <v>0</v>
      </c>
      <c r="AR21" s="58"/>
      <c r="AS21" s="3" t="str">
        <f t="shared" si="4"/>
        <v>Nincs VKR kiválasztva!</v>
      </c>
      <c r="AU21" s="15" t="s">
        <v>0</v>
      </c>
      <c r="AV21" s="15" t="s">
        <v>0</v>
      </c>
      <c r="AW21" s="6">
        <f>COUNTA($G$3:G21)</f>
        <v>5</v>
      </c>
      <c r="AY21" s="9" t="e">
        <f>VLOOKUP($G21,Összesítő!$B:$F,3,FALSE)</f>
        <v>#N/A</v>
      </c>
      <c r="AZ21" s="9">
        <f t="shared" si="5"/>
        <v>0</v>
      </c>
      <c r="BA21" s="5" t="e">
        <f t="shared" si="6"/>
        <v>#N/A</v>
      </c>
      <c r="BB21" s="5" t="e">
        <f t="shared" si="7"/>
        <v>#N/A</v>
      </c>
      <c r="BC21" s="5" t="e">
        <f t="shared" si="8"/>
        <v>#N/A</v>
      </c>
      <c r="BD21" s="5" t="e">
        <f t="shared" si="9"/>
        <v>#N/A</v>
      </c>
      <c r="BE21" s="5">
        <f t="shared" si="10"/>
        <v>0</v>
      </c>
      <c r="BF21" s="9" t="str">
        <f t="shared" si="11"/>
        <v>A forrás egyenlő a költséggel (I.ütem).</v>
      </c>
      <c r="BG21" s="5">
        <f t="shared" si="12"/>
        <v>0</v>
      </c>
      <c r="BH21" s="5">
        <f t="shared" si="13"/>
        <v>0</v>
      </c>
      <c r="BI21" s="5">
        <f t="shared" si="14"/>
        <v>0</v>
      </c>
      <c r="BJ21" s="5">
        <f t="shared" si="15"/>
        <v>0</v>
      </c>
      <c r="BK21" s="5">
        <f t="shared" si="16"/>
        <v>0</v>
      </c>
      <c r="BL21" s="4" t="str">
        <f t="shared" si="17"/>
        <v>Nem hosszútávú a feladat.</v>
      </c>
      <c r="BM21" s="5">
        <f t="shared" si="18"/>
        <v>1</v>
      </c>
      <c r="BN21" s="5">
        <f t="shared" si="19"/>
        <v>0</v>
      </c>
      <c r="BO21" s="5">
        <f t="shared" si="20"/>
        <v>1</v>
      </c>
      <c r="BP21" s="5">
        <f t="shared" si="21"/>
        <v>0</v>
      </c>
      <c r="BQ21" s="5" t="e">
        <f t="shared" si="22"/>
        <v>#N/A</v>
      </c>
      <c r="BR21" s="9" t="str">
        <f t="shared" si="23"/>
        <v>Nincs hosszútávú terv!</v>
      </c>
      <c r="BS21" s="5" t="e">
        <f t="shared" si="24"/>
        <v>#N/A</v>
      </c>
      <c r="BT21" s="5" t="e">
        <f t="shared" si="25"/>
        <v>#N/A</v>
      </c>
      <c r="BU21" s="5">
        <f t="shared" si="26"/>
        <v>0</v>
      </c>
      <c r="BV21" s="5">
        <f t="shared" si="27"/>
        <v>0</v>
      </c>
      <c r="BW21" s="5">
        <f t="shared" si="28"/>
        <v>0</v>
      </c>
      <c r="BX21" s="5">
        <f t="shared" si="29"/>
        <v>0</v>
      </c>
      <c r="BY21" s="5">
        <f t="shared" si="30"/>
        <v>0</v>
      </c>
      <c r="BZ21" s="5">
        <f t="shared" si="31"/>
        <v>0</v>
      </c>
      <c r="CA21" s="5">
        <f t="shared" si="32"/>
        <v>0</v>
      </c>
      <c r="CB21" s="5">
        <f t="shared" si="33"/>
        <v>0</v>
      </c>
      <c r="CC21" s="5">
        <f t="shared" si="34"/>
        <v>0</v>
      </c>
      <c r="CD21" s="5" t="e">
        <f t="shared" si="35"/>
        <v>#N/A</v>
      </c>
      <c r="CE21" s="4" t="e">
        <f t="shared" si="36"/>
        <v>#N/A</v>
      </c>
      <c r="CF21" s="5">
        <f t="shared" si="37"/>
        <v>0</v>
      </c>
      <c r="CG21" s="5" t="e">
        <f t="shared" si="38"/>
        <v>#N/A</v>
      </c>
      <c r="CH21" s="5" t="e">
        <f t="shared" si="39"/>
        <v>#N/A</v>
      </c>
    </row>
    <row r="22" spans="1:86" s="2" customFormat="1" ht="31.5" x14ac:dyDescent="0.25">
      <c r="A22" s="1" t="str">
        <f t="shared" si="0"/>
        <v>Nincs VKR kiválasztva!</v>
      </c>
      <c r="B22" s="173"/>
      <c r="C22" s="172"/>
      <c r="D22" s="174"/>
      <c r="E22" s="174"/>
      <c r="F22" s="175" t="e">
        <f>VLOOKUP($G22,Összesítő!$B:$F,2,FALSE)</f>
        <v>#N/A</v>
      </c>
      <c r="G22" s="172"/>
      <c r="H22" s="6" t="e">
        <f>AY22&amp;"_"&amp;AW22&amp;"_FIV_"&amp;LEFT(Előlap!$B$6,4)</f>
        <v>#N/A</v>
      </c>
      <c r="I22" s="6" t="e">
        <f>VLOOKUP($G22,Összesítő!$B:$F,5,FALSE)</f>
        <v>#N/A</v>
      </c>
      <c r="J22" s="6" t="e">
        <f>VLOOKUP($G22,Összesítő!$B:$F,4,FALSE)</f>
        <v>#N/A</v>
      </c>
      <c r="K22" s="7">
        <f t="shared" si="41"/>
        <v>0</v>
      </c>
      <c r="L22" s="14"/>
      <c r="M22" s="14"/>
      <c r="N22" s="13"/>
      <c r="O22" s="8"/>
      <c r="P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7">
        <f t="shared" si="1"/>
        <v>0</v>
      </c>
      <c r="AD22" s="3" t="str">
        <f t="shared" si="2"/>
        <v>Nincs VKR kiválasztva!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7">
        <f t="shared" si="3"/>
        <v>0</v>
      </c>
      <c r="AR22" s="58"/>
      <c r="AS22" s="3" t="str">
        <f t="shared" si="4"/>
        <v>Nincs VKR kiválasztva!</v>
      </c>
      <c r="AU22" s="15" t="s">
        <v>0</v>
      </c>
      <c r="AV22" s="15" t="s">
        <v>0</v>
      </c>
      <c r="AW22" s="6">
        <f>COUNTA($G$3:G22)</f>
        <v>5</v>
      </c>
      <c r="AY22" s="9" t="e">
        <f>VLOOKUP($G22,Összesítő!$B:$F,3,FALSE)</f>
        <v>#N/A</v>
      </c>
      <c r="AZ22" s="9">
        <f t="shared" si="5"/>
        <v>0</v>
      </c>
      <c r="BA22" s="5" t="e">
        <f t="shared" si="6"/>
        <v>#N/A</v>
      </c>
      <c r="BB22" s="5" t="e">
        <f t="shared" si="7"/>
        <v>#N/A</v>
      </c>
      <c r="BC22" s="5" t="e">
        <f t="shared" si="8"/>
        <v>#N/A</v>
      </c>
      <c r="BD22" s="5" t="e">
        <f t="shared" si="9"/>
        <v>#N/A</v>
      </c>
      <c r="BE22" s="5">
        <f t="shared" si="10"/>
        <v>0</v>
      </c>
      <c r="BF22" s="9" t="str">
        <f t="shared" si="11"/>
        <v>A forrás egyenlő a költséggel (I.ütem).</v>
      </c>
      <c r="BG22" s="5">
        <f t="shared" si="12"/>
        <v>0</v>
      </c>
      <c r="BH22" s="5">
        <f t="shared" si="13"/>
        <v>0</v>
      </c>
      <c r="BI22" s="5">
        <f t="shared" si="14"/>
        <v>0</v>
      </c>
      <c r="BJ22" s="5">
        <f t="shared" si="15"/>
        <v>0</v>
      </c>
      <c r="BK22" s="5">
        <f t="shared" si="16"/>
        <v>0</v>
      </c>
      <c r="BL22" s="4" t="str">
        <f t="shared" si="17"/>
        <v>Nem hosszútávú a feladat.</v>
      </c>
      <c r="BM22" s="5">
        <f t="shared" si="18"/>
        <v>1</v>
      </c>
      <c r="BN22" s="5">
        <f t="shared" si="19"/>
        <v>0</v>
      </c>
      <c r="BO22" s="5">
        <f t="shared" si="20"/>
        <v>1</v>
      </c>
      <c r="BP22" s="5">
        <f t="shared" si="21"/>
        <v>0</v>
      </c>
      <c r="BQ22" s="5" t="e">
        <f t="shared" si="22"/>
        <v>#N/A</v>
      </c>
      <c r="BR22" s="9" t="str">
        <f t="shared" si="23"/>
        <v>Nincs hosszútávú terv!</v>
      </c>
      <c r="BS22" s="5" t="e">
        <f t="shared" si="24"/>
        <v>#N/A</v>
      </c>
      <c r="BT22" s="5" t="e">
        <f t="shared" si="25"/>
        <v>#N/A</v>
      </c>
      <c r="BU22" s="5">
        <f t="shared" si="26"/>
        <v>0</v>
      </c>
      <c r="BV22" s="5">
        <f t="shared" si="27"/>
        <v>0</v>
      </c>
      <c r="BW22" s="5">
        <f t="shared" si="28"/>
        <v>0</v>
      </c>
      <c r="BX22" s="5">
        <f t="shared" si="29"/>
        <v>0</v>
      </c>
      <c r="BY22" s="5">
        <f t="shared" si="30"/>
        <v>0</v>
      </c>
      <c r="BZ22" s="5">
        <f t="shared" si="31"/>
        <v>0</v>
      </c>
      <c r="CA22" s="5">
        <f t="shared" si="32"/>
        <v>0</v>
      </c>
      <c r="CB22" s="5">
        <f t="shared" si="33"/>
        <v>0</v>
      </c>
      <c r="CC22" s="5">
        <f t="shared" si="34"/>
        <v>0</v>
      </c>
      <c r="CD22" s="5" t="e">
        <f t="shared" si="35"/>
        <v>#N/A</v>
      </c>
      <c r="CE22" s="4" t="e">
        <f t="shared" si="36"/>
        <v>#N/A</v>
      </c>
      <c r="CF22" s="5">
        <f t="shared" si="37"/>
        <v>0</v>
      </c>
      <c r="CG22" s="5" t="e">
        <f t="shared" si="38"/>
        <v>#N/A</v>
      </c>
      <c r="CH22" s="5" t="e">
        <f t="shared" si="39"/>
        <v>#N/A</v>
      </c>
    </row>
    <row r="23" spans="1:86" x14ac:dyDescent="0.25">
      <c r="B23" t="s">
        <v>0</v>
      </c>
      <c r="AY23" s="57"/>
    </row>
  </sheetData>
  <mergeCells count="121">
    <mergeCell ref="R1:AC1"/>
    <mergeCell ref="AF1:AQ1"/>
    <mergeCell ref="G1"/>
    <mergeCell ref="B1"/>
    <mergeCell ref="C1"/>
    <mergeCell ref="D1"/>
    <mergeCell ref="E1"/>
    <mergeCell ref="F1"/>
    <mergeCell ref="G3"/>
    <mergeCell ref="B2"/>
    <mergeCell ref="C2"/>
    <mergeCell ref="D2"/>
    <mergeCell ref="E2"/>
    <mergeCell ref="F2"/>
    <mergeCell ref="G2"/>
    <mergeCell ref="B3"/>
    <mergeCell ref="C3"/>
    <mergeCell ref="E3"/>
    <mergeCell ref="F3"/>
    <mergeCell ref="B5"/>
    <mergeCell ref="C5"/>
    <mergeCell ref="D5"/>
    <mergeCell ref="E5"/>
    <mergeCell ref="F5"/>
    <mergeCell ref="C7"/>
    <mergeCell ref="E7"/>
    <mergeCell ref="F7"/>
    <mergeCell ref="C6"/>
    <mergeCell ref="D6"/>
    <mergeCell ref="E6"/>
    <mergeCell ref="F6"/>
    <mergeCell ref="G8"/>
    <mergeCell ref="B9"/>
    <mergeCell ref="C9"/>
    <mergeCell ref="D9"/>
    <mergeCell ref="E9"/>
    <mergeCell ref="F9"/>
    <mergeCell ref="G9"/>
    <mergeCell ref="B8"/>
    <mergeCell ref="C8"/>
    <mergeCell ref="D8"/>
    <mergeCell ref="E8"/>
    <mergeCell ref="F8"/>
    <mergeCell ref="G10"/>
    <mergeCell ref="B11"/>
    <mergeCell ref="C11"/>
    <mergeCell ref="D11"/>
    <mergeCell ref="E11"/>
    <mergeCell ref="F11"/>
    <mergeCell ref="G11"/>
    <mergeCell ref="B10"/>
    <mergeCell ref="C10"/>
    <mergeCell ref="D10"/>
    <mergeCell ref="E10"/>
    <mergeCell ref="F10"/>
    <mergeCell ref="G12"/>
    <mergeCell ref="B13"/>
    <mergeCell ref="C13"/>
    <mergeCell ref="D13"/>
    <mergeCell ref="E13"/>
    <mergeCell ref="F13"/>
    <mergeCell ref="G13"/>
    <mergeCell ref="B12"/>
    <mergeCell ref="C12"/>
    <mergeCell ref="D12"/>
    <mergeCell ref="E12"/>
    <mergeCell ref="F12"/>
    <mergeCell ref="G14"/>
    <mergeCell ref="B15"/>
    <mergeCell ref="C15"/>
    <mergeCell ref="D15"/>
    <mergeCell ref="E15"/>
    <mergeCell ref="F15"/>
    <mergeCell ref="G15"/>
    <mergeCell ref="B14"/>
    <mergeCell ref="C14"/>
    <mergeCell ref="D14"/>
    <mergeCell ref="E14"/>
    <mergeCell ref="F14"/>
    <mergeCell ref="G16"/>
    <mergeCell ref="B17"/>
    <mergeCell ref="C17"/>
    <mergeCell ref="D17"/>
    <mergeCell ref="E17"/>
    <mergeCell ref="F17"/>
    <mergeCell ref="G17"/>
    <mergeCell ref="B16"/>
    <mergeCell ref="C16"/>
    <mergeCell ref="D16"/>
    <mergeCell ref="E16"/>
    <mergeCell ref="F16"/>
    <mergeCell ref="G18"/>
    <mergeCell ref="B19"/>
    <mergeCell ref="C19"/>
    <mergeCell ref="D19"/>
    <mergeCell ref="E19"/>
    <mergeCell ref="F19"/>
    <mergeCell ref="G19"/>
    <mergeCell ref="B18"/>
    <mergeCell ref="C18"/>
    <mergeCell ref="D18"/>
    <mergeCell ref="E18"/>
    <mergeCell ref="F18"/>
    <mergeCell ref="G22"/>
    <mergeCell ref="B22"/>
    <mergeCell ref="C22"/>
    <mergeCell ref="D22"/>
    <mergeCell ref="E22"/>
    <mergeCell ref="F22"/>
    <mergeCell ref="G20"/>
    <mergeCell ref="B21"/>
    <mergeCell ref="C21"/>
    <mergeCell ref="D21"/>
    <mergeCell ref="E21"/>
    <mergeCell ref="F21"/>
    <mergeCell ref="G21"/>
    <mergeCell ref="B20"/>
    <mergeCell ref="C20"/>
    <mergeCell ref="D20"/>
    <mergeCell ref="E20"/>
    <mergeCell ref="F20"/>
  </mergeCells>
  <conditionalFormatting sqref="A3:A22">
    <cfRule type="containsText" dxfId="3" priority="3" operator="containsText" text="Nincs VKR kiválasztva!">
      <formula>NOT(ISERROR(SEARCH("Nincs VKR kiválasztva!",A3)))</formula>
    </cfRule>
    <cfRule type="containsText" dxfId="2" priority="4" operator="containsText" text="Kitöltés rendben!">
      <formula>NOT(ISERROR(SEARCH("Kitöltés rendben!",A3)))</formula>
    </cfRule>
  </conditionalFormatting>
  <conditionalFormatting sqref="AD3:AD22">
    <cfRule type="containsText" dxfId="1" priority="2" operator="containsText" text="Kitöltés rendben!">
      <formula>NOT(ISERROR(SEARCH("Kitöltés rendben!",AD3)))</formula>
    </cfRule>
  </conditionalFormatting>
  <conditionalFormatting sqref="AS3:AS22">
    <cfRule type="containsText" dxfId="0" priority="1" operator="containsText" text="Kitöltés rendben!">
      <formula>NOT(ISERROR(SEARCH("Kitöltés rendben!",AS3)))</formula>
    </cfRule>
  </conditionalFormatting>
  <dataValidations count="2">
    <dataValidation type="list" allowBlank="1" showInputMessage="1" showErrorMessage="1" sqref="AR3:AR22" xr:uid="{00000000-0002-0000-0200-000000000000}">
      <formula1>"nem,igen"</formula1>
    </dataValidation>
    <dataValidation type="whole" allowBlank="1" showInputMessage="1" showErrorMessage="1" sqref="L3:M22" xr:uid="{00000000-0002-0000-0200-000001000000}">
      <formula1>2027</formula1>
      <formula2>2036</formula2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200-000002000000}">
          <x14:formula1>
            <xm:f>Összesítő!$B$4:$B$99999</xm:f>
          </x14:formula1>
          <xm:sqref>G3 G8:G22</xm:sqref>
        </x14:dataValidation>
        <x14:dataValidation type="list" allowBlank="1" showInputMessage="1" showErrorMessage="1" xr:uid="{00000000-0002-0000-0200-000003000000}">
          <x14:formula1>
            <xm:f>adat!$C$3:$C$32</xm:f>
          </x14:formula1>
          <xm:sqref>C3 C5:C22</xm:sqref>
        </x14:dataValidation>
        <x14:dataValidation type="list" allowBlank="1" showInputMessage="1" showErrorMessage="1" xr:uid="{00000000-0002-0000-0200-000004000000}">
          <x14:formula1>
            <xm:f>'C:\Users\Kiss Krisztián\Desktop\D_meghajtó\GFT-k\GFT 2027-2037\Szilas-menti_Igazgatosag\Kerepes-Kistracsa-IV\[vk_GFT_IV_F_2_v1-23967531-Hivatali Teszt iktatáshoz-2026-01-01.xlsx]Összesítő'!#REF!</xm:f>
          </x14:formula1>
          <xm:sqref>G4:G7</xm:sqref>
        </x14:dataValidation>
        <x14:dataValidation type="list" allowBlank="1" showInputMessage="1" showErrorMessage="1" xr:uid="{00000000-0002-0000-0200-000005000000}">
          <x14:formula1>
            <xm:f>'C:\Users\Kiss Krisztián\Desktop\D_meghajtó\GFT-k\GFT 2027-2037\Szilas-menti_Igazgatosag\Kerepes-Kistracsa-IV\[vk_GFT_IV_F_2_v1-23967531-Hivatali Teszt iktatáshoz-2026-01-01.xlsx]adat'!#REF!</xm:f>
          </x14:formula1>
          <xm:sqref>C4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2"/>
  <sheetViews>
    <sheetView zoomScale="55" zoomScaleNormal="55" workbookViewId="0">
      <pane ySplit="1" topLeftCell="A2" activePane="bottomLeft" state="frozen"/>
      <selection pane="bottomLeft" activeCell="B1" sqref="B1:I32"/>
    </sheetView>
  </sheetViews>
  <sheetFormatPr defaultColWidth="9.140625" defaultRowHeight="15" x14ac:dyDescent="0.25"/>
  <cols>
    <col min="1" max="1" width="18.42578125" style="60" customWidth="1"/>
    <col min="2" max="2" width="12" style="60" customWidth="1"/>
    <col min="3" max="3" width="56.5703125" style="60" customWidth="1"/>
    <col min="4" max="4" width="21.5703125" style="60" customWidth="1"/>
    <col min="5" max="5" width="29.42578125" style="60" customWidth="1"/>
    <col min="6" max="6" width="24.7109375" style="60" customWidth="1"/>
    <col min="7" max="7" width="126.85546875" style="60" customWidth="1"/>
    <col min="8" max="8" width="19.85546875" style="60" customWidth="1"/>
    <col min="9" max="9" width="21.5703125" style="60" customWidth="1"/>
    <col min="10" max="10" width="13.7109375" style="60" customWidth="1"/>
    <col min="11" max="11" width="36.28515625" style="60" customWidth="1"/>
    <col min="12" max="12" width="112" style="60" customWidth="1"/>
    <col min="13" max="13" width="68.85546875" style="60" customWidth="1"/>
    <col min="14" max="15" width="9.140625" style="60" customWidth="1"/>
    <col min="16" max="16" width="63.42578125" style="60" customWidth="1"/>
    <col min="17" max="17" width="94.85546875" style="60" customWidth="1"/>
    <col min="18" max="18" width="115.42578125" style="60" customWidth="1"/>
    <col min="19" max="19" width="22.85546875" style="60" customWidth="1"/>
    <col min="20" max="20" width="9.140625" style="60" customWidth="1"/>
    <col min="21" max="21" width="33.140625" style="60" customWidth="1"/>
    <col min="22" max="22" width="30.85546875" style="60" customWidth="1"/>
    <col min="23" max="23" width="73" style="60" customWidth="1"/>
    <col min="24" max="24" width="31.28515625" style="60" customWidth="1"/>
    <col min="25" max="25" width="9.140625" style="60" customWidth="1"/>
    <col min="26" max="16384" width="9.140625" style="60"/>
  </cols>
  <sheetData>
    <row r="1" spans="1:24" ht="60.75" x14ac:dyDescent="0.25">
      <c r="A1" s="59">
        <v>2027</v>
      </c>
      <c r="B1" s="66" t="s">
        <v>186</v>
      </c>
      <c r="C1" s="67"/>
      <c r="D1" s="67"/>
      <c r="E1" s="67"/>
      <c r="F1" s="67"/>
      <c r="G1" s="67"/>
      <c r="H1" s="68" t="s">
        <v>187</v>
      </c>
      <c r="I1" s="69"/>
      <c r="K1" s="134"/>
      <c r="L1" s="135"/>
      <c r="M1"/>
      <c r="N1"/>
      <c r="O1"/>
      <c r="P1" s="136" t="s">
        <v>188</v>
      </c>
      <c r="Q1" s="137"/>
      <c r="R1" s="138" t="s">
        <v>189</v>
      </c>
      <c r="S1"/>
      <c r="T1"/>
      <c r="U1" s="136" t="s">
        <v>190</v>
      </c>
      <c r="V1" s="139"/>
      <c r="W1" s="138" t="s">
        <v>189</v>
      </c>
      <c r="X1" s="61" t="s">
        <v>189</v>
      </c>
    </row>
    <row r="2" spans="1:24" ht="15.75" x14ac:dyDescent="0.25">
      <c r="B2" s="70" t="s">
        <v>21</v>
      </c>
      <c r="C2" s="71" t="s">
        <v>191</v>
      </c>
      <c r="D2" s="72" t="s">
        <v>192</v>
      </c>
      <c r="E2" s="73" t="s">
        <v>193</v>
      </c>
      <c r="F2" s="74" t="s">
        <v>194</v>
      </c>
      <c r="G2" s="75" t="s">
        <v>195</v>
      </c>
      <c r="H2" s="76"/>
      <c r="I2" s="77"/>
      <c r="K2" s="73" t="s">
        <v>196</v>
      </c>
      <c r="L2" s="74" t="s">
        <v>197</v>
      </c>
      <c r="M2"/>
      <c r="N2"/>
      <c r="O2"/>
      <c r="P2" s="140" t="str">
        <f>IF($W2="","",COUNTA(Q$2:$W2))</f>
        <v/>
      </c>
      <c r="Q2" s="141" t="s">
        <v>198</v>
      </c>
      <c r="R2" s="142"/>
      <c r="S2"/>
      <c r="T2"/>
      <c r="U2" s="143" t="str">
        <f>IF($AB2="","",COUNTA(V$2:$AB2))</f>
        <v/>
      </c>
      <c r="V2" s="144" t="s">
        <v>199</v>
      </c>
      <c r="W2" s="145"/>
      <c r="X2" s="62"/>
    </row>
    <row r="3" spans="1:24" ht="75" x14ac:dyDescent="0.25">
      <c r="B3" s="78">
        <v>1</v>
      </c>
      <c r="C3" s="79" t="s">
        <v>200</v>
      </c>
      <c r="D3" s="188" t="s">
        <v>201</v>
      </c>
      <c r="E3" s="169" t="s">
        <v>202</v>
      </c>
      <c r="F3" s="80"/>
      <c r="G3" s="81" t="s">
        <v>203</v>
      </c>
      <c r="H3" s="82">
        <v>121</v>
      </c>
      <c r="I3" s="83"/>
      <c r="K3" s="146" t="s">
        <v>204</v>
      </c>
      <c r="L3" s="147" t="s">
        <v>205</v>
      </c>
      <c r="M3"/>
      <c r="N3"/>
      <c r="O3"/>
      <c r="P3" s="148" t="str">
        <f>IF($W3="","",COUNTA(Q$2:$W3))</f>
        <v/>
      </c>
      <c r="Q3" s="149"/>
      <c r="R3" s="150"/>
      <c r="S3"/>
      <c r="T3"/>
      <c r="U3" s="151" t="str">
        <f>IF($AB3="","",COUNTA(V$2:$AB3))</f>
        <v/>
      </c>
      <c r="V3" s="152" t="s">
        <v>206</v>
      </c>
      <c r="W3" s="153"/>
      <c r="X3" s="63"/>
    </row>
    <row r="4" spans="1:24" ht="15.75" x14ac:dyDescent="0.25">
      <c r="B4" s="84">
        <v>2</v>
      </c>
      <c r="C4" s="85" t="s">
        <v>207</v>
      </c>
      <c r="D4" s="189"/>
      <c r="E4" s="170" t="s">
        <v>208</v>
      </c>
      <c r="F4" s="86"/>
      <c r="G4" s="87" t="s">
        <v>209</v>
      </c>
      <c r="H4" s="82"/>
      <c r="I4" s="83"/>
      <c r="K4" s="154" t="s">
        <v>210</v>
      </c>
      <c r="L4" s="155" t="s">
        <v>211</v>
      </c>
      <c r="M4"/>
      <c r="N4"/>
      <c r="O4"/>
      <c r="P4" s="148" t="str">
        <f>IF($W4="","",COUNTA(Q$2:$W4))</f>
        <v/>
      </c>
      <c r="Q4" s="156" t="s">
        <v>212</v>
      </c>
      <c r="R4" s="150"/>
      <c r="S4"/>
      <c r="T4"/>
      <c r="U4" s="151" t="str">
        <f>IF($AB4="","",COUNTA(V$2:$AB4))</f>
        <v/>
      </c>
      <c r="V4" s="152" t="s">
        <v>213</v>
      </c>
      <c r="W4" s="153"/>
      <c r="X4" s="63"/>
    </row>
    <row r="5" spans="1:24" ht="15.75" x14ac:dyDescent="0.25">
      <c r="B5" s="84">
        <v>3</v>
      </c>
      <c r="C5" s="85" t="s">
        <v>214</v>
      </c>
      <c r="D5" s="189"/>
      <c r="E5" s="170" t="s">
        <v>215</v>
      </c>
      <c r="F5" s="86"/>
      <c r="G5" s="87" t="s">
        <v>216</v>
      </c>
      <c r="H5" s="82"/>
      <c r="I5" s="83"/>
      <c r="K5" s="154" t="s">
        <v>217</v>
      </c>
      <c r="L5" s="157"/>
      <c r="M5"/>
      <c r="N5"/>
      <c r="O5"/>
      <c r="P5" s="148" t="str">
        <f>IF($W5="","",COUNTA(Q$2:$W5))</f>
        <v/>
      </c>
      <c r="Q5" s="149" t="s">
        <v>218</v>
      </c>
      <c r="R5" s="150"/>
      <c r="S5"/>
      <c r="T5"/>
      <c r="U5" s="151" t="str">
        <f>IF($AB5="","",COUNTA(V$2:$AB5))</f>
        <v/>
      </c>
      <c r="V5" s="152" t="s">
        <v>219</v>
      </c>
      <c r="W5" s="153"/>
      <c r="X5" s="63"/>
    </row>
    <row r="6" spans="1:24" ht="30" x14ac:dyDescent="0.25">
      <c r="B6" s="84">
        <v>4</v>
      </c>
      <c r="C6" s="85" t="s">
        <v>220</v>
      </c>
      <c r="D6" s="189"/>
      <c r="E6" s="170" t="s">
        <v>221</v>
      </c>
      <c r="F6" s="86"/>
      <c r="G6" s="87" t="s">
        <v>222</v>
      </c>
      <c r="H6" s="82"/>
      <c r="I6" s="83"/>
      <c r="K6" s="154" t="s">
        <v>223</v>
      </c>
      <c r="L6" s="157" t="s">
        <v>224</v>
      </c>
      <c r="M6"/>
      <c r="N6"/>
      <c r="O6"/>
      <c r="P6" s="148" t="str">
        <f>IF($W6="","",COUNTA(Q$2:$W6))</f>
        <v/>
      </c>
      <c r="Q6" s="149" t="s">
        <v>225</v>
      </c>
      <c r="R6" s="150"/>
      <c r="S6"/>
      <c r="T6"/>
      <c r="U6" s="158" t="str">
        <f>IF($AB6="","",COUNTA(V$2:$AB6))</f>
        <v/>
      </c>
      <c r="V6" s="159" t="s">
        <v>226</v>
      </c>
      <c r="W6" s="160"/>
      <c r="X6" s="64"/>
    </row>
    <row r="7" spans="1:24" ht="45" x14ac:dyDescent="0.25">
      <c r="B7" s="88">
        <v>4</v>
      </c>
      <c r="C7" s="89" t="s">
        <v>227</v>
      </c>
      <c r="D7" s="190"/>
      <c r="E7" s="90" t="s">
        <v>228</v>
      </c>
      <c r="F7" s="91"/>
      <c r="G7" s="92" t="s">
        <v>229</v>
      </c>
      <c r="H7" s="82"/>
      <c r="I7" s="83"/>
      <c r="K7" s="161" t="s">
        <v>230</v>
      </c>
      <c r="L7" s="162" t="s">
        <v>231</v>
      </c>
      <c r="M7"/>
      <c r="N7"/>
      <c r="O7"/>
      <c r="P7" s="148" t="str">
        <f>IF($W7="","",COUNTA(Q$2:$W7))</f>
        <v/>
      </c>
      <c r="Q7" s="149" t="s">
        <v>232</v>
      </c>
      <c r="R7" s="150"/>
      <c r="S7"/>
      <c r="T7"/>
      <c r="U7"/>
      <c r="V7"/>
      <c r="W7"/>
    </row>
    <row r="8" spans="1:24" ht="45" x14ac:dyDescent="0.25">
      <c r="B8" s="93">
        <v>6</v>
      </c>
      <c r="C8" s="94" t="s">
        <v>233</v>
      </c>
      <c r="D8" s="191" t="s">
        <v>234</v>
      </c>
      <c r="E8" s="95" t="s">
        <v>235</v>
      </c>
      <c r="F8" s="96"/>
      <c r="G8" s="97" t="s">
        <v>236</v>
      </c>
      <c r="H8" s="82">
        <v>123</v>
      </c>
      <c r="I8" s="83"/>
      <c r="K8" s="161" t="s">
        <v>237</v>
      </c>
      <c r="L8" s="162" t="s">
        <v>238</v>
      </c>
      <c r="M8"/>
      <c r="N8"/>
      <c r="O8"/>
      <c r="P8" s="148" t="str">
        <f>IF($W8="","",COUNTA(Q$2:$W8))</f>
        <v/>
      </c>
      <c r="Q8" s="149" t="s">
        <v>239</v>
      </c>
      <c r="R8" s="150"/>
      <c r="S8"/>
      <c r="T8"/>
      <c r="U8"/>
      <c r="V8"/>
      <c r="W8"/>
    </row>
    <row r="9" spans="1:24" ht="30" x14ac:dyDescent="0.25">
      <c r="B9" s="98">
        <v>7</v>
      </c>
      <c r="C9" s="99" t="s">
        <v>240</v>
      </c>
      <c r="D9" s="191"/>
      <c r="E9" s="100" t="s">
        <v>208</v>
      </c>
      <c r="F9" s="96"/>
      <c r="G9" s="101" t="s">
        <v>241</v>
      </c>
      <c r="H9" s="82"/>
      <c r="I9" s="83"/>
      <c r="K9" s="161" t="s">
        <v>242</v>
      </c>
      <c r="L9" s="162" t="s">
        <v>243</v>
      </c>
      <c r="M9"/>
      <c r="N9"/>
      <c r="O9"/>
      <c r="P9" s="148" t="str">
        <f>IF($W9="","",COUNTA(Q$2:$W9))</f>
        <v/>
      </c>
      <c r="Q9" s="149" t="s">
        <v>244</v>
      </c>
      <c r="R9" s="150"/>
      <c r="S9"/>
      <c r="T9"/>
      <c r="U9"/>
      <c r="V9"/>
      <c r="W9"/>
    </row>
    <row r="10" spans="1:24" ht="30" x14ac:dyDescent="0.25">
      <c r="B10" s="98">
        <v>8</v>
      </c>
      <c r="C10" s="99" t="s">
        <v>245</v>
      </c>
      <c r="D10" s="191"/>
      <c r="E10" s="100" t="s">
        <v>215</v>
      </c>
      <c r="F10" s="96"/>
      <c r="G10" s="101" t="s">
        <v>246</v>
      </c>
      <c r="H10" s="82"/>
      <c r="I10" s="83"/>
      <c r="K10" s="161" t="s">
        <v>247</v>
      </c>
      <c r="L10" s="162"/>
      <c r="M10"/>
      <c r="N10"/>
      <c r="O10"/>
      <c r="P10" s="148" t="str">
        <f>IF($W10="","",COUNTA(Q$2:$W10))</f>
        <v/>
      </c>
      <c r="Q10" s="149" t="s">
        <v>248</v>
      </c>
      <c r="R10" s="150"/>
      <c r="S10"/>
      <c r="T10"/>
      <c r="U10"/>
      <c r="V10"/>
      <c r="W10"/>
    </row>
    <row r="11" spans="1:24" ht="75" x14ac:dyDescent="0.25">
      <c r="B11" s="98">
        <v>9</v>
      </c>
      <c r="C11" s="99" t="s">
        <v>249</v>
      </c>
      <c r="D11" s="191"/>
      <c r="E11" s="100" t="s">
        <v>250</v>
      </c>
      <c r="F11" s="96"/>
      <c r="G11" s="101" t="s">
        <v>251</v>
      </c>
      <c r="H11" s="82">
        <v>125</v>
      </c>
      <c r="I11" s="83"/>
      <c r="K11" s="161" t="s">
        <v>252</v>
      </c>
      <c r="L11" s="163" t="s">
        <v>253</v>
      </c>
      <c r="M11"/>
      <c r="N11"/>
      <c r="O11"/>
      <c r="P11" s="148" t="str">
        <f>IF($W11="","",COUNTA(Q$2:$W11))</f>
        <v/>
      </c>
      <c r="Q11" s="149" t="s">
        <v>254</v>
      </c>
      <c r="R11" s="150"/>
      <c r="S11"/>
      <c r="T11"/>
      <c r="U11"/>
      <c r="V11"/>
      <c r="W11"/>
    </row>
    <row r="12" spans="1:24" ht="15.75" x14ac:dyDescent="0.25">
      <c r="B12" s="98">
        <v>10</v>
      </c>
      <c r="C12" s="99" t="s">
        <v>255</v>
      </c>
      <c r="D12" s="191"/>
      <c r="E12" s="100" t="s">
        <v>256</v>
      </c>
      <c r="F12" s="96"/>
      <c r="G12" s="101" t="s">
        <v>257</v>
      </c>
      <c r="H12" s="82"/>
      <c r="I12" s="83"/>
      <c r="K12" s="164" t="s">
        <v>258</v>
      </c>
      <c r="L12" s="165"/>
      <c r="M12"/>
      <c r="N12"/>
      <c r="O12"/>
      <c r="P12" s="148" t="str">
        <f>IF($W12="","",COUNTA(Q$2:$W12))</f>
        <v/>
      </c>
      <c r="Q12" s="149" t="s">
        <v>259</v>
      </c>
      <c r="R12" s="150"/>
      <c r="S12"/>
      <c r="T12"/>
      <c r="U12"/>
      <c r="V12"/>
      <c r="W12"/>
    </row>
    <row r="13" spans="1:24" ht="30" x14ac:dyDescent="0.25">
      <c r="B13" s="102">
        <v>11</v>
      </c>
      <c r="C13" s="103" t="s">
        <v>260</v>
      </c>
      <c r="D13" s="191"/>
      <c r="E13" s="104" t="s">
        <v>221</v>
      </c>
      <c r="F13" s="96"/>
      <c r="G13" s="105" t="s">
        <v>261</v>
      </c>
      <c r="H13" s="82"/>
      <c r="I13" s="83"/>
      <c r="K13"/>
      <c r="L13"/>
      <c r="M13"/>
      <c r="N13"/>
      <c r="O13"/>
      <c r="P13" s="148" t="str">
        <f>IF($W13="","",COUNTA(Q$2:$W13))</f>
        <v/>
      </c>
      <c r="Q13" s="149" t="s">
        <v>262</v>
      </c>
      <c r="R13" s="150"/>
      <c r="S13"/>
      <c r="T13"/>
      <c r="U13"/>
      <c r="V13"/>
      <c r="W13"/>
    </row>
    <row r="14" spans="1:24" ht="15.75" x14ac:dyDescent="0.25">
      <c r="B14" s="106">
        <v>12</v>
      </c>
      <c r="C14" s="103" t="s">
        <v>263</v>
      </c>
      <c r="D14" s="192"/>
      <c r="E14" s="104" t="s">
        <v>228</v>
      </c>
      <c r="F14" s="107"/>
      <c r="G14" s="105" t="s">
        <v>264</v>
      </c>
      <c r="H14" s="82"/>
      <c r="I14" s="83"/>
      <c r="K14"/>
      <c r="L14"/>
      <c r="M14"/>
      <c r="N14"/>
      <c r="O14"/>
      <c r="P14" s="148" t="str">
        <f>IF($W14="","",COUNTA(Q$2:$W14))</f>
        <v/>
      </c>
      <c r="Q14" s="149" t="s">
        <v>265</v>
      </c>
      <c r="R14" s="150"/>
      <c r="S14"/>
      <c r="T14"/>
      <c r="U14"/>
      <c r="V14"/>
      <c r="W14"/>
    </row>
    <row r="15" spans="1:24" ht="15.75" x14ac:dyDescent="0.25">
      <c r="B15" s="78">
        <v>13</v>
      </c>
      <c r="C15" s="79" t="s">
        <v>266</v>
      </c>
      <c r="D15" s="193" t="s">
        <v>267</v>
      </c>
      <c r="E15" s="196" t="s">
        <v>268</v>
      </c>
      <c r="F15" s="108" t="s">
        <v>269</v>
      </c>
      <c r="G15" s="81" t="s">
        <v>270</v>
      </c>
      <c r="H15" s="82"/>
      <c r="I15" s="83"/>
      <c r="K15"/>
      <c r="L15"/>
      <c r="M15"/>
      <c r="N15"/>
      <c r="O15"/>
      <c r="P15" s="148" t="str">
        <f>IF($W15="","",COUNTA(Q$2:$W15))</f>
        <v/>
      </c>
      <c r="Q15" s="149" t="s">
        <v>271</v>
      </c>
      <c r="R15" s="150"/>
      <c r="S15"/>
      <c r="T15"/>
      <c r="U15"/>
      <c r="V15"/>
      <c r="W15"/>
    </row>
    <row r="16" spans="1:24" ht="15.75" x14ac:dyDescent="0.25">
      <c r="B16" s="84">
        <v>14</v>
      </c>
      <c r="C16" s="85" t="s">
        <v>272</v>
      </c>
      <c r="D16" s="194"/>
      <c r="E16" s="197"/>
      <c r="F16" s="109" t="s">
        <v>273</v>
      </c>
      <c r="G16" s="87" t="s">
        <v>274</v>
      </c>
      <c r="H16" s="82"/>
      <c r="I16" s="83"/>
      <c r="K16"/>
      <c r="L16"/>
      <c r="M16"/>
      <c r="N16"/>
      <c r="O16"/>
      <c r="P16" s="166" t="str">
        <f>IF($W16="","",COUNTA(Q$2:$W16))</f>
        <v/>
      </c>
      <c r="Q16" s="167" t="s">
        <v>226</v>
      </c>
      <c r="R16" s="168"/>
      <c r="S16"/>
      <c r="T16"/>
      <c r="U16"/>
      <c r="V16"/>
      <c r="W16"/>
    </row>
    <row r="17" spans="2:9" ht="30" x14ac:dyDescent="0.25">
      <c r="B17" s="84">
        <v>15</v>
      </c>
      <c r="C17" s="85" t="s">
        <v>275</v>
      </c>
      <c r="D17" s="194"/>
      <c r="E17" s="197"/>
      <c r="F17" s="109" t="s">
        <v>276</v>
      </c>
      <c r="G17" s="87" t="s">
        <v>277</v>
      </c>
      <c r="H17" s="82">
        <v>113</v>
      </c>
      <c r="I17" s="83"/>
    </row>
    <row r="18" spans="2:9" ht="30" x14ac:dyDescent="0.25">
      <c r="B18" s="84">
        <v>16</v>
      </c>
      <c r="C18" s="85" t="s">
        <v>278</v>
      </c>
      <c r="D18" s="194"/>
      <c r="E18" s="170" t="s">
        <v>279</v>
      </c>
      <c r="F18" s="110"/>
      <c r="G18" s="87" t="s">
        <v>280</v>
      </c>
      <c r="H18" s="82"/>
      <c r="I18" s="83"/>
    </row>
    <row r="19" spans="2:9" ht="30" x14ac:dyDescent="0.25">
      <c r="B19" s="84">
        <v>17</v>
      </c>
      <c r="C19" s="85" t="s">
        <v>281</v>
      </c>
      <c r="D19" s="194"/>
      <c r="E19" s="170" t="s">
        <v>215</v>
      </c>
      <c r="F19" s="110"/>
      <c r="G19" s="87" t="s">
        <v>282</v>
      </c>
      <c r="H19" s="82"/>
      <c r="I19" s="83"/>
    </row>
    <row r="20" spans="2:9" ht="60" x14ac:dyDescent="0.25">
      <c r="B20" s="84">
        <v>18</v>
      </c>
      <c r="C20" s="85" t="s">
        <v>283</v>
      </c>
      <c r="D20" s="194"/>
      <c r="E20" s="197" t="s">
        <v>284</v>
      </c>
      <c r="F20" s="109" t="s">
        <v>285</v>
      </c>
      <c r="G20" s="87" t="s">
        <v>286</v>
      </c>
      <c r="H20" s="82"/>
      <c r="I20" s="83"/>
    </row>
    <row r="21" spans="2:9" ht="30" x14ac:dyDescent="0.25">
      <c r="B21" s="84">
        <v>19</v>
      </c>
      <c r="C21" s="85" t="s">
        <v>287</v>
      </c>
      <c r="D21" s="194"/>
      <c r="E21" s="197"/>
      <c r="F21" s="109" t="s">
        <v>288</v>
      </c>
      <c r="G21" s="87" t="s">
        <v>289</v>
      </c>
      <c r="H21" s="82"/>
      <c r="I21" s="83"/>
    </row>
    <row r="22" spans="2:9" ht="15.75" x14ac:dyDescent="0.25">
      <c r="B22" s="84">
        <v>20</v>
      </c>
      <c r="C22" s="85" t="s">
        <v>290</v>
      </c>
      <c r="D22" s="194"/>
      <c r="E22" s="197"/>
      <c r="F22" s="109" t="s">
        <v>291</v>
      </c>
      <c r="G22" s="87" t="s">
        <v>292</v>
      </c>
      <c r="H22" s="82"/>
      <c r="I22" s="83"/>
    </row>
    <row r="23" spans="2:9" ht="15.75" x14ac:dyDescent="0.25">
      <c r="B23" s="84">
        <v>21</v>
      </c>
      <c r="C23" s="85" t="s">
        <v>293</v>
      </c>
      <c r="D23" s="194"/>
      <c r="E23" s="197"/>
      <c r="F23" s="109" t="s">
        <v>294</v>
      </c>
      <c r="G23" s="87" t="s">
        <v>295</v>
      </c>
      <c r="H23" s="82"/>
      <c r="I23" s="83"/>
    </row>
    <row r="24" spans="2:9" ht="30" x14ac:dyDescent="0.25">
      <c r="B24" s="84">
        <v>22</v>
      </c>
      <c r="C24" s="85" t="s">
        <v>296</v>
      </c>
      <c r="D24" s="194"/>
      <c r="E24" s="197"/>
      <c r="F24" s="109" t="s">
        <v>297</v>
      </c>
      <c r="G24" s="87" t="s">
        <v>298</v>
      </c>
      <c r="H24" s="82">
        <v>114</v>
      </c>
      <c r="I24" s="83"/>
    </row>
    <row r="25" spans="2:9" ht="30" x14ac:dyDescent="0.25">
      <c r="B25" s="84">
        <v>23</v>
      </c>
      <c r="C25" s="85" t="s">
        <v>299</v>
      </c>
      <c r="D25" s="194"/>
      <c r="E25" s="197"/>
      <c r="F25" s="109" t="s">
        <v>300</v>
      </c>
      <c r="G25" s="87" t="s">
        <v>301</v>
      </c>
      <c r="H25" s="82"/>
      <c r="I25" s="83"/>
    </row>
    <row r="26" spans="2:9" ht="30" x14ac:dyDescent="0.25">
      <c r="B26" s="84">
        <v>24</v>
      </c>
      <c r="C26" s="85" t="s">
        <v>302</v>
      </c>
      <c r="D26" s="194"/>
      <c r="E26" s="197"/>
      <c r="F26" s="109" t="s">
        <v>303</v>
      </c>
      <c r="G26" s="87" t="s">
        <v>304</v>
      </c>
      <c r="H26" s="82"/>
      <c r="I26" s="83"/>
    </row>
    <row r="27" spans="2:9" ht="15.75" x14ac:dyDescent="0.25">
      <c r="B27" s="111">
        <v>25</v>
      </c>
      <c r="C27" s="85" t="s">
        <v>305</v>
      </c>
      <c r="D27" s="194"/>
      <c r="E27" s="170" t="s">
        <v>221</v>
      </c>
      <c r="F27" s="112"/>
      <c r="G27" s="87" t="s">
        <v>306</v>
      </c>
      <c r="H27" s="82"/>
      <c r="I27" s="83"/>
    </row>
    <row r="28" spans="2:9" ht="30" x14ac:dyDescent="0.25">
      <c r="B28" s="113">
        <v>26</v>
      </c>
      <c r="C28" s="85" t="s">
        <v>307</v>
      </c>
      <c r="D28" s="195"/>
      <c r="E28" s="112" t="s">
        <v>228</v>
      </c>
      <c r="F28" s="114"/>
      <c r="G28" s="87" t="s">
        <v>308</v>
      </c>
      <c r="H28" s="82"/>
      <c r="I28" s="83"/>
    </row>
    <row r="29" spans="2:9" ht="15.75" x14ac:dyDescent="0.25">
      <c r="B29" s="115">
        <v>27</v>
      </c>
      <c r="C29" s="116" t="s">
        <v>309</v>
      </c>
      <c r="D29" s="117" t="s">
        <v>310</v>
      </c>
      <c r="E29" s="118"/>
      <c r="F29" s="119"/>
      <c r="G29" s="120" t="s">
        <v>311</v>
      </c>
      <c r="H29" s="82">
        <v>129</v>
      </c>
      <c r="I29" s="83"/>
    </row>
    <row r="30" spans="2:9" ht="31.5" x14ac:dyDescent="0.25">
      <c r="B30" s="121">
        <v>28</v>
      </c>
      <c r="C30" s="122" t="s">
        <v>312</v>
      </c>
      <c r="D30" s="123" t="s">
        <v>313</v>
      </c>
      <c r="E30" s="124"/>
      <c r="F30" s="124"/>
      <c r="G30" s="125" t="s">
        <v>314</v>
      </c>
      <c r="H30" s="82">
        <v>126</v>
      </c>
      <c r="I30" s="83">
        <v>128</v>
      </c>
    </row>
    <row r="31" spans="2:9" ht="45" x14ac:dyDescent="0.25">
      <c r="B31" s="115">
        <v>29</v>
      </c>
      <c r="C31" s="116" t="s">
        <v>315</v>
      </c>
      <c r="D31" s="117" t="s">
        <v>221</v>
      </c>
      <c r="E31" s="126"/>
      <c r="F31" s="127"/>
      <c r="G31" s="120" t="s">
        <v>316</v>
      </c>
      <c r="H31" s="82">
        <v>124</v>
      </c>
      <c r="I31" s="83"/>
    </row>
    <row r="32" spans="2:9" ht="30" x14ac:dyDescent="0.25">
      <c r="B32" s="128">
        <v>30</v>
      </c>
      <c r="C32" s="129" t="s">
        <v>317</v>
      </c>
      <c r="D32" s="130" t="s">
        <v>318</v>
      </c>
      <c r="E32" s="131"/>
      <c r="F32" s="132"/>
      <c r="G32" s="133" t="s">
        <v>319</v>
      </c>
      <c r="H32" s="82"/>
      <c r="I32" s="83"/>
    </row>
  </sheetData>
  <mergeCells count="5">
    <mergeCell ref="D3:D7"/>
    <mergeCell ref="D8:D14"/>
    <mergeCell ref="D15:D28"/>
    <mergeCell ref="E15:E17"/>
    <mergeCell ref="E20:E26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320</v>
      </c>
    </row>
    <row r="3" spans="1:1" x14ac:dyDescent="0.25">
      <c r="A3" s="198" t="s">
        <v>321</v>
      </c>
    </row>
    <row r="4" spans="1:1" x14ac:dyDescent="0.25">
      <c r="A4" t="s">
        <v>0</v>
      </c>
    </row>
    <row r="5" spans="1:1" x14ac:dyDescent="0.25">
      <c r="A5" t="s">
        <v>0</v>
      </c>
    </row>
  </sheetData>
  <mergeCells count="1">
    <mergeCell ref="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Előlap</vt:lpstr>
      <vt:lpstr>Összesítő</vt:lpstr>
      <vt:lpstr>B_IV_1A</vt:lpstr>
      <vt:lpstr>adat</vt:lpstr>
      <vt:lpstr>Kitöltési útmutató</vt:lpstr>
      <vt:lpstr>Megjegyzés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DPMV</dc:creator>
  <cp:lastModifiedBy>Bella Andrea</cp:lastModifiedBy>
  <dcterms:created xsi:type="dcterms:W3CDTF">2026-08-19T10:11:23Z</dcterms:created>
  <dcterms:modified xsi:type="dcterms:W3CDTF">2026-10-09T08:56:37Z</dcterms:modified>
</cp:coreProperties>
</file>