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M:\TESTÜLET\2020\02.27\1. Előirányzat módosítás, az Önkormányzat 2019. évi költségvetéséről\"/>
    </mc:Choice>
  </mc:AlternateContent>
  <xr:revisionPtr revIDLastSave="0" documentId="8_{385630CB-0C7E-4F66-BF77-3EEF71A907E4}" xr6:coauthVersionLast="45" xr6:coauthVersionMax="45" xr10:uidLastSave="{00000000-0000-0000-0000-000000000000}"/>
  <bookViews>
    <workbookView xWindow="-16230" yWindow="180" windowWidth="21600" windowHeight="11400" tabRatio="740" activeTab="1" xr2:uid="{00000000-000D-0000-FFFF-FFFF00000000}"/>
  </bookViews>
  <sheets>
    <sheet name="1. melléklet" sheetId="1" r:id="rId1"/>
    <sheet name="2. melléklet" sheetId="2" r:id="rId2"/>
    <sheet name="9.1 melléklet" sheetId="13" r:id="rId3"/>
    <sheet name="9.2 melléklet bevétel" sheetId="14" r:id="rId4"/>
    <sheet name="9.2 kiadás" sheetId="15" r:id="rId5"/>
    <sheet name="9.3 melléklet" sheetId="16" r:id="rId6"/>
    <sheet name=" 9.4 melléklet" sheetId="17" r:id="rId7"/>
    <sheet name="9.5 melléklet" sheetId="18" r:id="rId8"/>
    <sheet name="9.6 melléklet" sheetId="19" r:id="rId9"/>
    <sheet name="9.7 melléklet" sheetId="20" r:id="rId10"/>
    <sheet name="9.8 melléklet" sheetId="21" r:id="rId11"/>
  </sheets>
  <definedNames>
    <definedName name="_xlnm.Print_Area" localSheetId="0">'1. melléklet'!$A$1:$K$87</definedName>
    <definedName name="_xlnm.Print_Area" localSheetId="1">'2. melléklet'!$A$1:$K$61</definedName>
    <definedName name="_xlnm.Print_Area" localSheetId="2">'9.1 melléklet'!$A$1:$L$157</definedName>
    <definedName name="_xlnm.Print_Area" localSheetId="4">'9.2 kiadás'!$A$1:$K$65</definedName>
    <definedName name="_xlnm.Print_Area" localSheetId="7">'9.5 melléklet'!$A$1:$L$153</definedName>
    <definedName name="_xlnm.Print_Area" localSheetId="8">'9.6 melléklet'!$A$1:$K$153</definedName>
    <definedName name="_xlnm.Print_Area" localSheetId="9">'9.7 melléklet'!$A$1:$K$154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6" l="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00" i="21"/>
  <c r="K79" i="13"/>
  <c r="I79" i="13"/>
  <c r="J79" i="13"/>
  <c r="H25" i="13"/>
  <c r="I25" i="13"/>
  <c r="J25" i="13"/>
  <c r="K25" i="13"/>
  <c r="G25" i="13"/>
  <c r="L26" i="13"/>
  <c r="G106" i="13" l="1"/>
  <c r="L116" i="13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7" i="2"/>
  <c r="J38" i="2"/>
  <c r="J40" i="2"/>
  <c r="J41" i="2"/>
  <c r="J42" i="2"/>
  <c r="J43" i="2"/>
  <c r="J44" i="2"/>
  <c r="J45" i="2"/>
  <c r="J46" i="2"/>
  <c r="J47" i="2"/>
  <c r="J48" i="2"/>
  <c r="J50" i="2"/>
  <c r="J51" i="2"/>
  <c r="J52" i="2"/>
  <c r="J53" i="2"/>
  <c r="J54" i="2"/>
  <c r="J55" i="2"/>
  <c r="J56" i="2"/>
  <c r="J57" i="2"/>
  <c r="J58" i="2"/>
  <c r="J11" i="21"/>
  <c r="J7" i="1" s="1"/>
  <c r="J12" i="21"/>
  <c r="J8" i="1" s="1"/>
  <c r="J13" i="21"/>
  <c r="J9" i="1" s="1"/>
  <c r="J14" i="21"/>
  <c r="J10" i="1" s="1"/>
  <c r="J15" i="21"/>
  <c r="J11" i="1" s="1"/>
  <c r="J16" i="21"/>
  <c r="J12" i="1" s="1"/>
  <c r="J17" i="21"/>
  <c r="J13" i="1" s="1"/>
  <c r="J19" i="21"/>
  <c r="J15" i="1" s="1"/>
  <c r="J20" i="21"/>
  <c r="J16" i="1" s="1"/>
  <c r="J21" i="21"/>
  <c r="J17" i="1" s="1"/>
  <c r="J22" i="21"/>
  <c r="J18" i="1" s="1"/>
  <c r="J23" i="21"/>
  <c r="J19" i="1" s="1"/>
  <c r="J24" i="21"/>
  <c r="J20" i="1" s="1"/>
  <c r="J25" i="21"/>
  <c r="J21" i="1" s="1"/>
  <c r="J26" i="21"/>
  <c r="J22" i="1" s="1"/>
  <c r="J27" i="21"/>
  <c r="J23" i="1" s="1"/>
  <c r="J28" i="21"/>
  <c r="J24" i="1" s="1"/>
  <c r="J29" i="21"/>
  <c r="J25" i="1" s="1"/>
  <c r="J30" i="21"/>
  <c r="J26" i="1" s="1"/>
  <c r="J31" i="21"/>
  <c r="J27" i="1" s="1"/>
  <c r="J32" i="21"/>
  <c r="J28" i="1" s="1"/>
  <c r="J33" i="21"/>
  <c r="J29" i="1" s="1"/>
  <c r="J34" i="21"/>
  <c r="J30" i="1" s="1"/>
  <c r="J35" i="21"/>
  <c r="J31" i="1" s="1"/>
  <c r="J36" i="21"/>
  <c r="J32" i="1" s="1"/>
  <c r="J37" i="21"/>
  <c r="J33" i="1" s="1"/>
  <c r="J38" i="21"/>
  <c r="J34" i="1" s="1"/>
  <c r="J40" i="21"/>
  <c r="J36" i="1" s="1"/>
  <c r="J41" i="21"/>
  <c r="J37" i="1" s="1"/>
  <c r="J42" i="21"/>
  <c r="J38" i="1" s="1"/>
  <c r="J43" i="21"/>
  <c r="J39" i="1" s="1"/>
  <c r="J44" i="21"/>
  <c r="J40" i="1" s="1"/>
  <c r="J45" i="21"/>
  <c r="J41" i="1" s="1"/>
  <c r="J46" i="21"/>
  <c r="J42" i="1" s="1"/>
  <c r="J47" i="21"/>
  <c r="J43" i="1" s="1"/>
  <c r="J48" i="21"/>
  <c r="J44" i="1" s="1"/>
  <c r="J49" i="21"/>
  <c r="J45" i="1" s="1"/>
  <c r="J51" i="21"/>
  <c r="J47" i="1" s="1"/>
  <c r="J52" i="21"/>
  <c r="J48" i="1" s="1"/>
  <c r="J53" i="21"/>
  <c r="J49" i="1" s="1"/>
  <c r="J54" i="21"/>
  <c r="J50" i="1" s="1"/>
  <c r="J55" i="21"/>
  <c r="J51" i="1" s="1"/>
  <c r="J57" i="21"/>
  <c r="J53" i="1" s="1"/>
  <c r="J58" i="21"/>
  <c r="J54" i="1" s="1"/>
  <c r="J59" i="21"/>
  <c r="J55" i="1" s="1"/>
  <c r="J60" i="21"/>
  <c r="J56" i="1" s="1"/>
  <c r="J61" i="21"/>
  <c r="J62" i="21"/>
  <c r="J58" i="1" s="1"/>
  <c r="J63" i="21"/>
  <c r="J59" i="1" s="1"/>
  <c r="J64" i="21"/>
  <c r="J60" i="1" s="1"/>
  <c r="J65" i="21"/>
  <c r="J61" i="1" s="1"/>
  <c r="J68" i="21"/>
  <c r="J64" i="1" s="1"/>
  <c r="J69" i="21"/>
  <c r="J65" i="1" s="1"/>
  <c r="J70" i="21"/>
  <c r="J66" i="1" s="1"/>
  <c r="J72" i="21"/>
  <c r="J68" i="1" s="1"/>
  <c r="J73" i="21"/>
  <c r="J69" i="1" s="1"/>
  <c r="J74" i="21"/>
  <c r="J70" i="1" s="1"/>
  <c r="J75" i="21"/>
  <c r="J71" i="1" s="1"/>
  <c r="J77" i="21"/>
  <c r="J73" i="1" s="1"/>
  <c r="J78" i="21"/>
  <c r="J74" i="1" s="1"/>
  <c r="J80" i="21"/>
  <c r="J76" i="1" s="1"/>
  <c r="J81" i="21"/>
  <c r="J77" i="1" s="1"/>
  <c r="J82" i="21"/>
  <c r="J78" i="1" s="1"/>
  <c r="J83" i="21"/>
  <c r="J79" i="1" s="1"/>
  <c r="J85" i="21"/>
  <c r="J81" i="1" s="1"/>
  <c r="J86" i="21"/>
  <c r="J82" i="1" s="1"/>
  <c r="J87" i="21"/>
  <c r="J83" i="1" s="1"/>
  <c r="J88" i="21"/>
  <c r="J84" i="1" s="1"/>
  <c r="J89" i="21"/>
  <c r="J10" i="21"/>
  <c r="J153" i="20"/>
  <c r="J154" i="20"/>
  <c r="J155" i="20" s="1"/>
  <c r="I116" i="20"/>
  <c r="J116" i="20"/>
  <c r="J100" i="20"/>
  <c r="J133" i="20" s="1"/>
  <c r="I40" i="20"/>
  <c r="J40" i="20"/>
  <c r="J151" i="19"/>
  <c r="I114" i="19"/>
  <c r="J114" i="19"/>
  <c r="J98" i="19"/>
  <c r="J78" i="19"/>
  <c r="H75" i="19"/>
  <c r="I75" i="19"/>
  <c r="J75" i="19"/>
  <c r="I151" i="18"/>
  <c r="J151" i="18"/>
  <c r="I114" i="18"/>
  <c r="J114" i="18"/>
  <c r="J131" i="18" s="1"/>
  <c r="J98" i="18"/>
  <c r="J89" i="18"/>
  <c r="J90" i="18" s="1"/>
  <c r="J78" i="18"/>
  <c r="H75" i="18"/>
  <c r="I75" i="18"/>
  <c r="J75" i="18"/>
  <c r="I153" i="17"/>
  <c r="J153" i="17"/>
  <c r="I116" i="17"/>
  <c r="J116" i="17"/>
  <c r="J100" i="17"/>
  <c r="J79" i="17"/>
  <c r="J76" i="17"/>
  <c r="K105" i="17"/>
  <c r="I18" i="17"/>
  <c r="I66" i="17" s="1"/>
  <c r="J18" i="17"/>
  <c r="J66" i="17" s="1"/>
  <c r="I151" i="16"/>
  <c r="J151" i="16"/>
  <c r="J114" i="16"/>
  <c r="J98" i="16"/>
  <c r="J131" i="16" s="1"/>
  <c r="J89" i="16"/>
  <c r="J78" i="16"/>
  <c r="I65" i="16"/>
  <c r="J65" i="16"/>
  <c r="I38" i="16"/>
  <c r="J63" i="15"/>
  <c r="I25" i="15"/>
  <c r="J25" i="15"/>
  <c r="J9" i="15"/>
  <c r="J42" i="15" s="1"/>
  <c r="J83" i="14"/>
  <c r="K83" i="14"/>
  <c r="L83" i="14"/>
  <c r="J84" i="21" s="1"/>
  <c r="I83" i="14"/>
  <c r="I78" i="14"/>
  <c r="J78" i="14"/>
  <c r="L78" i="14"/>
  <c r="J75" i="14"/>
  <c r="K75" i="14"/>
  <c r="L75" i="14"/>
  <c r="J70" i="14"/>
  <c r="K70" i="14"/>
  <c r="L70" i="14"/>
  <c r="J71" i="21" s="1"/>
  <c r="I70" i="14"/>
  <c r="J66" i="14"/>
  <c r="K66" i="14"/>
  <c r="L66" i="14"/>
  <c r="I66" i="14"/>
  <c r="J60" i="14"/>
  <c r="K60" i="14"/>
  <c r="L60" i="14"/>
  <c r="I60" i="14"/>
  <c r="J55" i="14"/>
  <c r="K55" i="14"/>
  <c r="L55" i="14"/>
  <c r="J56" i="21" s="1"/>
  <c r="I55" i="14"/>
  <c r="J49" i="14"/>
  <c r="K49" i="14"/>
  <c r="L49" i="14"/>
  <c r="J50" i="21" s="1"/>
  <c r="J46" i="1" s="1"/>
  <c r="I49" i="14"/>
  <c r="J38" i="14"/>
  <c r="K38" i="14"/>
  <c r="K65" i="14" s="1"/>
  <c r="L38" i="14"/>
  <c r="J39" i="21" s="1"/>
  <c r="I38" i="14"/>
  <c r="K17" i="14"/>
  <c r="L17" i="14"/>
  <c r="K144" i="13"/>
  <c r="J131" i="13"/>
  <c r="K131" i="13"/>
  <c r="K117" i="13"/>
  <c r="K101" i="13"/>
  <c r="I76" i="13"/>
  <c r="J76" i="13"/>
  <c r="K76" i="13"/>
  <c r="I39" i="13"/>
  <c r="J39" i="13"/>
  <c r="K39" i="13"/>
  <c r="J18" i="13"/>
  <c r="K18" i="13"/>
  <c r="J10" i="13"/>
  <c r="K10" i="13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1" i="14"/>
  <c r="M20" i="14"/>
  <c r="M19" i="14"/>
  <c r="M18" i="14"/>
  <c r="M11" i="14"/>
  <c r="M12" i="14"/>
  <c r="M13" i="14"/>
  <c r="M14" i="14"/>
  <c r="M15" i="14"/>
  <c r="M16" i="14"/>
  <c r="M10" i="14"/>
  <c r="M9" i="14"/>
  <c r="L31" i="13"/>
  <c r="L30" i="13"/>
  <c r="L29" i="13"/>
  <c r="L28" i="13"/>
  <c r="L27" i="13"/>
  <c r="L25" i="13"/>
  <c r="L24" i="13"/>
  <c r="L15" i="13"/>
  <c r="L16" i="13"/>
  <c r="J67" i="21" l="1"/>
  <c r="L89" i="14"/>
  <c r="J115" i="21"/>
  <c r="J79" i="21"/>
  <c r="J75" i="1" s="1"/>
  <c r="J99" i="21"/>
  <c r="J152" i="18"/>
  <c r="J152" i="21"/>
  <c r="J59" i="2" s="1"/>
  <c r="J131" i="19"/>
  <c r="J76" i="21"/>
  <c r="J72" i="1" s="1"/>
  <c r="J89" i="19"/>
  <c r="J90" i="19" s="1"/>
  <c r="J90" i="17"/>
  <c r="J133" i="17"/>
  <c r="J154" i="17" s="1"/>
  <c r="J90" i="16"/>
  <c r="J18" i="21"/>
  <c r="J14" i="1" s="1"/>
  <c r="L65" i="14"/>
  <c r="J66" i="21" s="1"/>
  <c r="J35" i="1"/>
  <c r="J6" i="1"/>
  <c r="K155" i="13"/>
  <c r="J49" i="2"/>
  <c r="J36" i="2"/>
  <c r="J6" i="2"/>
  <c r="J22" i="2"/>
  <c r="K134" i="13"/>
  <c r="J152" i="16"/>
  <c r="J153" i="16" s="1"/>
  <c r="I151" i="21"/>
  <c r="I58" i="2" s="1"/>
  <c r="I150" i="21"/>
  <c r="I57" i="2" s="1"/>
  <c r="I149" i="21"/>
  <c r="I56" i="2" s="1"/>
  <c r="I148" i="21"/>
  <c r="I55" i="2" s="1"/>
  <c r="I147" i="21"/>
  <c r="I146" i="21"/>
  <c r="I53" i="2" s="1"/>
  <c r="I145" i="21"/>
  <c r="I52" i="2" s="1"/>
  <c r="I144" i="21"/>
  <c r="I51" i="2" s="1"/>
  <c r="I143" i="21"/>
  <c r="I50" i="2" s="1"/>
  <c r="I142" i="21"/>
  <c r="I141" i="21"/>
  <c r="I48" i="2" s="1"/>
  <c r="I140" i="21"/>
  <c r="I47" i="2" s="1"/>
  <c r="I139" i="21"/>
  <c r="I46" i="2" s="1"/>
  <c r="I138" i="21"/>
  <c r="I45" i="2" s="1"/>
  <c r="I137" i="21"/>
  <c r="I44" i="2" s="1"/>
  <c r="I136" i="21"/>
  <c r="I43" i="2" s="1"/>
  <c r="I135" i="21"/>
  <c r="I42" i="2" s="1"/>
  <c r="I134" i="21"/>
  <c r="I41" i="2" s="1"/>
  <c r="I133" i="21"/>
  <c r="I40" i="2" s="1"/>
  <c r="I131" i="21"/>
  <c r="I38" i="2" s="1"/>
  <c r="I130" i="21"/>
  <c r="I37" i="2" s="1"/>
  <c r="I129" i="21"/>
  <c r="I36" i="2" s="1"/>
  <c r="I128" i="21"/>
  <c r="I35" i="2" s="1"/>
  <c r="I127" i="21"/>
  <c r="I34" i="2" s="1"/>
  <c r="I126" i="21"/>
  <c r="I33" i="2" s="1"/>
  <c r="I125" i="21"/>
  <c r="I32" i="2" s="1"/>
  <c r="I124" i="21"/>
  <c r="I31" i="2" s="1"/>
  <c r="I123" i="21"/>
  <c r="I30" i="2" s="1"/>
  <c r="I122" i="21"/>
  <c r="I29" i="2" s="1"/>
  <c r="I121" i="21"/>
  <c r="I28" i="2" s="1"/>
  <c r="I120" i="21"/>
  <c r="I27" i="2" s="1"/>
  <c r="I119" i="21"/>
  <c r="I26" i="2" s="1"/>
  <c r="I118" i="21"/>
  <c r="I25" i="2" s="1"/>
  <c r="I117" i="21"/>
  <c r="I24" i="2" s="1"/>
  <c r="I116" i="21"/>
  <c r="I23" i="2" s="1"/>
  <c r="I115" i="21"/>
  <c r="I114" i="21"/>
  <c r="I21" i="2" s="1"/>
  <c r="I113" i="21"/>
  <c r="I20" i="2" s="1"/>
  <c r="I112" i="21"/>
  <c r="I19" i="2" s="1"/>
  <c r="I111" i="21"/>
  <c r="I18" i="2" s="1"/>
  <c r="I110" i="21"/>
  <c r="I17" i="2" s="1"/>
  <c r="I109" i="21"/>
  <c r="I16" i="2" s="1"/>
  <c r="I108" i="21"/>
  <c r="I15" i="2" s="1"/>
  <c r="I107" i="21"/>
  <c r="I14" i="2" s="1"/>
  <c r="I106" i="21"/>
  <c r="I13" i="2" s="1"/>
  <c r="I105" i="21"/>
  <c r="I12" i="2" s="1"/>
  <c r="I104" i="21"/>
  <c r="I11" i="2" s="1"/>
  <c r="I103" i="21"/>
  <c r="I10" i="2" s="1"/>
  <c r="I102" i="21"/>
  <c r="I9" i="2" s="1"/>
  <c r="I101" i="21"/>
  <c r="I8" i="2" s="1"/>
  <c r="I100" i="21"/>
  <c r="I7" i="2" s="1"/>
  <c r="I89" i="21"/>
  <c r="I88" i="21"/>
  <c r="I84" i="1" s="1"/>
  <c r="I87" i="21"/>
  <c r="I83" i="1" s="1"/>
  <c r="I86" i="21"/>
  <c r="I82" i="1" s="1"/>
  <c r="I85" i="21"/>
  <c r="I81" i="1" s="1"/>
  <c r="I84" i="21"/>
  <c r="I83" i="21"/>
  <c r="I79" i="1" s="1"/>
  <c r="I82" i="21"/>
  <c r="I78" i="1" s="1"/>
  <c r="I81" i="21"/>
  <c r="I77" i="1" s="1"/>
  <c r="I80" i="21"/>
  <c r="I76" i="1" s="1"/>
  <c r="I78" i="21"/>
  <c r="I74" i="1" s="1"/>
  <c r="I77" i="21"/>
  <c r="I73" i="1" s="1"/>
  <c r="I76" i="21"/>
  <c r="I72" i="1" s="1"/>
  <c r="I75" i="21"/>
  <c r="I71" i="1" s="1"/>
  <c r="I74" i="21"/>
  <c r="I70" i="1" s="1"/>
  <c r="I73" i="21"/>
  <c r="I69" i="1" s="1"/>
  <c r="I72" i="21"/>
  <c r="I68" i="1" s="1"/>
  <c r="I71" i="21"/>
  <c r="I70" i="21"/>
  <c r="I66" i="1" s="1"/>
  <c r="I69" i="21"/>
  <c r="I65" i="1" s="1"/>
  <c r="I68" i="21"/>
  <c r="I64" i="1" s="1"/>
  <c r="I67" i="21"/>
  <c r="I66" i="21"/>
  <c r="I65" i="21"/>
  <c r="I61" i="1" s="1"/>
  <c r="I64" i="21"/>
  <c r="I60" i="1" s="1"/>
  <c r="I63" i="21"/>
  <c r="I59" i="1" s="1"/>
  <c r="I62" i="21"/>
  <c r="I58" i="1" s="1"/>
  <c r="I61" i="21"/>
  <c r="I60" i="21"/>
  <c r="I56" i="1" s="1"/>
  <c r="I59" i="21"/>
  <c r="I55" i="1" s="1"/>
  <c r="I58" i="21"/>
  <c r="I54" i="1" s="1"/>
  <c r="I57" i="21"/>
  <c r="I53" i="1" s="1"/>
  <c r="I56" i="21"/>
  <c r="I55" i="21"/>
  <c r="I51" i="1" s="1"/>
  <c r="I54" i="21"/>
  <c r="I50" i="1" s="1"/>
  <c r="I53" i="21"/>
  <c r="I49" i="1" s="1"/>
  <c r="I52" i="21"/>
  <c r="I48" i="1" s="1"/>
  <c r="I51" i="21"/>
  <c r="I47" i="1" s="1"/>
  <c r="I50" i="21"/>
  <c r="I49" i="21"/>
  <c r="I45" i="1" s="1"/>
  <c r="I48" i="21"/>
  <c r="I44" i="1" s="1"/>
  <c r="I47" i="21"/>
  <c r="I43" i="1" s="1"/>
  <c r="I46" i="21"/>
  <c r="I42" i="1" s="1"/>
  <c r="I45" i="21"/>
  <c r="I41" i="1" s="1"/>
  <c r="I44" i="21"/>
  <c r="I40" i="1" s="1"/>
  <c r="I43" i="21"/>
  <c r="I39" i="1" s="1"/>
  <c r="I42" i="21"/>
  <c r="I38" i="1" s="1"/>
  <c r="I41" i="21"/>
  <c r="I37" i="1" s="1"/>
  <c r="I40" i="21"/>
  <c r="I36" i="1" s="1"/>
  <c r="I39" i="21"/>
  <c r="I35" i="1" s="1"/>
  <c r="I38" i="21"/>
  <c r="I34" i="1" s="1"/>
  <c r="I37" i="21"/>
  <c r="I33" i="1" s="1"/>
  <c r="I36" i="21"/>
  <c r="I32" i="1" s="1"/>
  <c r="I35" i="21"/>
  <c r="I31" i="1" s="1"/>
  <c r="I34" i="21"/>
  <c r="I30" i="1" s="1"/>
  <c r="I33" i="21"/>
  <c r="I29" i="1" s="1"/>
  <c r="I32" i="21"/>
  <c r="I28" i="1" s="1"/>
  <c r="I31" i="21"/>
  <c r="I27" i="1" s="1"/>
  <c r="I30" i="21"/>
  <c r="I26" i="1" s="1"/>
  <c r="I29" i="21"/>
  <c r="I25" i="1" s="1"/>
  <c r="I28" i="21"/>
  <c r="I24" i="1" s="1"/>
  <c r="I27" i="21"/>
  <c r="I23" i="1" s="1"/>
  <c r="I26" i="21"/>
  <c r="I22" i="1" s="1"/>
  <c r="I25" i="21"/>
  <c r="I21" i="1" s="1"/>
  <c r="I24" i="21"/>
  <c r="I20" i="1" s="1"/>
  <c r="I23" i="21"/>
  <c r="I19" i="1" s="1"/>
  <c r="I22" i="21"/>
  <c r="I18" i="1" s="1"/>
  <c r="I21" i="21"/>
  <c r="I17" i="1" s="1"/>
  <c r="I20" i="21"/>
  <c r="I16" i="1" s="1"/>
  <c r="I19" i="21"/>
  <c r="I15" i="1" s="1"/>
  <c r="I18" i="21"/>
  <c r="I14" i="1" s="1"/>
  <c r="I17" i="21"/>
  <c r="I13" i="1" s="1"/>
  <c r="I16" i="21"/>
  <c r="I12" i="1" s="1"/>
  <c r="I15" i="21"/>
  <c r="I11" i="1" s="1"/>
  <c r="I14" i="21"/>
  <c r="I10" i="1" s="1"/>
  <c r="I13" i="21"/>
  <c r="I9" i="1" s="1"/>
  <c r="I12" i="21"/>
  <c r="I8" i="1" s="1"/>
  <c r="I11" i="21"/>
  <c r="I7" i="1" s="1"/>
  <c r="I10" i="21"/>
  <c r="I6" i="1" s="1"/>
  <c r="I153" i="20"/>
  <c r="I133" i="20"/>
  <c r="I100" i="20"/>
  <c r="I80" i="20"/>
  <c r="I91" i="20" s="1"/>
  <c r="I92" i="20" s="1"/>
  <c r="I151" i="19"/>
  <c r="I152" i="21" s="1"/>
  <c r="I59" i="2" s="1"/>
  <c r="I98" i="19"/>
  <c r="I131" i="19" s="1"/>
  <c r="I78" i="19"/>
  <c r="I89" i="19" s="1"/>
  <c r="I90" i="19" s="1"/>
  <c r="I98" i="18"/>
  <c r="I131" i="18" s="1"/>
  <c r="I78" i="18"/>
  <c r="I89" i="18" s="1"/>
  <c r="I90" i="18" s="1"/>
  <c r="I100" i="17"/>
  <c r="I133" i="17" s="1"/>
  <c r="I79" i="17"/>
  <c r="I90" i="17" s="1"/>
  <c r="I91" i="17" s="1"/>
  <c r="J149" i="13"/>
  <c r="J144" i="13" s="1"/>
  <c r="I98" i="16"/>
  <c r="I131" i="16" s="1"/>
  <c r="I152" i="16" s="1"/>
  <c r="I78" i="16"/>
  <c r="I89" i="16" s="1"/>
  <c r="I90" i="16" s="1"/>
  <c r="I9" i="15"/>
  <c r="I99" i="21" s="1"/>
  <c r="K78" i="14"/>
  <c r="J117" i="13"/>
  <c r="J101" i="13"/>
  <c r="I79" i="21" l="1"/>
  <c r="I75" i="1" s="1"/>
  <c r="J152" i="19"/>
  <c r="J153" i="21" s="1"/>
  <c r="J60" i="2" s="1"/>
  <c r="J132" i="21"/>
  <c r="J39" i="2" s="1"/>
  <c r="J153" i="19"/>
  <c r="J90" i="21"/>
  <c r="J91" i="17"/>
  <c r="J155" i="17" s="1"/>
  <c r="L90" i="14"/>
  <c r="J91" i="21" s="1"/>
  <c r="K156" i="13"/>
  <c r="I154" i="20"/>
  <c r="I152" i="19"/>
  <c r="I153" i="19"/>
  <c r="I152" i="18"/>
  <c r="I154" i="17"/>
  <c r="I155" i="17"/>
  <c r="I54" i="2"/>
  <c r="I22" i="2"/>
  <c r="I153" i="16"/>
  <c r="K89" i="14"/>
  <c r="I42" i="15"/>
  <c r="I153" i="18"/>
  <c r="I49" i="2"/>
  <c r="I6" i="2"/>
  <c r="J134" i="13"/>
  <c r="J155" i="13"/>
  <c r="J154" i="21" l="1"/>
  <c r="J61" i="2"/>
  <c r="I155" i="20"/>
  <c r="I132" i="21"/>
  <c r="I63" i="15"/>
  <c r="I90" i="21"/>
  <c r="K90" i="14"/>
  <c r="I91" i="21" s="1"/>
  <c r="J156" i="13"/>
  <c r="I60" i="2"/>
  <c r="I39" i="2"/>
  <c r="I153" i="21" l="1"/>
  <c r="I154" i="21" s="1"/>
  <c r="I65" i="15"/>
  <c r="H98" i="16"/>
  <c r="H38" i="16"/>
  <c r="H65" i="16" s="1"/>
  <c r="H116" i="20"/>
  <c r="H40" i="20"/>
  <c r="H67" i="20" s="1"/>
  <c r="H116" i="17"/>
  <c r="I61" i="2" l="1"/>
  <c r="H18" i="17"/>
  <c r="H66" i="17" s="1"/>
  <c r="I104" i="13" l="1"/>
  <c r="H151" i="21"/>
  <c r="H58" i="2" s="1"/>
  <c r="G151" i="21"/>
  <c r="G58" i="2" s="1"/>
  <c r="H150" i="21"/>
  <c r="H57" i="2" s="1"/>
  <c r="G150" i="21"/>
  <c r="G57" i="2" s="1"/>
  <c r="H149" i="21"/>
  <c r="H56" i="2" s="1"/>
  <c r="G149" i="21"/>
  <c r="G56" i="2" s="1"/>
  <c r="H148" i="21"/>
  <c r="H55" i="2" s="1"/>
  <c r="G148" i="21"/>
  <c r="G55" i="2" s="1"/>
  <c r="H147" i="21"/>
  <c r="H54" i="2" s="1"/>
  <c r="G147" i="21"/>
  <c r="G54" i="2" s="1"/>
  <c r="H146" i="21"/>
  <c r="H53" i="2" s="1"/>
  <c r="G146" i="21"/>
  <c r="G53" i="2" s="1"/>
  <c r="H145" i="21"/>
  <c r="H52" i="2" s="1"/>
  <c r="G145" i="21"/>
  <c r="G52" i="2" s="1"/>
  <c r="H144" i="21"/>
  <c r="H51" i="2" s="1"/>
  <c r="G144" i="21"/>
  <c r="G51" i="2" s="1"/>
  <c r="H143" i="21"/>
  <c r="H50" i="2" s="1"/>
  <c r="G143" i="21"/>
  <c r="G50" i="2" s="1"/>
  <c r="H142" i="21"/>
  <c r="G142" i="21"/>
  <c r="G49" i="2" s="1"/>
  <c r="H141" i="21"/>
  <c r="H48" i="2" s="1"/>
  <c r="G141" i="21"/>
  <c r="G48" i="2" s="1"/>
  <c r="H140" i="21"/>
  <c r="H47" i="2" s="1"/>
  <c r="G140" i="21"/>
  <c r="G47" i="2" s="1"/>
  <c r="H139" i="21"/>
  <c r="H46" i="2" s="1"/>
  <c r="G139" i="21"/>
  <c r="G46" i="2" s="1"/>
  <c r="H138" i="21"/>
  <c r="H45" i="2" s="1"/>
  <c r="G138" i="21"/>
  <c r="G45" i="2" s="1"/>
  <c r="H137" i="21"/>
  <c r="H44" i="2" s="1"/>
  <c r="G137" i="21"/>
  <c r="G44" i="2" s="1"/>
  <c r="H136" i="21"/>
  <c r="H43" i="2" s="1"/>
  <c r="G136" i="21"/>
  <c r="G43" i="2" s="1"/>
  <c r="H135" i="21"/>
  <c r="H42" i="2" s="1"/>
  <c r="G135" i="21"/>
  <c r="G42" i="2" s="1"/>
  <c r="H134" i="21"/>
  <c r="H41" i="2" s="1"/>
  <c r="G134" i="21"/>
  <c r="G41" i="2" s="1"/>
  <c r="H133" i="21"/>
  <c r="H40" i="2" s="1"/>
  <c r="G133" i="21"/>
  <c r="G40" i="2" s="1"/>
  <c r="H131" i="21"/>
  <c r="H38" i="2" s="1"/>
  <c r="G131" i="21"/>
  <c r="G38" i="2" s="1"/>
  <c r="H130" i="21"/>
  <c r="G130" i="21"/>
  <c r="G37" i="2" s="1"/>
  <c r="H129" i="21"/>
  <c r="G129" i="21"/>
  <c r="G36" i="2" s="1"/>
  <c r="H128" i="21"/>
  <c r="H35" i="2" s="1"/>
  <c r="G128" i="21"/>
  <c r="G35" i="2" s="1"/>
  <c r="H127" i="21"/>
  <c r="H34" i="2" s="1"/>
  <c r="G127" i="21"/>
  <c r="G34" i="2" s="1"/>
  <c r="H126" i="21"/>
  <c r="H33" i="2" s="1"/>
  <c r="G126" i="21"/>
  <c r="G33" i="2" s="1"/>
  <c r="H125" i="21"/>
  <c r="H32" i="2" s="1"/>
  <c r="G125" i="21"/>
  <c r="G32" i="2" s="1"/>
  <c r="H124" i="21"/>
  <c r="H31" i="2" s="1"/>
  <c r="G124" i="21"/>
  <c r="G31" i="2" s="1"/>
  <c r="H123" i="21"/>
  <c r="H30" i="2" s="1"/>
  <c r="G123" i="21"/>
  <c r="G30" i="2" s="1"/>
  <c r="H122" i="21"/>
  <c r="H29" i="2" s="1"/>
  <c r="G122" i="21"/>
  <c r="G29" i="2" s="1"/>
  <c r="H121" i="21"/>
  <c r="H28" i="2" s="1"/>
  <c r="G121" i="21"/>
  <c r="G28" i="2" s="1"/>
  <c r="H120" i="21"/>
  <c r="H27" i="2" s="1"/>
  <c r="G120" i="21"/>
  <c r="G27" i="2" s="1"/>
  <c r="H119" i="21"/>
  <c r="H26" i="2" s="1"/>
  <c r="G119" i="21"/>
  <c r="G26" i="2" s="1"/>
  <c r="H118" i="21"/>
  <c r="H25" i="2" s="1"/>
  <c r="G118" i="21"/>
  <c r="G25" i="2" s="1"/>
  <c r="H117" i="21"/>
  <c r="H24" i="2" s="1"/>
  <c r="G117" i="21"/>
  <c r="G24" i="2" s="1"/>
  <c r="H116" i="21"/>
  <c r="G116" i="21"/>
  <c r="G23" i="2" s="1"/>
  <c r="H114" i="21"/>
  <c r="H21" i="2" s="1"/>
  <c r="G114" i="21"/>
  <c r="G21" i="2" s="1"/>
  <c r="H113" i="21"/>
  <c r="H20" i="2" s="1"/>
  <c r="G113" i="21"/>
  <c r="G20" i="2" s="1"/>
  <c r="H112" i="21"/>
  <c r="H19" i="2" s="1"/>
  <c r="G112" i="21"/>
  <c r="G19" i="2" s="1"/>
  <c r="H111" i="21"/>
  <c r="H18" i="2" s="1"/>
  <c r="G111" i="21"/>
  <c r="G18" i="2" s="1"/>
  <c r="H110" i="21"/>
  <c r="H17" i="2" s="1"/>
  <c r="G110" i="21"/>
  <c r="G17" i="2" s="1"/>
  <c r="H109" i="21"/>
  <c r="H16" i="2" s="1"/>
  <c r="G109" i="21"/>
  <c r="G16" i="2" s="1"/>
  <c r="H108" i="21"/>
  <c r="H15" i="2" s="1"/>
  <c r="G108" i="21"/>
  <c r="G15" i="2" s="1"/>
  <c r="H107" i="21"/>
  <c r="H14" i="2" s="1"/>
  <c r="G107" i="21"/>
  <c r="G14" i="2" s="1"/>
  <c r="H106" i="21"/>
  <c r="H13" i="2" s="1"/>
  <c r="G106" i="21"/>
  <c r="G13" i="2" s="1"/>
  <c r="H105" i="21"/>
  <c r="G105" i="21"/>
  <c r="G12" i="2" s="1"/>
  <c r="H104" i="21"/>
  <c r="G104" i="21"/>
  <c r="H103" i="21"/>
  <c r="G103" i="21"/>
  <c r="G10" i="2" s="1"/>
  <c r="H102" i="21"/>
  <c r="H9" i="2" s="1"/>
  <c r="G102" i="21"/>
  <c r="G9" i="2" s="1"/>
  <c r="H101" i="21"/>
  <c r="H8" i="2" s="1"/>
  <c r="G101" i="21"/>
  <c r="G8" i="2" s="1"/>
  <c r="H100" i="21"/>
  <c r="G100" i="21"/>
  <c r="G7" i="2" s="1"/>
  <c r="H89" i="21"/>
  <c r="G89" i="21"/>
  <c r="H88" i="21"/>
  <c r="H84" i="1" s="1"/>
  <c r="G88" i="21"/>
  <c r="H87" i="21"/>
  <c r="H83" i="1" s="1"/>
  <c r="G87" i="21"/>
  <c r="H86" i="21"/>
  <c r="H82" i="1" s="1"/>
  <c r="G86" i="21"/>
  <c r="H85" i="21"/>
  <c r="H81" i="1" s="1"/>
  <c r="G85" i="21"/>
  <c r="H84" i="21"/>
  <c r="G84" i="21"/>
  <c r="H83" i="21"/>
  <c r="H79" i="1" s="1"/>
  <c r="G83" i="21"/>
  <c r="H82" i="21"/>
  <c r="H78" i="1" s="1"/>
  <c r="G82" i="21"/>
  <c r="H81" i="21"/>
  <c r="H77" i="1" s="1"/>
  <c r="G81" i="21"/>
  <c r="H80" i="21"/>
  <c r="H76" i="1" s="1"/>
  <c r="G80" i="21"/>
  <c r="H79" i="21"/>
  <c r="H75" i="1" s="1"/>
  <c r="G79" i="21"/>
  <c r="H78" i="21"/>
  <c r="H74" i="1" s="1"/>
  <c r="G78" i="21"/>
  <c r="H77" i="21"/>
  <c r="H73" i="1" s="1"/>
  <c r="G77" i="21"/>
  <c r="G73" i="1" s="1"/>
  <c r="H76" i="21"/>
  <c r="H72" i="1" s="1"/>
  <c r="H75" i="21"/>
  <c r="H71" i="1" s="1"/>
  <c r="G75" i="21"/>
  <c r="H74" i="21"/>
  <c r="H70" i="1" s="1"/>
  <c r="G74" i="21"/>
  <c r="H73" i="21"/>
  <c r="H69" i="1" s="1"/>
  <c r="G73" i="21"/>
  <c r="H72" i="21"/>
  <c r="H68" i="1" s="1"/>
  <c r="G72" i="21"/>
  <c r="H71" i="21"/>
  <c r="G71" i="21"/>
  <c r="H70" i="21"/>
  <c r="H66" i="1" s="1"/>
  <c r="G70" i="21"/>
  <c r="H69" i="21"/>
  <c r="H65" i="1" s="1"/>
  <c r="G69" i="21"/>
  <c r="H68" i="21"/>
  <c r="H64" i="1" s="1"/>
  <c r="G68" i="21"/>
  <c r="H67" i="21"/>
  <c r="G67" i="21"/>
  <c r="H65" i="21"/>
  <c r="H61" i="1" s="1"/>
  <c r="G65" i="21"/>
  <c r="H64" i="21"/>
  <c r="H60" i="1" s="1"/>
  <c r="G64" i="21"/>
  <c r="H63" i="21"/>
  <c r="H59" i="1" s="1"/>
  <c r="G63" i="21"/>
  <c r="H62" i="21"/>
  <c r="H58" i="1" s="1"/>
  <c r="G62" i="21"/>
  <c r="H61" i="21"/>
  <c r="G61" i="21"/>
  <c r="H60" i="21"/>
  <c r="H56" i="1" s="1"/>
  <c r="G60" i="21"/>
  <c r="H59" i="21"/>
  <c r="H55" i="1" s="1"/>
  <c r="G59" i="21"/>
  <c r="H58" i="21"/>
  <c r="H54" i="1" s="1"/>
  <c r="G58" i="21"/>
  <c r="H57" i="21"/>
  <c r="H53" i="1" s="1"/>
  <c r="G57" i="21"/>
  <c r="H56" i="21"/>
  <c r="G56" i="21"/>
  <c r="H55" i="21"/>
  <c r="H51" i="1" s="1"/>
  <c r="G55" i="21"/>
  <c r="H54" i="21"/>
  <c r="H50" i="1" s="1"/>
  <c r="G54" i="21"/>
  <c r="H53" i="21"/>
  <c r="H49" i="1" s="1"/>
  <c r="G53" i="21"/>
  <c r="H52" i="21"/>
  <c r="H48" i="1" s="1"/>
  <c r="G52" i="21"/>
  <c r="H51" i="21"/>
  <c r="H47" i="1" s="1"/>
  <c r="G51" i="21"/>
  <c r="H50" i="21"/>
  <c r="G50" i="21"/>
  <c r="H49" i="21"/>
  <c r="H45" i="1" s="1"/>
  <c r="G49" i="21"/>
  <c r="G45" i="1" s="1"/>
  <c r="H48" i="21"/>
  <c r="H44" i="1" s="1"/>
  <c r="G48" i="21"/>
  <c r="H47" i="21"/>
  <c r="H43" i="1" s="1"/>
  <c r="G47" i="21"/>
  <c r="G43" i="1" s="1"/>
  <c r="H46" i="21"/>
  <c r="H42" i="1" s="1"/>
  <c r="G46" i="21"/>
  <c r="G42" i="1" s="1"/>
  <c r="H45" i="21"/>
  <c r="H41" i="1" s="1"/>
  <c r="G45" i="21"/>
  <c r="G41" i="1" s="1"/>
  <c r="H44" i="21"/>
  <c r="H40" i="1" s="1"/>
  <c r="G44" i="21"/>
  <c r="G40" i="1" s="1"/>
  <c r="H43" i="21"/>
  <c r="H39" i="1" s="1"/>
  <c r="G43" i="21"/>
  <c r="G39" i="1" s="1"/>
  <c r="H42" i="21"/>
  <c r="H38" i="1" s="1"/>
  <c r="G42" i="21"/>
  <c r="G38" i="1" s="1"/>
  <c r="H41" i="21"/>
  <c r="H37" i="1" s="1"/>
  <c r="G41" i="21"/>
  <c r="G37" i="1" s="1"/>
  <c r="H40" i="21"/>
  <c r="H36" i="1" s="1"/>
  <c r="G40" i="21"/>
  <c r="H39" i="21"/>
  <c r="H35" i="1" s="1"/>
  <c r="G39" i="21"/>
  <c r="H38" i="21"/>
  <c r="H34" i="1" s="1"/>
  <c r="G38" i="21"/>
  <c r="G34" i="1" s="1"/>
  <c r="H37" i="21"/>
  <c r="H33" i="1" s="1"/>
  <c r="G37" i="21"/>
  <c r="G33" i="1" s="1"/>
  <c r="H36" i="21"/>
  <c r="H32" i="1" s="1"/>
  <c r="G36" i="21"/>
  <c r="G32" i="1" s="1"/>
  <c r="H35" i="21"/>
  <c r="H31" i="1" s="1"/>
  <c r="G35" i="21"/>
  <c r="G31" i="1" s="1"/>
  <c r="H34" i="21"/>
  <c r="H30" i="1" s="1"/>
  <c r="G34" i="21"/>
  <c r="G30" i="1" s="1"/>
  <c r="H33" i="21"/>
  <c r="H29" i="1" s="1"/>
  <c r="G33" i="21"/>
  <c r="G29" i="1" s="1"/>
  <c r="H32" i="21"/>
  <c r="H28" i="1" s="1"/>
  <c r="G32" i="21"/>
  <c r="G28" i="1" s="1"/>
  <c r="H31" i="21"/>
  <c r="H27" i="1" s="1"/>
  <c r="G31" i="21"/>
  <c r="G27" i="1" s="1"/>
  <c r="H30" i="21"/>
  <c r="H26" i="1" s="1"/>
  <c r="G30" i="21"/>
  <c r="G26" i="1" s="1"/>
  <c r="H29" i="21"/>
  <c r="H25" i="1" s="1"/>
  <c r="G29" i="21"/>
  <c r="G25" i="1" s="1"/>
  <c r="H28" i="21"/>
  <c r="H24" i="1" s="1"/>
  <c r="G28" i="21"/>
  <c r="G24" i="1" s="1"/>
  <c r="H27" i="21"/>
  <c r="H23" i="1" s="1"/>
  <c r="G27" i="21"/>
  <c r="G23" i="1" s="1"/>
  <c r="H26" i="21"/>
  <c r="H22" i="1" s="1"/>
  <c r="G26" i="21"/>
  <c r="G22" i="1" s="1"/>
  <c r="H25" i="21"/>
  <c r="H21" i="1" s="1"/>
  <c r="G25" i="21"/>
  <c r="G21" i="1" s="1"/>
  <c r="H24" i="21"/>
  <c r="H20" i="1" s="1"/>
  <c r="G24" i="21"/>
  <c r="G20" i="1" s="1"/>
  <c r="H23" i="21"/>
  <c r="H19" i="1" s="1"/>
  <c r="G23" i="21"/>
  <c r="G19" i="1" s="1"/>
  <c r="H22" i="21"/>
  <c r="H18" i="1" s="1"/>
  <c r="G22" i="21"/>
  <c r="H21" i="21"/>
  <c r="H17" i="1" s="1"/>
  <c r="G21" i="21"/>
  <c r="H20" i="21"/>
  <c r="H16" i="1" s="1"/>
  <c r="G20" i="21"/>
  <c r="H19" i="21"/>
  <c r="H15" i="1" s="1"/>
  <c r="G19" i="21"/>
  <c r="H17" i="21"/>
  <c r="H13" i="1" s="1"/>
  <c r="G17" i="21"/>
  <c r="G13" i="1" s="1"/>
  <c r="H16" i="21"/>
  <c r="H12" i="1" s="1"/>
  <c r="G16" i="21"/>
  <c r="G12" i="1" s="1"/>
  <c r="H15" i="21"/>
  <c r="H11" i="1" s="1"/>
  <c r="G15" i="21"/>
  <c r="G11" i="1" s="1"/>
  <c r="H14" i="21"/>
  <c r="G14" i="21"/>
  <c r="G10" i="1" s="1"/>
  <c r="H13" i="21"/>
  <c r="G13" i="21"/>
  <c r="G9" i="1" s="1"/>
  <c r="H12" i="21"/>
  <c r="G12" i="21"/>
  <c r="G8" i="1" s="1"/>
  <c r="H11" i="21"/>
  <c r="G11" i="21"/>
  <c r="G7" i="1" s="1"/>
  <c r="H10" i="21"/>
  <c r="G10" i="21"/>
  <c r="G6" i="1" s="1"/>
  <c r="H114" i="18"/>
  <c r="H153" i="20"/>
  <c r="G153" i="20"/>
  <c r="G116" i="20"/>
  <c r="H100" i="20"/>
  <c r="H133" i="20" s="1"/>
  <c r="H154" i="20" s="1"/>
  <c r="G100" i="20"/>
  <c r="G98" i="18"/>
  <c r="H98" i="18"/>
  <c r="G114" i="18"/>
  <c r="G151" i="18"/>
  <c r="H151" i="18"/>
  <c r="H91" i="20"/>
  <c r="H92" i="20" s="1"/>
  <c r="G77" i="20"/>
  <c r="G91" i="20" s="1"/>
  <c r="H114" i="19"/>
  <c r="G114" i="19"/>
  <c r="H151" i="19"/>
  <c r="G151" i="19"/>
  <c r="H98" i="19"/>
  <c r="H131" i="19" s="1"/>
  <c r="G98" i="19"/>
  <c r="H89" i="19"/>
  <c r="H90" i="19" s="1"/>
  <c r="G75" i="19"/>
  <c r="G89" i="19" s="1"/>
  <c r="F82" i="18"/>
  <c r="K82" i="18" s="1"/>
  <c r="F83" i="18"/>
  <c r="K83" i="18" s="1"/>
  <c r="F84" i="18"/>
  <c r="K84" i="18" s="1"/>
  <c r="F85" i="18"/>
  <c r="K85" i="18" s="1"/>
  <c r="G75" i="18"/>
  <c r="H89" i="18"/>
  <c r="H90" i="18" s="1"/>
  <c r="G89" i="18"/>
  <c r="G90" i="18" s="1"/>
  <c r="H100" i="17"/>
  <c r="G100" i="17"/>
  <c r="H153" i="17"/>
  <c r="G153" i="17"/>
  <c r="H133" i="17"/>
  <c r="G133" i="17"/>
  <c r="H90" i="17"/>
  <c r="H91" i="17" s="1"/>
  <c r="F23" i="17"/>
  <c r="K23" i="17" s="1"/>
  <c r="G76" i="17"/>
  <c r="G90" i="17" s="1"/>
  <c r="G91" i="17" s="1"/>
  <c r="H151" i="16"/>
  <c r="H152" i="21" s="1"/>
  <c r="H59" i="2" s="1"/>
  <c r="G151" i="16"/>
  <c r="H131" i="16"/>
  <c r="G98" i="16"/>
  <c r="G131" i="16" s="1"/>
  <c r="H89" i="16"/>
  <c r="H90" i="16" s="1"/>
  <c r="G75" i="16"/>
  <c r="G89" i="16" s="1"/>
  <c r="G90" i="16" s="1"/>
  <c r="H25" i="15"/>
  <c r="J89" i="14"/>
  <c r="J17" i="14"/>
  <c r="H18" i="21" s="1"/>
  <c r="I89" i="14"/>
  <c r="I75" i="14"/>
  <c r="M75" i="14" s="1"/>
  <c r="J65" i="14"/>
  <c r="H66" i="21" s="1"/>
  <c r="I17" i="14"/>
  <c r="G18" i="21" s="1"/>
  <c r="G62" i="15"/>
  <c r="G152" i="21" s="1"/>
  <c r="G59" i="2" s="1"/>
  <c r="H9" i="15"/>
  <c r="H42" i="15" s="1"/>
  <c r="G9" i="15"/>
  <c r="G42" i="15" s="1"/>
  <c r="G63" i="15" s="1"/>
  <c r="I118" i="13"/>
  <c r="I117" i="13" s="1"/>
  <c r="I144" i="13"/>
  <c r="H115" i="21" l="1"/>
  <c r="G131" i="18"/>
  <c r="G152" i="18" s="1"/>
  <c r="G153" i="18" s="1"/>
  <c r="G152" i="16"/>
  <c r="G153" i="16" s="1"/>
  <c r="I65" i="14"/>
  <c r="J90" i="14"/>
  <c r="G99" i="21"/>
  <c r="G6" i="2" s="1"/>
  <c r="H131" i="18"/>
  <c r="H152" i="18" s="1"/>
  <c r="H153" i="18" s="1"/>
  <c r="H23" i="2"/>
  <c r="H155" i="20"/>
  <c r="H22" i="2"/>
  <c r="G90" i="19"/>
  <c r="G90" i="21"/>
  <c r="G76" i="21"/>
  <c r="G131" i="19"/>
  <c r="G115" i="21"/>
  <c r="G22" i="2" s="1"/>
  <c r="H90" i="21"/>
  <c r="H91" i="21"/>
  <c r="G60" i="2"/>
  <c r="H49" i="2"/>
  <c r="H152" i="16"/>
  <c r="H153" i="16" s="1"/>
  <c r="H132" i="21"/>
  <c r="H99" i="21"/>
  <c r="H154" i="17"/>
  <c r="H155" i="17" s="1"/>
  <c r="G92" i="20"/>
  <c r="G133" i="20"/>
  <c r="H152" i="19"/>
  <c r="H153" i="19" s="1"/>
  <c r="G154" i="17"/>
  <c r="H63" i="15"/>
  <c r="I106" i="13"/>
  <c r="L106" i="13" s="1"/>
  <c r="I107" i="13"/>
  <c r="H12" i="2" s="1"/>
  <c r="I105" i="13"/>
  <c r="H10" i="2" s="1"/>
  <c r="I132" i="13"/>
  <c r="H37" i="2" s="1"/>
  <c r="I102" i="13"/>
  <c r="I155" i="13"/>
  <c r="H60" i="2" s="1"/>
  <c r="I18" i="13"/>
  <c r="H14" i="1" s="1"/>
  <c r="I14" i="13"/>
  <c r="H10" i="1" s="1"/>
  <c r="I13" i="13"/>
  <c r="H9" i="1" s="1"/>
  <c r="I12" i="13"/>
  <c r="H8" i="1" s="1"/>
  <c r="I11" i="13"/>
  <c r="H65" i="15" l="1"/>
  <c r="G66" i="21"/>
  <c r="I90" i="14"/>
  <c r="I101" i="13"/>
  <c r="H7" i="2"/>
  <c r="H7" i="1"/>
  <c r="I10" i="13"/>
  <c r="I131" i="13"/>
  <c r="H36" i="2" s="1"/>
  <c r="H11" i="2"/>
  <c r="H6" i="2"/>
  <c r="G152" i="19"/>
  <c r="G132" i="21"/>
  <c r="G39" i="2" s="1"/>
  <c r="H153" i="21"/>
  <c r="H154" i="21" s="1"/>
  <c r="G154" i="20"/>
  <c r="G155" i="17"/>
  <c r="I134" i="13"/>
  <c r="G65" i="15" l="1"/>
  <c r="G91" i="21"/>
  <c r="H6" i="1"/>
  <c r="G153" i="19"/>
  <c r="G153" i="21"/>
  <c r="I156" i="13"/>
  <c r="H61" i="2" s="1"/>
  <c r="H39" i="2"/>
  <c r="G155" i="20"/>
  <c r="G61" i="2" l="1"/>
  <c r="G154" i="21"/>
  <c r="D153" i="21" l="1"/>
  <c r="E152" i="21"/>
  <c r="E59" i="2" s="1"/>
  <c r="D152" i="21"/>
  <c r="D59" i="2" s="1"/>
  <c r="C152" i="21"/>
  <c r="C59" i="2" s="1"/>
  <c r="E151" i="21"/>
  <c r="E58" i="2" s="1"/>
  <c r="D151" i="21"/>
  <c r="D58" i="2" s="1"/>
  <c r="C151" i="21"/>
  <c r="C58" i="2" s="1"/>
  <c r="E150" i="21"/>
  <c r="E57" i="2" s="1"/>
  <c r="D150" i="21"/>
  <c r="D57" i="2" s="1"/>
  <c r="C150" i="21"/>
  <c r="C57" i="2" s="1"/>
  <c r="E149" i="21"/>
  <c r="E56" i="2" s="1"/>
  <c r="D149" i="21"/>
  <c r="D56" i="2" s="1"/>
  <c r="C149" i="21"/>
  <c r="C56" i="2" s="1"/>
  <c r="E148" i="21"/>
  <c r="E55" i="2" s="1"/>
  <c r="D148" i="21"/>
  <c r="D55" i="2" s="1"/>
  <c r="C148" i="21"/>
  <c r="C55" i="2" s="1"/>
  <c r="E147" i="21"/>
  <c r="E54" i="2" s="1"/>
  <c r="D147" i="21"/>
  <c r="D54" i="2" s="1"/>
  <c r="C147" i="21"/>
  <c r="C54" i="2" s="1"/>
  <c r="E146" i="21"/>
  <c r="E53" i="2" s="1"/>
  <c r="D146" i="21"/>
  <c r="D53" i="2" s="1"/>
  <c r="C146" i="21"/>
  <c r="C53" i="2" s="1"/>
  <c r="E145" i="21"/>
  <c r="E52" i="2" s="1"/>
  <c r="D145" i="21"/>
  <c r="D52" i="2" s="1"/>
  <c r="C145" i="21"/>
  <c r="C52" i="2" s="1"/>
  <c r="E144" i="21"/>
  <c r="E51" i="2" s="1"/>
  <c r="D144" i="21"/>
  <c r="D51" i="2" s="1"/>
  <c r="C144" i="21"/>
  <c r="C51" i="2" s="1"/>
  <c r="E143" i="21"/>
  <c r="E50" i="2" s="1"/>
  <c r="D143" i="21"/>
  <c r="D50" i="2" s="1"/>
  <c r="C143" i="21"/>
  <c r="C50" i="2" s="1"/>
  <c r="E142" i="21"/>
  <c r="D142" i="21"/>
  <c r="C142" i="21"/>
  <c r="E141" i="21"/>
  <c r="E48" i="2" s="1"/>
  <c r="D141" i="21"/>
  <c r="D48" i="2" s="1"/>
  <c r="C141" i="21"/>
  <c r="C48" i="2" s="1"/>
  <c r="E140" i="21"/>
  <c r="E47" i="2" s="1"/>
  <c r="D140" i="21"/>
  <c r="D47" i="2" s="1"/>
  <c r="C140" i="21"/>
  <c r="C47" i="2" s="1"/>
  <c r="E139" i="21"/>
  <c r="E46" i="2" s="1"/>
  <c r="D139" i="21"/>
  <c r="D46" i="2" s="1"/>
  <c r="C139" i="21"/>
  <c r="C46" i="2" s="1"/>
  <c r="E138" i="21"/>
  <c r="E45" i="2" s="1"/>
  <c r="D138" i="21"/>
  <c r="D45" i="2" s="1"/>
  <c r="C138" i="21"/>
  <c r="C45" i="2" s="1"/>
  <c r="E137" i="21"/>
  <c r="E44" i="2" s="1"/>
  <c r="D137" i="21"/>
  <c r="D44" i="2" s="1"/>
  <c r="C137" i="21"/>
  <c r="C44" i="2" s="1"/>
  <c r="E136" i="21"/>
  <c r="E43" i="2" s="1"/>
  <c r="D136" i="21"/>
  <c r="D43" i="2" s="1"/>
  <c r="C136" i="21"/>
  <c r="C43" i="2" s="1"/>
  <c r="E135" i="21"/>
  <c r="E42" i="2" s="1"/>
  <c r="D135" i="21"/>
  <c r="D42" i="2" s="1"/>
  <c r="C135" i="21"/>
  <c r="C42" i="2" s="1"/>
  <c r="E134" i="21"/>
  <c r="E41" i="2" s="1"/>
  <c r="D134" i="21"/>
  <c r="D41" i="2" s="1"/>
  <c r="C134" i="21"/>
  <c r="C41" i="2" s="1"/>
  <c r="E133" i="21"/>
  <c r="E40" i="2" s="1"/>
  <c r="D133" i="21"/>
  <c r="D40" i="2" s="1"/>
  <c r="C133" i="21"/>
  <c r="C40" i="2" s="1"/>
  <c r="D132" i="21"/>
  <c r="E131" i="21"/>
  <c r="E38" i="2" s="1"/>
  <c r="D131" i="21"/>
  <c r="D38" i="2" s="1"/>
  <c r="C131" i="21"/>
  <c r="C38" i="2" s="1"/>
  <c r="E130" i="21"/>
  <c r="E37" i="2" s="1"/>
  <c r="D130" i="21"/>
  <c r="D37" i="2" s="1"/>
  <c r="C130" i="21"/>
  <c r="C37" i="2" s="1"/>
  <c r="E129" i="21"/>
  <c r="E36" i="2" s="1"/>
  <c r="D129" i="21"/>
  <c r="C129" i="21"/>
  <c r="C36" i="2" s="1"/>
  <c r="E128" i="21"/>
  <c r="E35" i="2" s="1"/>
  <c r="D128" i="21"/>
  <c r="D35" i="2" s="1"/>
  <c r="C128" i="21"/>
  <c r="C35" i="2" s="1"/>
  <c r="E127" i="21"/>
  <c r="E34" i="2" s="1"/>
  <c r="D127" i="21"/>
  <c r="D34" i="2" s="1"/>
  <c r="C127" i="21"/>
  <c r="C34" i="2" s="1"/>
  <c r="E126" i="21"/>
  <c r="E33" i="2" s="1"/>
  <c r="D126" i="21"/>
  <c r="D33" i="2" s="1"/>
  <c r="C126" i="21"/>
  <c r="C33" i="2" s="1"/>
  <c r="E125" i="21"/>
  <c r="E32" i="2" s="1"/>
  <c r="D125" i="21"/>
  <c r="D32" i="2" s="1"/>
  <c r="C125" i="21"/>
  <c r="C32" i="2" s="1"/>
  <c r="E124" i="21"/>
  <c r="E31" i="2" s="1"/>
  <c r="D124" i="21"/>
  <c r="D31" i="2" s="1"/>
  <c r="C124" i="21"/>
  <c r="C31" i="2" s="1"/>
  <c r="E123" i="21"/>
  <c r="E30" i="2" s="1"/>
  <c r="D123" i="21"/>
  <c r="D30" i="2" s="1"/>
  <c r="C123" i="21"/>
  <c r="C30" i="2" s="1"/>
  <c r="E122" i="21"/>
  <c r="E29" i="2" s="1"/>
  <c r="D122" i="21"/>
  <c r="D29" i="2" s="1"/>
  <c r="C122" i="21"/>
  <c r="C29" i="2" s="1"/>
  <c r="E121" i="21"/>
  <c r="E28" i="2" s="1"/>
  <c r="D121" i="21"/>
  <c r="D28" i="2" s="1"/>
  <c r="C121" i="21"/>
  <c r="C28" i="2" s="1"/>
  <c r="E120" i="21"/>
  <c r="E27" i="2" s="1"/>
  <c r="D120" i="21"/>
  <c r="D27" i="2" s="1"/>
  <c r="C120" i="21"/>
  <c r="C27" i="2" s="1"/>
  <c r="E119" i="21"/>
  <c r="E26" i="2" s="1"/>
  <c r="D119" i="21"/>
  <c r="D26" i="2" s="1"/>
  <c r="C119" i="21"/>
  <c r="C26" i="2" s="1"/>
  <c r="E118" i="21"/>
  <c r="E25" i="2" s="1"/>
  <c r="D118" i="21"/>
  <c r="D25" i="2" s="1"/>
  <c r="C118" i="21"/>
  <c r="C25" i="2" s="1"/>
  <c r="E117" i="21"/>
  <c r="E24" i="2" s="1"/>
  <c r="D117" i="21"/>
  <c r="D24" i="2" s="1"/>
  <c r="C117" i="21"/>
  <c r="C24" i="2" s="1"/>
  <c r="E116" i="21"/>
  <c r="E23" i="2" s="1"/>
  <c r="D116" i="21"/>
  <c r="D23" i="2" s="1"/>
  <c r="C116" i="21"/>
  <c r="C23" i="2" s="1"/>
  <c r="D115" i="21"/>
  <c r="E114" i="21"/>
  <c r="E21" i="2" s="1"/>
  <c r="D114" i="21"/>
  <c r="D21" i="2" s="1"/>
  <c r="C114" i="21"/>
  <c r="C21" i="2" s="1"/>
  <c r="E113" i="21"/>
  <c r="E20" i="2" s="1"/>
  <c r="D113" i="21"/>
  <c r="D20" i="2" s="1"/>
  <c r="C113" i="21"/>
  <c r="C20" i="2" s="1"/>
  <c r="E112" i="21"/>
  <c r="E19" i="2" s="1"/>
  <c r="D112" i="21"/>
  <c r="D19" i="2" s="1"/>
  <c r="C112" i="21"/>
  <c r="C19" i="2" s="1"/>
  <c r="E111" i="21"/>
  <c r="E18" i="2" s="1"/>
  <c r="D111" i="21"/>
  <c r="D18" i="2" s="1"/>
  <c r="C111" i="21"/>
  <c r="C18" i="2" s="1"/>
  <c r="E110" i="21"/>
  <c r="E17" i="2" s="1"/>
  <c r="D110" i="21"/>
  <c r="D17" i="2" s="1"/>
  <c r="C110" i="21"/>
  <c r="C17" i="2" s="1"/>
  <c r="E109" i="21"/>
  <c r="E16" i="2" s="1"/>
  <c r="D109" i="21"/>
  <c r="D16" i="2" s="1"/>
  <c r="C109" i="21"/>
  <c r="C16" i="2" s="1"/>
  <c r="E108" i="21"/>
  <c r="E15" i="2" s="1"/>
  <c r="D108" i="21"/>
  <c r="D15" i="2" s="1"/>
  <c r="C108" i="21"/>
  <c r="C15" i="2" s="1"/>
  <c r="E107" i="21"/>
  <c r="E14" i="2" s="1"/>
  <c r="D107" i="21"/>
  <c r="D14" i="2" s="1"/>
  <c r="C107" i="21"/>
  <c r="C14" i="2" s="1"/>
  <c r="E106" i="21"/>
  <c r="E13" i="2" s="1"/>
  <c r="D106" i="21"/>
  <c r="D13" i="2" s="1"/>
  <c r="C106" i="21"/>
  <c r="C13" i="2" s="1"/>
  <c r="E105" i="21"/>
  <c r="E12" i="2" s="1"/>
  <c r="D105" i="21"/>
  <c r="D12" i="2" s="1"/>
  <c r="C105" i="21"/>
  <c r="C12" i="2" s="1"/>
  <c r="E104" i="21"/>
  <c r="E11" i="2" s="1"/>
  <c r="D104" i="21"/>
  <c r="D11" i="2" s="1"/>
  <c r="C104" i="21"/>
  <c r="C11" i="2" s="1"/>
  <c r="E103" i="21"/>
  <c r="E10" i="2" s="1"/>
  <c r="D103" i="21"/>
  <c r="D10" i="2" s="1"/>
  <c r="C103" i="21"/>
  <c r="C10" i="2" s="1"/>
  <c r="E102" i="21"/>
  <c r="E9" i="2" s="1"/>
  <c r="D102" i="21"/>
  <c r="D9" i="2" s="1"/>
  <c r="C102" i="21"/>
  <c r="C9" i="2" s="1"/>
  <c r="E101" i="21"/>
  <c r="E8" i="2" s="1"/>
  <c r="D101" i="21"/>
  <c r="D8" i="2" s="1"/>
  <c r="C101" i="21"/>
  <c r="C8" i="2" s="1"/>
  <c r="E100" i="21"/>
  <c r="E7" i="2" s="1"/>
  <c r="D100" i="21"/>
  <c r="D7" i="2" s="1"/>
  <c r="C100" i="21"/>
  <c r="C7" i="2" s="1"/>
  <c r="E10" i="21"/>
  <c r="D10" i="21"/>
  <c r="D6" i="1" s="1"/>
  <c r="D90" i="21"/>
  <c r="D86" i="1" s="1"/>
  <c r="E89" i="21"/>
  <c r="E85" i="1" s="1"/>
  <c r="D89" i="21"/>
  <c r="D85" i="1" s="1"/>
  <c r="C89" i="21"/>
  <c r="C85" i="1" s="1"/>
  <c r="E88" i="21"/>
  <c r="E84" i="1" s="1"/>
  <c r="D88" i="21"/>
  <c r="D84" i="1" s="1"/>
  <c r="C88" i="21"/>
  <c r="C84" i="1" s="1"/>
  <c r="E87" i="21"/>
  <c r="E83" i="1" s="1"/>
  <c r="D87" i="21"/>
  <c r="D83" i="1" s="1"/>
  <c r="C87" i="21"/>
  <c r="C83" i="1" s="1"/>
  <c r="E86" i="21"/>
  <c r="E82" i="1" s="1"/>
  <c r="D86" i="21"/>
  <c r="D82" i="1" s="1"/>
  <c r="C86" i="21"/>
  <c r="C82" i="1" s="1"/>
  <c r="E85" i="21"/>
  <c r="E81" i="1" s="1"/>
  <c r="D85" i="21"/>
  <c r="D81" i="1" s="1"/>
  <c r="C85" i="21"/>
  <c r="C81" i="1" s="1"/>
  <c r="E84" i="21"/>
  <c r="E80" i="1" s="1"/>
  <c r="D84" i="21"/>
  <c r="D80" i="1" s="1"/>
  <c r="C84" i="21"/>
  <c r="C80" i="1" s="1"/>
  <c r="E83" i="21"/>
  <c r="E79" i="1" s="1"/>
  <c r="D83" i="21"/>
  <c r="D79" i="1" s="1"/>
  <c r="C83" i="21"/>
  <c r="C79" i="1" s="1"/>
  <c r="E82" i="21"/>
  <c r="E78" i="1" s="1"/>
  <c r="D82" i="21"/>
  <c r="D78" i="1" s="1"/>
  <c r="C82" i="21"/>
  <c r="C78" i="1" s="1"/>
  <c r="E81" i="21"/>
  <c r="E77" i="1" s="1"/>
  <c r="D81" i="21"/>
  <c r="D77" i="1" s="1"/>
  <c r="C81" i="21"/>
  <c r="C77" i="1" s="1"/>
  <c r="E80" i="21"/>
  <c r="E76" i="1" s="1"/>
  <c r="D80" i="21"/>
  <c r="D76" i="1" s="1"/>
  <c r="C80" i="21"/>
  <c r="C76" i="1" s="1"/>
  <c r="D79" i="21"/>
  <c r="D75" i="1" s="1"/>
  <c r="E78" i="21"/>
  <c r="E74" i="1" s="1"/>
  <c r="D78" i="21"/>
  <c r="D74" i="1" s="1"/>
  <c r="C78" i="21"/>
  <c r="C74" i="1" s="1"/>
  <c r="E77" i="21"/>
  <c r="E73" i="1" s="1"/>
  <c r="D77" i="21"/>
  <c r="D73" i="1" s="1"/>
  <c r="C77" i="21"/>
  <c r="C73" i="1" s="1"/>
  <c r="E76" i="21"/>
  <c r="E72" i="1" s="1"/>
  <c r="D76" i="21"/>
  <c r="D72" i="1" s="1"/>
  <c r="C76" i="21"/>
  <c r="E75" i="21"/>
  <c r="E71" i="1" s="1"/>
  <c r="D75" i="21"/>
  <c r="D71" i="1" s="1"/>
  <c r="C75" i="21"/>
  <c r="C71" i="1" s="1"/>
  <c r="E74" i="21"/>
  <c r="E70" i="1" s="1"/>
  <c r="D74" i="21"/>
  <c r="D70" i="1" s="1"/>
  <c r="C74" i="21"/>
  <c r="C70" i="1" s="1"/>
  <c r="E73" i="21"/>
  <c r="E69" i="1" s="1"/>
  <c r="D73" i="21"/>
  <c r="D69" i="1" s="1"/>
  <c r="C73" i="21"/>
  <c r="C69" i="1" s="1"/>
  <c r="E72" i="21"/>
  <c r="E68" i="1" s="1"/>
  <c r="D72" i="21"/>
  <c r="D68" i="1" s="1"/>
  <c r="C72" i="21"/>
  <c r="C68" i="1" s="1"/>
  <c r="E71" i="21"/>
  <c r="E67" i="1" s="1"/>
  <c r="D71" i="21"/>
  <c r="D67" i="1" s="1"/>
  <c r="C71" i="21"/>
  <c r="C67" i="1" s="1"/>
  <c r="E70" i="21"/>
  <c r="E66" i="1" s="1"/>
  <c r="D70" i="21"/>
  <c r="D66" i="1" s="1"/>
  <c r="C70" i="21"/>
  <c r="C66" i="1" s="1"/>
  <c r="E69" i="21"/>
  <c r="E65" i="1" s="1"/>
  <c r="D69" i="21"/>
  <c r="D65" i="1" s="1"/>
  <c r="C69" i="21"/>
  <c r="C65" i="1" s="1"/>
  <c r="E68" i="21"/>
  <c r="E64" i="1" s="1"/>
  <c r="D68" i="21"/>
  <c r="D64" i="1" s="1"/>
  <c r="C68" i="21"/>
  <c r="C64" i="1" s="1"/>
  <c r="E67" i="21"/>
  <c r="E63" i="1" s="1"/>
  <c r="D67" i="21"/>
  <c r="D63" i="1" s="1"/>
  <c r="C67" i="21"/>
  <c r="C63" i="1" s="1"/>
  <c r="D66" i="21"/>
  <c r="E65" i="21"/>
  <c r="E61" i="1" s="1"/>
  <c r="D65" i="21"/>
  <c r="D61" i="1" s="1"/>
  <c r="C65" i="21"/>
  <c r="C61" i="1" s="1"/>
  <c r="E64" i="21"/>
  <c r="E60" i="1" s="1"/>
  <c r="D64" i="21"/>
  <c r="D60" i="1" s="1"/>
  <c r="C64" i="21"/>
  <c r="C60" i="1" s="1"/>
  <c r="E63" i="21"/>
  <c r="E59" i="1" s="1"/>
  <c r="D63" i="21"/>
  <c r="D59" i="1" s="1"/>
  <c r="C63" i="21"/>
  <c r="C59" i="1" s="1"/>
  <c r="E62" i="21"/>
  <c r="E58" i="1" s="1"/>
  <c r="D62" i="21"/>
  <c r="D58" i="1" s="1"/>
  <c r="C62" i="21"/>
  <c r="C58" i="1" s="1"/>
  <c r="E61" i="21"/>
  <c r="E57" i="1" s="1"/>
  <c r="D61" i="21"/>
  <c r="D57" i="1" s="1"/>
  <c r="C61" i="21"/>
  <c r="C57" i="1" s="1"/>
  <c r="E60" i="21"/>
  <c r="E56" i="1" s="1"/>
  <c r="D60" i="21"/>
  <c r="D56" i="1" s="1"/>
  <c r="C60" i="21"/>
  <c r="C56" i="1" s="1"/>
  <c r="E59" i="21"/>
  <c r="E55" i="1" s="1"/>
  <c r="D59" i="21"/>
  <c r="D55" i="1" s="1"/>
  <c r="C59" i="21"/>
  <c r="C55" i="1" s="1"/>
  <c r="E58" i="21"/>
  <c r="E54" i="1" s="1"/>
  <c r="D58" i="21"/>
  <c r="D54" i="1" s="1"/>
  <c r="C58" i="21"/>
  <c r="C54" i="1" s="1"/>
  <c r="E57" i="21"/>
  <c r="E53" i="1" s="1"/>
  <c r="D57" i="21"/>
  <c r="D53" i="1" s="1"/>
  <c r="C57" i="21"/>
  <c r="C53" i="1" s="1"/>
  <c r="E56" i="21"/>
  <c r="E52" i="1" s="1"/>
  <c r="D56" i="21"/>
  <c r="D52" i="1" s="1"/>
  <c r="C56" i="21"/>
  <c r="C52" i="1" s="1"/>
  <c r="E55" i="21"/>
  <c r="E51" i="1" s="1"/>
  <c r="D55" i="21"/>
  <c r="D51" i="1" s="1"/>
  <c r="C55" i="21"/>
  <c r="C51" i="1" s="1"/>
  <c r="E54" i="21"/>
  <c r="E50" i="1" s="1"/>
  <c r="D54" i="21"/>
  <c r="D50" i="1" s="1"/>
  <c r="C54" i="21"/>
  <c r="C50" i="1" s="1"/>
  <c r="E53" i="21"/>
  <c r="E49" i="1" s="1"/>
  <c r="D53" i="21"/>
  <c r="D49" i="1" s="1"/>
  <c r="C53" i="21"/>
  <c r="C49" i="1" s="1"/>
  <c r="E52" i="21"/>
  <c r="E48" i="1" s="1"/>
  <c r="D52" i="21"/>
  <c r="D48" i="1" s="1"/>
  <c r="C52" i="21"/>
  <c r="C48" i="1" s="1"/>
  <c r="E51" i="21"/>
  <c r="E47" i="1" s="1"/>
  <c r="D51" i="21"/>
  <c r="D47" i="1" s="1"/>
  <c r="C51" i="21"/>
  <c r="C47" i="1" s="1"/>
  <c r="E50" i="21"/>
  <c r="E46" i="1" s="1"/>
  <c r="D50" i="21"/>
  <c r="D46" i="1" s="1"/>
  <c r="C50" i="21"/>
  <c r="C46" i="1" s="1"/>
  <c r="E49" i="21"/>
  <c r="E45" i="1" s="1"/>
  <c r="D49" i="21"/>
  <c r="D45" i="1" s="1"/>
  <c r="C49" i="21"/>
  <c r="C45" i="1" s="1"/>
  <c r="E48" i="21"/>
  <c r="E44" i="1" s="1"/>
  <c r="D48" i="21"/>
  <c r="D44" i="1" s="1"/>
  <c r="C48" i="21"/>
  <c r="C44" i="1" s="1"/>
  <c r="E47" i="21"/>
  <c r="E43" i="1" s="1"/>
  <c r="D47" i="21"/>
  <c r="D43" i="1" s="1"/>
  <c r="C47" i="21"/>
  <c r="C43" i="1" s="1"/>
  <c r="E46" i="21"/>
  <c r="E42" i="1" s="1"/>
  <c r="D46" i="21"/>
  <c r="D42" i="1" s="1"/>
  <c r="C46" i="21"/>
  <c r="C42" i="1" s="1"/>
  <c r="E45" i="21"/>
  <c r="E41" i="1" s="1"/>
  <c r="D45" i="21"/>
  <c r="D41" i="1" s="1"/>
  <c r="C45" i="21"/>
  <c r="C41" i="1" s="1"/>
  <c r="E44" i="21"/>
  <c r="E40" i="1" s="1"/>
  <c r="D44" i="21"/>
  <c r="D40" i="1" s="1"/>
  <c r="C44" i="21"/>
  <c r="C40" i="1" s="1"/>
  <c r="E43" i="21"/>
  <c r="E39" i="1" s="1"/>
  <c r="D43" i="21"/>
  <c r="D39" i="1" s="1"/>
  <c r="C43" i="21"/>
  <c r="C39" i="1" s="1"/>
  <c r="E42" i="21"/>
  <c r="E38" i="1" s="1"/>
  <c r="D42" i="21"/>
  <c r="D38" i="1" s="1"/>
  <c r="C42" i="21"/>
  <c r="C38" i="1" s="1"/>
  <c r="E41" i="21"/>
  <c r="E37" i="1" s="1"/>
  <c r="D41" i="21"/>
  <c r="D37" i="1" s="1"/>
  <c r="C41" i="21"/>
  <c r="C37" i="1" s="1"/>
  <c r="E40" i="21"/>
  <c r="E36" i="1" s="1"/>
  <c r="D40" i="21"/>
  <c r="D36" i="1" s="1"/>
  <c r="C40" i="21"/>
  <c r="C36" i="1" s="1"/>
  <c r="D39" i="21"/>
  <c r="E38" i="21"/>
  <c r="E34" i="1" s="1"/>
  <c r="D38" i="21"/>
  <c r="D34" i="1" s="1"/>
  <c r="C38" i="21"/>
  <c r="C34" i="1" s="1"/>
  <c r="E37" i="21"/>
  <c r="E33" i="1" s="1"/>
  <c r="D37" i="21"/>
  <c r="D33" i="1" s="1"/>
  <c r="C37" i="21"/>
  <c r="C33" i="1" s="1"/>
  <c r="E36" i="21"/>
  <c r="E32" i="1" s="1"/>
  <c r="D36" i="21"/>
  <c r="D32" i="1" s="1"/>
  <c r="C36" i="21"/>
  <c r="C32" i="1" s="1"/>
  <c r="E35" i="21"/>
  <c r="E31" i="1" s="1"/>
  <c r="D35" i="21"/>
  <c r="D31" i="1" s="1"/>
  <c r="C35" i="21"/>
  <c r="C31" i="1" s="1"/>
  <c r="E34" i="21"/>
  <c r="E30" i="1" s="1"/>
  <c r="D34" i="21"/>
  <c r="D30" i="1" s="1"/>
  <c r="C34" i="21"/>
  <c r="C30" i="1" s="1"/>
  <c r="E33" i="21"/>
  <c r="E29" i="1" s="1"/>
  <c r="D33" i="21"/>
  <c r="D29" i="1" s="1"/>
  <c r="C33" i="21"/>
  <c r="E32" i="21"/>
  <c r="D32" i="21"/>
  <c r="C32" i="21"/>
  <c r="E31" i="21"/>
  <c r="E27" i="1" s="1"/>
  <c r="D31" i="21"/>
  <c r="D27" i="1" s="1"/>
  <c r="C31" i="21"/>
  <c r="C27" i="1" s="1"/>
  <c r="E30" i="21"/>
  <c r="E26" i="1" s="1"/>
  <c r="D30" i="21"/>
  <c r="D26" i="1" s="1"/>
  <c r="C30" i="21"/>
  <c r="C26" i="1" s="1"/>
  <c r="E29" i="21"/>
  <c r="E25" i="1" s="1"/>
  <c r="D29" i="21"/>
  <c r="D25" i="1" s="1"/>
  <c r="C29" i="21"/>
  <c r="C25" i="1" s="1"/>
  <c r="E28" i="21"/>
  <c r="E24" i="1" s="1"/>
  <c r="D28" i="21"/>
  <c r="D24" i="1" s="1"/>
  <c r="C28" i="21"/>
  <c r="C24" i="1" s="1"/>
  <c r="E27" i="21"/>
  <c r="E23" i="1" s="1"/>
  <c r="D27" i="21"/>
  <c r="D23" i="1" s="1"/>
  <c r="C27" i="21"/>
  <c r="C23" i="1" s="1"/>
  <c r="E26" i="21"/>
  <c r="E22" i="1" s="1"/>
  <c r="D26" i="21"/>
  <c r="D22" i="1" s="1"/>
  <c r="C26" i="21"/>
  <c r="C22" i="1" s="1"/>
  <c r="E25" i="21"/>
  <c r="E21" i="1" s="1"/>
  <c r="D25" i="21"/>
  <c r="D21" i="1" s="1"/>
  <c r="C25" i="21"/>
  <c r="C21" i="1" s="1"/>
  <c r="E24" i="21"/>
  <c r="E20" i="1" s="1"/>
  <c r="D24" i="21"/>
  <c r="D20" i="1" s="1"/>
  <c r="C24" i="21"/>
  <c r="C20" i="1" s="1"/>
  <c r="E23" i="21"/>
  <c r="E19" i="1" s="1"/>
  <c r="D23" i="21"/>
  <c r="D19" i="1" s="1"/>
  <c r="C23" i="21"/>
  <c r="C19" i="1" s="1"/>
  <c r="E22" i="21"/>
  <c r="E18" i="1" s="1"/>
  <c r="D22" i="21"/>
  <c r="D18" i="1" s="1"/>
  <c r="C22" i="21"/>
  <c r="C18" i="1" s="1"/>
  <c r="E21" i="21"/>
  <c r="E17" i="1" s="1"/>
  <c r="D21" i="21"/>
  <c r="D17" i="1" s="1"/>
  <c r="C21" i="21"/>
  <c r="C17" i="1" s="1"/>
  <c r="E20" i="21"/>
  <c r="E16" i="1" s="1"/>
  <c r="D20" i="21"/>
  <c r="D16" i="1" s="1"/>
  <c r="C20" i="21"/>
  <c r="C16" i="1" s="1"/>
  <c r="E19" i="21"/>
  <c r="E15" i="1" s="1"/>
  <c r="D19" i="21"/>
  <c r="D15" i="1" s="1"/>
  <c r="C19" i="21"/>
  <c r="C15" i="1" s="1"/>
  <c r="D18" i="21"/>
  <c r="C18" i="21"/>
  <c r="E17" i="21"/>
  <c r="E13" i="1" s="1"/>
  <c r="D17" i="21"/>
  <c r="D13" i="1" s="1"/>
  <c r="C17" i="21"/>
  <c r="C13" i="1" s="1"/>
  <c r="E16" i="21"/>
  <c r="E12" i="1" s="1"/>
  <c r="D16" i="21"/>
  <c r="D12" i="1" s="1"/>
  <c r="C16" i="21"/>
  <c r="C12" i="1" s="1"/>
  <c r="E15" i="21"/>
  <c r="E11" i="1" s="1"/>
  <c r="D15" i="21"/>
  <c r="D11" i="1" s="1"/>
  <c r="C15" i="21"/>
  <c r="C11" i="1" s="1"/>
  <c r="E14" i="21"/>
  <c r="E10" i="1" s="1"/>
  <c r="D14" i="21"/>
  <c r="D10" i="1" s="1"/>
  <c r="C14" i="21"/>
  <c r="C10" i="1" s="1"/>
  <c r="E13" i="21"/>
  <c r="E9" i="1" s="1"/>
  <c r="D13" i="21"/>
  <c r="D9" i="1" s="1"/>
  <c r="C13" i="21"/>
  <c r="C9" i="1" s="1"/>
  <c r="E12" i="21"/>
  <c r="E8" i="1" s="1"/>
  <c r="D12" i="21"/>
  <c r="D8" i="1" s="1"/>
  <c r="C12" i="21"/>
  <c r="C8" i="1" s="1"/>
  <c r="E11" i="21"/>
  <c r="E7" i="1" s="1"/>
  <c r="D11" i="21"/>
  <c r="D7" i="1" s="1"/>
  <c r="C11" i="21"/>
  <c r="C7" i="1" s="1"/>
  <c r="C10" i="21"/>
  <c r="C116" i="20"/>
  <c r="C100" i="20"/>
  <c r="C80" i="20"/>
  <c r="F80" i="20" s="1"/>
  <c r="K80" i="20" s="1"/>
  <c r="F153" i="20"/>
  <c r="K153" i="20" s="1"/>
  <c r="F152" i="20"/>
  <c r="K152" i="20" s="1"/>
  <c r="F151" i="20"/>
  <c r="K151" i="20" s="1"/>
  <c r="F150" i="20"/>
  <c r="K150" i="20" s="1"/>
  <c r="F149" i="20"/>
  <c r="K149" i="20" s="1"/>
  <c r="F148" i="20"/>
  <c r="K148" i="20" s="1"/>
  <c r="F147" i="20"/>
  <c r="K147" i="20" s="1"/>
  <c r="F146" i="20"/>
  <c r="K146" i="20" s="1"/>
  <c r="F145" i="20"/>
  <c r="K145" i="20" s="1"/>
  <c r="F144" i="20"/>
  <c r="K144" i="20" s="1"/>
  <c r="F143" i="20"/>
  <c r="K143" i="20" s="1"/>
  <c r="F142" i="20"/>
  <c r="K142" i="20" s="1"/>
  <c r="F141" i="20"/>
  <c r="K141" i="20" s="1"/>
  <c r="F140" i="20"/>
  <c r="K140" i="20" s="1"/>
  <c r="F139" i="20"/>
  <c r="K139" i="20" s="1"/>
  <c r="F138" i="20"/>
  <c r="K138" i="20" s="1"/>
  <c r="F137" i="20"/>
  <c r="K137" i="20" s="1"/>
  <c r="F136" i="20"/>
  <c r="K136" i="20" s="1"/>
  <c r="F135" i="20"/>
  <c r="K135" i="20" s="1"/>
  <c r="F134" i="20"/>
  <c r="K134" i="20" s="1"/>
  <c r="F132" i="20"/>
  <c r="K132" i="20" s="1"/>
  <c r="F131" i="20"/>
  <c r="K131" i="20" s="1"/>
  <c r="F130" i="20"/>
  <c r="K130" i="20" s="1"/>
  <c r="F129" i="20"/>
  <c r="K129" i="20" s="1"/>
  <c r="F128" i="20"/>
  <c r="K128" i="20" s="1"/>
  <c r="F127" i="20"/>
  <c r="K127" i="20" s="1"/>
  <c r="F126" i="20"/>
  <c r="K126" i="20" s="1"/>
  <c r="F125" i="20"/>
  <c r="K125" i="20" s="1"/>
  <c r="F124" i="20"/>
  <c r="K124" i="20" s="1"/>
  <c r="F123" i="20"/>
  <c r="K123" i="20" s="1"/>
  <c r="F122" i="20"/>
  <c r="K122" i="20" s="1"/>
  <c r="F121" i="20"/>
  <c r="K121" i="20" s="1"/>
  <c r="F120" i="20"/>
  <c r="K120" i="20" s="1"/>
  <c r="F119" i="20"/>
  <c r="K119" i="20" s="1"/>
  <c r="F118" i="20"/>
  <c r="K118" i="20" s="1"/>
  <c r="F117" i="20"/>
  <c r="K117" i="20" s="1"/>
  <c r="F116" i="20"/>
  <c r="K116" i="20" s="1"/>
  <c r="F115" i="20"/>
  <c r="K115" i="20" s="1"/>
  <c r="F114" i="20"/>
  <c r="K114" i="20" s="1"/>
  <c r="F113" i="20"/>
  <c r="K113" i="20" s="1"/>
  <c r="F112" i="20"/>
  <c r="K112" i="20" s="1"/>
  <c r="F111" i="20"/>
  <c r="K111" i="20" s="1"/>
  <c r="F110" i="20"/>
  <c r="K110" i="20" s="1"/>
  <c r="F109" i="20"/>
  <c r="K109" i="20" s="1"/>
  <c r="F108" i="20"/>
  <c r="K108" i="20" s="1"/>
  <c r="F107" i="20"/>
  <c r="K107" i="20" s="1"/>
  <c r="F106" i="20"/>
  <c r="K106" i="20" s="1"/>
  <c r="F105" i="20"/>
  <c r="K105" i="20" s="1"/>
  <c r="F104" i="20"/>
  <c r="K104" i="20" s="1"/>
  <c r="F103" i="20"/>
  <c r="K103" i="20" s="1"/>
  <c r="F102" i="20"/>
  <c r="K102" i="20" s="1"/>
  <c r="F101" i="20"/>
  <c r="K101" i="20" s="1"/>
  <c r="F100" i="20"/>
  <c r="K100" i="20" s="1"/>
  <c r="F90" i="20"/>
  <c r="K90" i="20" s="1"/>
  <c r="F89" i="20"/>
  <c r="K89" i="20" s="1"/>
  <c r="F88" i="20"/>
  <c r="K88" i="20" s="1"/>
  <c r="F87" i="20"/>
  <c r="K87" i="20" s="1"/>
  <c r="F86" i="20"/>
  <c r="K86" i="20" s="1"/>
  <c r="F85" i="20"/>
  <c r="K85" i="20" s="1"/>
  <c r="F84" i="20"/>
  <c r="K84" i="20" s="1"/>
  <c r="F83" i="20"/>
  <c r="K83" i="20" s="1"/>
  <c r="F82" i="20"/>
  <c r="K82" i="20" s="1"/>
  <c r="F81" i="20"/>
  <c r="K81" i="20" s="1"/>
  <c r="F79" i="20"/>
  <c r="K79" i="20" s="1"/>
  <c r="F78" i="20"/>
  <c r="K78" i="20" s="1"/>
  <c r="F77" i="20"/>
  <c r="K77" i="20" s="1"/>
  <c r="F76" i="20"/>
  <c r="K76" i="20" s="1"/>
  <c r="F75" i="20"/>
  <c r="K75" i="20" s="1"/>
  <c r="F74" i="20"/>
  <c r="K74" i="20" s="1"/>
  <c r="F73" i="20"/>
  <c r="K73" i="20" s="1"/>
  <c r="F72" i="20"/>
  <c r="K72" i="20" s="1"/>
  <c r="F71" i="20"/>
  <c r="K71" i="20" s="1"/>
  <c r="F70" i="20"/>
  <c r="K70" i="20" s="1"/>
  <c r="F69" i="20"/>
  <c r="K69" i="20" s="1"/>
  <c r="F68" i="20"/>
  <c r="K68" i="20" s="1"/>
  <c r="F66" i="20"/>
  <c r="K66" i="20" s="1"/>
  <c r="F65" i="20"/>
  <c r="K65" i="20" s="1"/>
  <c r="F64" i="20"/>
  <c r="K64" i="20" s="1"/>
  <c r="F63" i="20"/>
  <c r="K63" i="20" s="1"/>
  <c r="F62" i="20"/>
  <c r="K62" i="20" s="1"/>
  <c r="F61" i="20"/>
  <c r="K61" i="20" s="1"/>
  <c r="F60" i="20"/>
  <c r="K60" i="20" s="1"/>
  <c r="F59" i="20"/>
  <c r="K59" i="20" s="1"/>
  <c r="F58" i="20"/>
  <c r="K58" i="20" s="1"/>
  <c r="F57" i="20"/>
  <c r="K57" i="20" s="1"/>
  <c r="F56" i="20"/>
  <c r="K56" i="20" s="1"/>
  <c r="F55" i="20"/>
  <c r="K55" i="20" s="1"/>
  <c r="F54" i="20"/>
  <c r="K54" i="20" s="1"/>
  <c r="F53" i="20"/>
  <c r="K53" i="20" s="1"/>
  <c r="F52" i="20"/>
  <c r="K52" i="20" s="1"/>
  <c r="F51" i="20"/>
  <c r="K51" i="20" s="1"/>
  <c r="F50" i="20"/>
  <c r="K50" i="20" s="1"/>
  <c r="F49" i="20"/>
  <c r="K49" i="20" s="1"/>
  <c r="F48" i="20"/>
  <c r="K48" i="20" s="1"/>
  <c r="F47" i="20"/>
  <c r="K47" i="20" s="1"/>
  <c r="F46" i="20"/>
  <c r="K46" i="20" s="1"/>
  <c r="F45" i="20"/>
  <c r="K45" i="20" s="1"/>
  <c r="F44" i="20"/>
  <c r="K44" i="20" s="1"/>
  <c r="F43" i="20"/>
  <c r="K43" i="20" s="1"/>
  <c r="F42" i="20"/>
  <c r="K42" i="20" s="1"/>
  <c r="F41" i="20"/>
  <c r="K41" i="20" s="1"/>
  <c r="F39" i="20"/>
  <c r="K39" i="20" s="1"/>
  <c r="F38" i="20"/>
  <c r="K38" i="20" s="1"/>
  <c r="F37" i="20"/>
  <c r="K37" i="20" s="1"/>
  <c r="F36" i="20"/>
  <c r="K36" i="20" s="1"/>
  <c r="F35" i="20"/>
  <c r="K35" i="20" s="1"/>
  <c r="F34" i="20"/>
  <c r="K34" i="20" s="1"/>
  <c r="F33" i="20"/>
  <c r="K33" i="20" s="1"/>
  <c r="F32" i="20"/>
  <c r="K32" i="20" s="1"/>
  <c r="F31" i="20"/>
  <c r="K31" i="20" s="1"/>
  <c r="F30" i="20"/>
  <c r="K30" i="20" s="1"/>
  <c r="F29" i="20"/>
  <c r="K29" i="20" s="1"/>
  <c r="F28" i="20"/>
  <c r="K28" i="20" s="1"/>
  <c r="F27" i="20"/>
  <c r="K27" i="20" s="1"/>
  <c r="F26" i="20"/>
  <c r="K26" i="20" s="1"/>
  <c r="F25" i="20"/>
  <c r="K25" i="20" s="1"/>
  <c r="F24" i="20"/>
  <c r="K24" i="20" s="1"/>
  <c r="F23" i="20"/>
  <c r="K23" i="20" s="1"/>
  <c r="F22" i="20"/>
  <c r="K22" i="20" s="1"/>
  <c r="F21" i="20"/>
  <c r="K21" i="20" s="1"/>
  <c r="F20" i="20"/>
  <c r="K20" i="20" s="1"/>
  <c r="F19" i="20"/>
  <c r="K19" i="20" s="1"/>
  <c r="F18" i="20"/>
  <c r="K18" i="20" s="1"/>
  <c r="F17" i="20"/>
  <c r="K17" i="20" s="1"/>
  <c r="F16" i="20"/>
  <c r="K16" i="20" s="1"/>
  <c r="F15" i="20"/>
  <c r="K15" i="20" s="1"/>
  <c r="F14" i="20"/>
  <c r="K14" i="20" s="1"/>
  <c r="F13" i="20"/>
  <c r="K13" i="20" s="1"/>
  <c r="F12" i="20"/>
  <c r="K12" i="20" s="1"/>
  <c r="F11" i="20"/>
  <c r="K11" i="20" s="1"/>
  <c r="C40" i="20"/>
  <c r="F40" i="20" s="1"/>
  <c r="K40" i="20" s="1"/>
  <c r="C114" i="19"/>
  <c r="F114" i="19" s="1"/>
  <c r="K114" i="19" s="1"/>
  <c r="C98" i="19"/>
  <c r="C78" i="19"/>
  <c r="C38" i="19"/>
  <c r="C65" i="19" s="1"/>
  <c r="F65" i="19" s="1"/>
  <c r="K65" i="19" s="1"/>
  <c r="F151" i="19"/>
  <c r="K151" i="19" s="1"/>
  <c r="F150" i="19"/>
  <c r="K150" i="19" s="1"/>
  <c r="F149" i="19"/>
  <c r="K149" i="19" s="1"/>
  <c r="F148" i="19"/>
  <c r="K148" i="19" s="1"/>
  <c r="F147" i="19"/>
  <c r="K147" i="19" s="1"/>
  <c r="F146" i="19"/>
  <c r="K146" i="19" s="1"/>
  <c r="F145" i="19"/>
  <c r="K145" i="19" s="1"/>
  <c r="F144" i="19"/>
  <c r="K144" i="19" s="1"/>
  <c r="F143" i="19"/>
  <c r="K143" i="19" s="1"/>
  <c r="F142" i="19"/>
  <c r="K142" i="19" s="1"/>
  <c r="F141" i="19"/>
  <c r="K141" i="19" s="1"/>
  <c r="F140" i="19"/>
  <c r="K140" i="19" s="1"/>
  <c r="F139" i="19"/>
  <c r="K139" i="19" s="1"/>
  <c r="F138" i="19"/>
  <c r="K138" i="19" s="1"/>
  <c r="F137" i="19"/>
  <c r="K137" i="19" s="1"/>
  <c r="F136" i="19"/>
  <c r="K136" i="19" s="1"/>
  <c r="F135" i="19"/>
  <c r="K135" i="19" s="1"/>
  <c r="F134" i="19"/>
  <c r="K134" i="19" s="1"/>
  <c r="F133" i="19"/>
  <c r="K133" i="19" s="1"/>
  <c r="F132" i="19"/>
  <c r="K132" i="19" s="1"/>
  <c r="F130" i="19"/>
  <c r="K130" i="19" s="1"/>
  <c r="F129" i="19"/>
  <c r="K129" i="19" s="1"/>
  <c r="F128" i="19"/>
  <c r="K128" i="19" s="1"/>
  <c r="F127" i="19"/>
  <c r="K127" i="19" s="1"/>
  <c r="F126" i="19"/>
  <c r="K126" i="19" s="1"/>
  <c r="F125" i="19"/>
  <c r="K125" i="19" s="1"/>
  <c r="F124" i="19"/>
  <c r="K124" i="19" s="1"/>
  <c r="F123" i="19"/>
  <c r="K123" i="19" s="1"/>
  <c r="F122" i="19"/>
  <c r="K122" i="19" s="1"/>
  <c r="F121" i="19"/>
  <c r="K121" i="19" s="1"/>
  <c r="F120" i="19"/>
  <c r="K120" i="19" s="1"/>
  <c r="F119" i="19"/>
  <c r="K119" i="19" s="1"/>
  <c r="F118" i="19"/>
  <c r="K118" i="19" s="1"/>
  <c r="F117" i="19"/>
  <c r="K117" i="19" s="1"/>
  <c r="F116" i="19"/>
  <c r="K116" i="19" s="1"/>
  <c r="F115" i="19"/>
  <c r="K115" i="19" s="1"/>
  <c r="F113" i="19"/>
  <c r="K113" i="19" s="1"/>
  <c r="F112" i="19"/>
  <c r="K112" i="19" s="1"/>
  <c r="F111" i="19"/>
  <c r="K111" i="19" s="1"/>
  <c r="F110" i="19"/>
  <c r="K110" i="19" s="1"/>
  <c r="F109" i="19"/>
  <c r="K109" i="19" s="1"/>
  <c r="F108" i="19"/>
  <c r="K108" i="19" s="1"/>
  <c r="F107" i="19"/>
  <c r="K107" i="19" s="1"/>
  <c r="F106" i="19"/>
  <c r="K106" i="19" s="1"/>
  <c r="F105" i="19"/>
  <c r="K105" i="19" s="1"/>
  <c r="F104" i="19"/>
  <c r="K104" i="19" s="1"/>
  <c r="F103" i="19"/>
  <c r="K103" i="19" s="1"/>
  <c r="F102" i="19"/>
  <c r="K102" i="19" s="1"/>
  <c r="F101" i="19"/>
  <c r="K101" i="19" s="1"/>
  <c r="F100" i="19"/>
  <c r="K100" i="19" s="1"/>
  <c r="F99" i="19"/>
  <c r="K99" i="19" s="1"/>
  <c r="F98" i="19"/>
  <c r="K98" i="19" s="1"/>
  <c r="F88" i="19"/>
  <c r="K88" i="19" s="1"/>
  <c r="F87" i="19"/>
  <c r="K87" i="19" s="1"/>
  <c r="F86" i="19"/>
  <c r="K86" i="19" s="1"/>
  <c r="F85" i="19"/>
  <c r="K85" i="19" s="1"/>
  <c r="F84" i="19"/>
  <c r="K84" i="19" s="1"/>
  <c r="F83" i="19"/>
  <c r="K83" i="19" s="1"/>
  <c r="F82" i="19"/>
  <c r="K82" i="19" s="1"/>
  <c r="F81" i="19"/>
  <c r="K81" i="19" s="1"/>
  <c r="F80" i="19"/>
  <c r="K80" i="19" s="1"/>
  <c r="F79" i="19"/>
  <c r="K79" i="19" s="1"/>
  <c r="F77" i="19"/>
  <c r="K77" i="19" s="1"/>
  <c r="F76" i="19"/>
  <c r="K76" i="19" s="1"/>
  <c r="F75" i="19"/>
  <c r="K75" i="19" s="1"/>
  <c r="F74" i="19"/>
  <c r="K74" i="19" s="1"/>
  <c r="F73" i="19"/>
  <c r="K73" i="19" s="1"/>
  <c r="F72" i="19"/>
  <c r="K72" i="19" s="1"/>
  <c r="F71" i="19"/>
  <c r="K71" i="19" s="1"/>
  <c r="F70" i="19"/>
  <c r="K70" i="19" s="1"/>
  <c r="F69" i="19"/>
  <c r="K69" i="19" s="1"/>
  <c r="F68" i="19"/>
  <c r="K68" i="19" s="1"/>
  <c r="F67" i="19"/>
  <c r="K67" i="19" s="1"/>
  <c r="F66" i="19"/>
  <c r="K66" i="19" s="1"/>
  <c r="F64" i="19"/>
  <c r="K64" i="19" s="1"/>
  <c r="F63" i="19"/>
  <c r="K63" i="19" s="1"/>
  <c r="F62" i="19"/>
  <c r="K62" i="19" s="1"/>
  <c r="F61" i="19"/>
  <c r="K61" i="19" s="1"/>
  <c r="F60" i="19"/>
  <c r="K60" i="19" s="1"/>
  <c r="F59" i="19"/>
  <c r="K59" i="19" s="1"/>
  <c r="F58" i="19"/>
  <c r="K58" i="19" s="1"/>
  <c r="F57" i="19"/>
  <c r="K57" i="19" s="1"/>
  <c r="F56" i="19"/>
  <c r="K56" i="19" s="1"/>
  <c r="F55" i="19"/>
  <c r="K55" i="19" s="1"/>
  <c r="F54" i="19"/>
  <c r="K54" i="19" s="1"/>
  <c r="F53" i="19"/>
  <c r="K53" i="19" s="1"/>
  <c r="F52" i="19"/>
  <c r="K52" i="19" s="1"/>
  <c r="F51" i="19"/>
  <c r="K51" i="19" s="1"/>
  <c r="F50" i="19"/>
  <c r="K50" i="19" s="1"/>
  <c r="F49" i="19"/>
  <c r="K49" i="19" s="1"/>
  <c r="F48" i="19"/>
  <c r="K48" i="19" s="1"/>
  <c r="F47" i="19"/>
  <c r="K47" i="19" s="1"/>
  <c r="F46" i="19"/>
  <c r="K46" i="19" s="1"/>
  <c r="F45" i="19"/>
  <c r="K45" i="19" s="1"/>
  <c r="F44" i="19"/>
  <c r="K44" i="19" s="1"/>
  <c r="F43" i="19"/>
  <c r="K43" i="19" s="1"/>
  <c r="F42" i="19"/>
  <c r="K42" i="19" s="1"/>
  <c r="F41" i="19"/>
  <c r="K41" i="19" s="1"/>
  <c r="F40" i="19"/>
  <c r="K40" i="19" s="1"/>
  <c r="F39" i="19"/>
  <c r="K39" i="19" s="1"/>
  <c r="F37" i="19"/>
  <c r="K37" i="19" s="1"/>
  <c r="F36" i="19"/>
  <c r="K36" i="19" s="1"/>
  <c r="F35" i="19"/>
  <c r="K35" i="19" s="1"/>
  <c r="F34" i="19"/>
  <c r="K34" i="19" s="1"/>
  <c r="F33" i="19"/>
  <c r="K33" i="19" s="1"/>
  <c r="F32" i="19"/>
  <c r="K32" i="19" s="1"/>
  <c r="F31" i="19"/>
  <c r="K31" i="19" s="1"/>
  <c r="F30" i="19"/>
  <c r="K30" i="19" s="1"/>
  <c r="F29" i="19"/>
  <c r="K29" i="19" s="1"/>
  <c r="F28" i="19"/>
  <c r="K28" i="19" s="1"/>
  <c r="F27" i="19"/>
  <c r="K27" i="19" s="1"/>
  <c r="F26" i="19"/>
  <c r="K26" i="19" s="1"/>
  <c r="F25" i="19"/>
  <c r="K25" i="19" s="1"/>
  <c r="F24" i="19"/>
  <c r="K24" i="19" s="1"/>
  <c r="F23" i="19"/>
  <c r="K23" i="19" s="1"/>
  <c r="F22" i="19"/>
  <c r="K22" i="19" s="1"/>
  <c r="F21" i="19"/>
  <c r="K21" i="19" s="1"/>
  <c r="F20" i="19"/>
  <c r="K20" i="19" s="1"/>
  <c r="F19" i="19"/>
  <c r="K19" i="19" s="1"/>
  <c r="F18" i="19"/>
  <c r="K18" i="19" s="1"/>
  <c r="F17" i="19"/>
  <c r="K17" i="19" s="1"/>
  <c r="F16" i="19"/>
  <c r="K16" i="19" s="1"/>
  <c r="F15" i="19"/>
  <c r="K15" i="19" s="1"/>
  <c r="F14" i="19"/>
  <c r="K14" i="19" s="1"/>
  <c r="F13" i="19"/>
  <c r="K13" i="19" s="1"/>
  <c r="F12" i="19"/>
  <c r="K12" i="19" s="1"/>
  <c r="F11" i="19"/>
  <c r="K11" i="19" s="1"/>
  <c r="F10" i="19"/>
  <c r="K10" i="19" s="1"/>
  <c r="F9" i="19"/>
  <c r="K9" i="19" s="1"/>
  <c r="C114" i="18"/>
  <c r="F114" i="18" s="1"/>
  <c r="K114" i="18" s="1"/>
  <c r="C98" i="18"/>
  <c r="F98" i="18" s="1"/>
  <c r="K98" i="18" s="1"/>
  <c r="C78" i="18"/>
  <c r="C89" i="18"/>
  <c r="C38" i="18"/>
  <c r="F38" i="18" s="1"/>
  <c r="K38" i="18" s="1"/>
  <c r="F151" i="18"/>
  <c r="K151" i="18" s="1"/>
  <c r="F150" i="18"/>
  <c r="K150" i="18" s="1"/>
  <c r="F149" i="18"/>
  <c r="K149" i="18" s="1"/>
  <c r="F148" i="18"/>
  <c r="K148" i="18" s="1"/>
  <c r="F147" i="18"/>
  <c r="K147" i="18" s="1"/>
  <c r="F146" i="18"/>
  <c r="K146" i="18" s="1"/>
  <c r="F145" i="18"/>
  <c r="K145" i="18" s="1"/>
  <c r="F144" i="18"/>
  <c r="K144" i="18" s="1"/>
  <c r="F143" i="18"/>
  <c r="K143" i="18" s="1"/>
  <c r="F142" i="18"/>
  <c r="K142" i="18" s="1"/>
  <c r="F141" i="18"/>
  <c r="K141" i="18" s="1"/>
  <c r="F140" i="18"/>
  <c r="K140" i="18" s="1"/>
  <c r="F139" i="18"/>
  <c r="K139" i="18" s="1"/>
  <c r="F138" i="18"/>
  <c r="K138" i="18" s="1"/>
  <c r="F137" i="18"/>
  <c r="K137" i="18" s="1"/>
  <c r="F136" i="18"/>
  <c r="K136" i="18" s="1"/>
  <c r="F135" i="18"/>
  <c r="K135" i="18" s="1"/>
  <c r="F134" i="18"/>
  <c r="K134" i="18" s="1"/>
  <c r="F133" i="18"/>
  <c r="K133" i="18" s="1"/>
  <c r="F132" i="18"/>
  <c r="K132" i="18" s="1"/>
  <c r="F130" i="18"/>
  <c r="K130" i="18" s="1"/>
  <c r="F129" i="18"/>
  <c r="K129" i="18" s="1"/>
  <c r="F128" i="18"/>
  <c r="K128" i="18" s="1"/>
  <c r="F127" i="18"/>
  <c r="K127" i="18" s="1"/>
  <c r="F126" i="18"/>
  <c r="K126" i="18" s="1"/>
  <c r="F125" i="18"/>
  <c r="K125" i="18" s="1"/>
  <c r="F124" i="18"/>
  <c r="K124" i="18" s="1"/>
  <c r="F123" i="18"/>
  <c r="K123" i="18" s="1"/>
  <c r="F122" i="18"/>
  <c r="K122" i="18" s="1"/>
  <c r="F121" i="18"/>
  <c r="K121" i="18" s="1"/>
  <c r="F120" i="18"/>
  <c r="K120" i="18" s="1"/>
  <c r="F119" i="18"/>
  <c r="K119" i="18" s="1"/>
  <c r="F118" i="18"/>
  <c r="K118" i="18" s="1"/>
  <c r="F117" i="18"/>
  <c r="K117" i="18" s="1"/>
  <c r="F116" i="18"/>
  <c r="K116" i="18" s="1"/>
  <c r="F115" i="18"/>
  <c r="K115" i="18" s="1"/>
  <c r="F113" i="18"/>
  <c r="K113" i="18" s="1"/>
  <c r="F112" i="18"/>
  <c r="K112" i="18" s="1"/>
  <c r="F111" i="18"/>
  <c r="K111" i="18" s="1"/>
  <c r="F110" i="18"/>
  <c r="K110" i="18" s="1"/>
  <c r="F109" i="18"/>
  <c r="K109" i="18" s="1"/>
  <c r="F108" i="18"/>
  <c r="K108" i="18" s="1"/>
  <c r="F107" i="18"/>
  <c r="K107" i="18" s="1"/>
  <c r="F106" i="18"/>
  <c r="K106" i="18" s="1"/>
  <c r="F105" i="18"/>
  <c r="K105" i="18" s="1"/>
  <c r="F104" i="18"/>
  <c r="K104" i="18" s="1"/>
  <c r="F103" i="18"/>
  <c r="K103" i="18" s="1"/>
  <c r="F102" i="18"/>
  <c r="K102" i="18" s="1"/>
  <c r="F101" i="18"/>
  <c r="K101" i="18" s="1"/>
  <c r="F100" i="18"/>
  <c r="K100" i="18" s="1"/>
  <c r="F99" i="18"/>
  <c r="K99" i="18" s="1"/>
  <c r="F89" i="18"/>
  <c r="K89" i="18" s="1"/>
  <c r="F88" i="18"/>
  <c r="K88" i="18" s="1"/>
  <c r="F87" i="18"/>
  <c r="K87" i="18" s="1"/>
  <c r="F86" i="18"/>
  <c r="K86" i="18" s="1"/>
  <c r="F81" i="18"/>
  <c r="K81" i="18" s="1"/>
  <c r="F80" i="18"/>
  <c r="K80" i="18" s="1"/>
  <c r="F79" i="18"/>
  <c r="K79" i="18" s="1"/>
  <c r="F78" i="18"/>
  <c r="K78" i="18" s="1"/>
  <c r="F77" i="18"/>
  <c r="K77" i="18" s="1"/>
  <c r="F76" i="18"/>
  <c r="K76" i="18" s="1"/>
  <c r="F75" i="18"/>
  <c r="K75" i="18" s="1"/>
  <c r="F74" i="18"/>
  <c r="K74" i="18" s="1"/>
  <c r="F73" i="18"/>
  <c r="K73" i="18" s="1"/>
  <c r="F72" i="18"/>
  <c r="K72" i="18" s="1"/>
  <c r="F71" i="18"/>
  <c r="K71" i="18" s="1"/>
  <c r="F70" i="18"/>
  <c r="K70" i="18" s="1"/>
  <c r="F69" i="18"/>
  <c r="K69" i="18" s="1"/>
  <c r="F68" i="18"/>
  <c r="K68" i="18" s="1"/>
  <c r="F67" i="18"/>
  <c r="K67" i="18" s="1"/>
  <c r="F66" i="18"/>
  <c r="K66" i="18" s="1"/>
  <c r="F64" i="18"/>
  <c r="K64" i="18" s="1"/>
  <c r="F63" i="18"/>
  <c r="K63" i="18" s="1"/>
  <c r="F62" i="18"/>
  <c r="K62" i="18" s="1"/>
  <c r="F61" i="18"/>
  <c r="K61" i="18" s="1"/>
  <c r="F60" i="18"/>
  <c r="K60" i="18" s="1"/>
  <c r="F59" i="18"/>
  <c r="K59" i="18" s="1"/>
  <c r="F58" i="18"/>
  <c r="K58" i="18" s="1"/>
  <c r="F57" i="18"/>
  <c r="K57" i="18" s="1"/>
  <c r="F56" i="18"/>
  <c r="K56" i="18" s="1"/>
  <c r="F55" i="18"/>
  <c r="K55" i="18" s="1"/>
  <c r="F54" i="18"/>
  <c r="K54" i="18" s="1"/>
  <c r="F53" i="18"/>
  <c r="K53" i="18" s="1"/>
  <c r="F52" i="18"/>
  <c r="K52" i="18" s="1"/>
  <c r="F51" i="18"/>
  <c r="K51" i="18" s="1"/>
  <c r="F50" i="18"/>
  <c r="K50" i="18" s="1"/>
  <c r="F49" i="18"/>
  <c r="K49" i="18" s="1"/>
  <c r="F48" i="18"/>
  <c r="K48" i="18" s="1"/>
  <c r="F47" i="18"/>
  <c r="K47" i="18" s="1"/>
  <c r="F46" i="18"/>
  <c r="K46" i="18" s="1"/>
  <c r="F45" i="18"/>
  <c r="K45" i="18" s="1"/>
  <c r="F44" i="18"/>
  <c r="K44" i="18" s="1"/>
  <c r="F43" i="18"/>
  <c r="K43" i="18" s="1"/>
  <c r="F42" i="18"/>
  <c r="K42" i="18" s="1"/>
  <c r="F41" i="18"/>
  <c r="K41" i="18" s="1"/>
  <c r="F40" i="18"/>
  <c r="K40" i="18" s="1"/>
  <c r="F39" i="18"/>
  <c r="K39" i="18" s="1"/>
  <c r="F37" i="18"/>
  <c r="K37" i="18" s="1"/>
  <c r="F36" i="18"/>
  <c r="K36" i="18" s="1"/>
  <c r="F35" i="18"/>
  <c r="K35" i="18" s="1"/>
  <c r="F34" i="18"/>
  <c r="K34" i="18" s="1"/>
  <c r="F33" i="18"/>
  <c r="K33" i="18" s="1"/>
  <c r="F32" i="18"/>
  <c r="K32" i="18" s="1"/>
  <c r="F31" i="18"/>
  <c r="K31" i="18" s="1"/>
  <c r="F30" i="18"/>
  <c r="K30" i="18" s="1"/>
  <c r="F29" i="18"/>
  <c r="K29" i="18" s="1"/>
  <c r="F28" i="18"/>
  <c r="K28" i="18" s="1"/>
  <c r="F27" i="18"/>
  <c r="K27" i="18" s="1"/>
  <c r="F26" i="18"/>
  <c r="K26" i="18" s="1"/>
  <c r="F25" i="18"/>
  <c r="K25" i="18" s="1"/>
  <c r="F24" i="18"/>
  <c r="K24" i="18" s="1"/>
  <c r="F23" i="18"/>
  <c r="K23" i="18" s="1"/>
  <c r="F22" i="18"/>
  <c r="K22" i="18" s="1"/>
  <c r="F21" i="18"/>
  <c r="K21" i="18" s="1"/>
  <c r="F20" i="18"/>
  <c r="K20" i="18" s="1"/>
  <c r="F19" i="18"/>
  <c r="K19" i="18" s="1"/>
  <c r="F18" i="18"/>
  <c r="K18" i="18" s="1"/>
  <c r="F17" i="18"/>
  <c r="K17" i="18" s="1"/>
  <c r="F16" i="18"/>
  <c r="K16" i="18" s="1"/>
  <c r="F15" i="18"/>
  <c r="K15" i="18" s="1"/>
  <c r="F14" i="18"/>
  <c r="K14" i="18" s="1"/>
  <c r="F13" i="18"/>
  <c r="K13" i="18" s="1"/>
  <c r="F12" i="18"/>
  <c r="K12" i="18" s="1"/>
  <c r="F11" i="18"/>
  <c r="K11" i="18" s="1"/>
  <c r="F10" i="18"/>
  <c r="K10" i="18" s="1"/>
  <c r="F9" i="18"/>
  <c r="K9" i="18" s="1"/>
  <c r="C116" i="17"/>
  <c r="F116" i="17" s="1"/>
  <c r="K116" i="17" s="1"/>
  <c r="C100" i="17"/>
  <c r="C79" i="17"/>
  <c r="F79" i="17" s="1"/>
  <c r="K79" i="17" s="1"/>
  <c r="F153" i="17"/>
  <c r="K153" i="17" s="1"/>
  <c r="F152" i="17"/>
  <c r="K152" i="17" s="1"/>
  <c r="F151" i="17"/>
  <c r="K151" i="17" s="1"/>
  <c r="F150" i="17"/>
  <c r="K150" i="17" s="1"/>
  <c r="F149" i="17"/>
  <c r="K149" i="17" s="1"/>
  <c r="F148" i="17"/>
  <c r="K148" i="17" s="1"/>
  <c r="F147" i="17"/>
  <c r="K147" i="17" s="1"/>
  <c r="F146" i="17"/>
  <c r="K146" i="17" s="1"/>
  <c r="F145" i="17"/>
  <c r="K145" i="17" s="1"/>
  <c r="F144" i="17"/>
  <c r="K144" i="17" s="1"/>
  <c r="F143" i="17"/>
  <c r="K143" i="17" s="1"/>
  <c r="F142" i="17"/>
  <c r="K142" i="17" s="1"/>
  <c r="F141" i="17"/>
  <c r="K141" i="17" s="1"/>
  <c r="F140" i="17"/>
  <c r="K140" i="17" s="1"/>
  <c r="F139" i="17"/>
  <c r="K139" i="17" s="1"/>
  <c r="F138" i="17"/>
  <c r="K138" i="17" s="1"/>
  <c r="F137" i="17"/>
  <c r="K137" i="17" s="1"/>
  <c r="F136" i="17"/>
  <c r="K136" i="17" s="1"/>
  <c r="F135" i="17"/>
  <c r="K135" i="17" s="1"/>
  <c r="F134" i="17"/>
  <c r="K134" i="17" s="1"/>
  <c r="F132" i="17"/>
  <c r="K132" i="17" s="1"/>
  <c r="F131" i="17"/>
  <c r="K131" i="17" s="1"/>
  <c r="F130" i="17"/>
  <c r="K130" i="17" s="1"/>
  <c r="F129" i="17"/>
  <c r="K129" i="17" s="1"/>
  <c r="F128" i="17"/>
  <c r="K128" i="17" s="1"/>
  <c r="F127" i="17"/>
  <c r="K127" i="17" s="1"/>
  <c r="F126" i="17"/>
  <c r="K126" i="17" s="1"/>
  <c r="F125" i="17"/>
  <c r="K125" i="17" s="1"/>
  <c r="F124" i="17"/>
  <c r="K124" i="17" s="1"/>
  <c r="F123" i="17"/>
  <c r="K123" i="17" s="1"/>
  <c r="F122" i="17"/>
  <c r="K122" i="17" s="1"/>
  <c r="F121" i="17"/>
  <c r="K121" i="17" s="1"/>
  <c r="F120" i="17"/>
  <c r="K120" i="17" s="1"/>
  <c r="F119" i="17"/>
  <c r="K119" i="17" s="1"/>
  <c r="F118" i="17"/>
  <c r="K118" i="17" s="1"/>
  <c r="F117" i="17"/>
  <c r="K117" i="17" s="1"/>
  <c r="F115" i="17"/>
  <c r="K115" i="17" s="1"/>
  <c r="F114" i="17"/>
  <c r="K114" i="17" s="1"/>
  <c r="F113" i="17"/>
  <c r="K113" i="17" s="1"/>
  <c r="F112" i="17"/>
  <c r="K112" i="17" s="1"/>
  <c r="F111" i="17"/>
  <c r="K111" i="17" s="1"/>
  <c r="F110" i="17"/>
  <c r="K110" i="17" s="1"/>
  <c r="F109" i="17"/>
  <c r="K109" i="17" s="1"/>
  <c r="F108" i="17"/>
  <c r="K108" i="17" s="1"/>
  <c r="F107" i="17"/>
  <c r="K107" i="17" s="1"/>
  <c r="F106" i="17"/>
  <c r="K106" i="17" s="1"/>
  <c r="F104" i="17"/>
  <c r="K104" i="17" s="1"/>
  <c r="F103" i="17"/>
  <c r="K103" i="17" s="1"/>
  <c r="F102" i="17"/>
  <c r="K102" i="17" s="1"/>
  <c r="F101" i="17"/>
  <c r="K101" i="17" s="1"/>
  <c r="F100" i="17"/>
  <c r="K100" i="17" s="1"/>
  <c r="F89" i="17"/>
  <c r="K89" i="17" s="1"/>
  <c r="F88" i="17"/>
  <c r="K88" i="17" s="1"/>
  <c r="F87" i="17"/>
  <c r="K87" i="17" s="1"/>
  <c r="F86" i="17"/>
  <c r="K86" i="17" s="1"/>
  <c r="F85" i="17"/>
  <c r="K85" i="17" s="1"/>
  <c r="F84" i="17"/>
  <c r="K84" i="17" s="1"/>
  <c r="F83" i="17"/>
  <c r="K83" i="17" s="1"/>
  <c r="F82" i="17"/>
  <c r="K82" i="17" s="1"/>
  <c r="F81" i="17"/>
  <c r="K81" i="17" s="1"/>
  <c r="F80" i="17"/>
  <c r="K80" i="17" s="1"/>
  <c r="F78" i="17"/>
  <c r="K78" i="17" s="1"/>
  <c r="F77" i="17"/>
  <c r="K77" i="17" s="1"/>
  <c r="F76" i="17"/>
  <c r="K76" i="17" s="1"/>
  <c r="F75" i="17"/>
  <c r="K75" i="17" s="1"/>
  <c r="F74" i="17"/>
  <c r="K74" i="17" s="1"/>
  <c r="F73" i="17"/>
  <c r="K73" i="17" s="1"/>
  <c r="F72" i="17"/>
  <c r="K72" i="17" s="1"/>
  <c r="F71" i="17"/>
  <c r="K71" i="17" s="1"/>
  <c r="F70" i="17"/>
  <c r="K70" i="17" s="1"/>
  <c r="F69" i="17"/>
  <c r="K69" i="17" s="1"/>
  <c r="F68" i="17"/>
  <c r="K68" i="17" s="1"/>
  <c r="F67" i="17"/>
  <c r="K67" i="17" s="1"/>
  <c r="F65" i="17"/>
  <c r="K65" i="17" s="1"/>
  <c r="F64" i="17"/>
  <c r="K64" i="17" s="1"/>
  <c r="F63" i="17"/>
  <c r="K63" i="17" s="1"/>
  <c r="F62" i="17"/>
  <c r="K62" i="17" s="1"/>
  <c r="F61" i="17"/>
  <c r="K61" i="17" s="1"/>
  <c r="F60" i="17"/>
  <c r="K60" i="17" s="1"/>
  <c r="F59" i="17"/>
  <c r="K59" i="17" s="1"/>
  <c r="F58" i="17"/>
  <c r="K58" i="17" s="1"/>
  <c r="F57" i="17"/>
  <c r="K57" i="17" s="1"/>
  <c r="F56" i="17"/>
  <c r="K56" i="17" s="1"/>
  <c r="F55" i="17"/>
  <c r="K55" i="17" s="1"/>
  <c r="F54" i="17"/>
  <c r="K54" i="17" s="1"/>
  <c r="F53" i="17"/>
  <c r="K53" i="17" s="1"/>
  <c r="F52" i="17"/>
  <c r="K52" i="17" s="1"/>
  <c r="F51" i="17"/>
  <c r="K51" i="17" s="1"/>
  <c r="F50" i="17"/>
  <c r="K50" i="17" s="1"/>
  <c r="F49" i="17"/>
  <c r="K49" i="17" s="1"/>
  <c r="F48" i="17"/>
  <c r="K48" i="17" s="1"/>
  <c r="F47" i="17"/>
  <c r="K47" i="17" s="1"/>
  <c r="F46" i="17"/>
  <c r="K46" i="17" s="1"/>
  <c r="F45" i="17"/>
  <c r="K45" i="17" s="1"/>
  <c r="F44" i="17"/>
  <c r="K44" i="17" s="1"/>
  <c r="F43" i="17"/>
  <c r="K43" i="17" s="1"/>
  <c r="F42" i="17"/>
  <c r="K42" i="17" s="1"/>
  <c r="F41" i="17"/>
  <c r="K41" i="17" s="1"/>
  <c r="F40" i="17"/>
  <c r="K40" i="17" s="1"/>
  <c r="F38" i="17"/>
  <c r="K38" i="17" s="1"/>
  <c r="F37" i="17"/>
  <c r="K37" i="17" s="1"/>
  <c r="F36" i="17"/>
  <c r="K36" i="17" s="1"/>
  <c r="F35" i="17"/>
  <c r="K35" i="17" s="1"/>
  <c r="F34" i="17"/>
  <c r="K34" i="17" s="1"/>
  <c r="F33" i="17"/>
  <c r="K33" i="17" s="1"/>
  <c r="F32" i="17"/>
  <c r="K32" i="17" s="1"/>
  <c r="F31" i="17"/>
  <c r="K31" i="17" s="1"/>
  <c r="F30" i="17"/>
  <c r="K30" i="17" s="1"/>
  <c r="F29" i="17"/>
  <c r="K29" i="17" s="1"/>
  <c r="F28" i="17"/>
  <c r="K28" i="17" s="1"/>
  <c r="F27" i="17"/>
  <c r="K27" i="17" s="1"/>
  <c r="F26" i="17"/>
  <c r="K26" i="17" s="1"/>
  <c r="F25" i="17"/>
  <c r="K25" i="17" s="1"/>
  <c r="F24" i="17"/>
  <c r="K24" i="17" s="1"/>
  <c r="F22" i="17"/>
  <c r="K22" i="17" s="1"/>
  <c r="F21" i="17"/>
  <c r="K21" i="17" s="1"/>
  <c r="F20" i="17"/>
  <c r="K20" i="17" s="1"/>
  <c r="F19" i="17"/>
  <c r="K19" i="17" s="1"/>
  <c r="F18" i="17"/>
  <c r="K18" i="17" s="1"/>
  <c r="F17" i="17"/>
  <c r="K17" i="17" s="1"/>
  <c r="F16" i="17"/>
  <c r="K16" i="17" s="1"/>
  <c r="F15" i="17"/>
  <c r="K15" i="17" s="1"/>
  <c r="F14" i="17"/>
  <c r="K14" i="17" s="1"/>
  <c r="F13" i="17"/>
  <c r="K13" i="17" s="1"/>
  <c r="F12" i="17"/>
  <c r="K12" i="17" s="1"/>
  <c r="F11" i="17"/>
  <c r="K11" i="17" s="1"/>
  <c r="F10" i="17"/>
  <c r="K10" i="17" s="1"/>
  <c r="C39" i="17"/>
  <c r="C66" i="17" s="1"/>
  <c r="C114" i="16"/>
  <c r="D98" i="16"/>
  <c r="D99" i="21" s="1"/>
  <c r="E98" i="16"/>
  <c r="C98" i="16"/>
  <c r="D90" i="16"/>
  <c r="D91" i="21" s="1"/>
  <c r="E90" i="16"/>
  <c r="C78" i="16"/>
  <c r="C89" i="16" s="1"/>
  <c r="F89" i="16" s="1"/>
  <c r="K89" i="16" s="1"/>
  <c r="F82" i="16"/>
  <c r="K82" i="16" s="1"/>
  <c r="K78" i="16" s="1"/>
  <c r="F88" i="16"/>
  <c r="K88" i="16" s="1"/>
  <c r="F87" i="16"/>
  <c r="K87" i="16" s="1"/>
  <c r="F86" i="16"/>
  <c r="K86" i="16" s="1"/>
  <c r="F85" i="16"/>
  <c r="K85" i="16" s="1"/>
  <c r="F84" i="16"/>
  <c r="K84" i="16" s="1"/>
  <c r="F83" i="16"/>
  <c r="K83" i="16" s="1"/>
  <c r="F81" i="16"/>
  <c r="K81" i="16" s="1"/>
  <c r="F80" i="16"/>
  <c r="K80" i="16" s="1"/>
  <c r="F79" i="16"/>
  <c r="K79" i="16" s="1"/>
  <c r="F78" i="16"/>
  <c r="F77" i="16"/>
  <c r="K77" i="16" s="1"/>
  <c r="F76" i="16"/>
  <c r="K76" i="16" s="1"/>
  <c r="F75" i="16"/>
  <c r="K75" i="16" s="1"/>
  <c r="F74" i="16"/>
  <c r="K74" i="16" s="1"/>
  <c r="F73" i="16"/>
  <c r="K73" i="16" s="1"/>
  <c r="F72" i="16"/>
  <c r="K72" i="16" s="1"/>
  <c r="F71" i="16"/>
  <c r="K71" i="16" s="1"/>
  <c r="F70" i="16"/>
  <c r="K70" i="16" s="1"/>
  <c r="F69" i="16"/>
  <c r="K69" i="16" s="1"/>
  <c r="F68" i="16"/>
  <c r="K68" i="16" s="1"/>
  <c r="F67" i="16"/>
  <c r="K67" i="16" s="1"/>
  <c r="F66" i="16"/>
  <c r="K66" i="16" s="1"/>
  <c r="F64" i="16"/>
  <c r="K64" i="16" s="1"/>
  <c r="F63" i="16"/>
  <c r="K63" i="16" s="1"/>
  <c r="F62" i="16"/>
  <c r="K62" i="16" s="1"/>
  <c r="F61" i="16"/>
  <c r="K61" i="16" s="1"/>
  <c r="F60" i="16"/>
  <c r="K60" i="16" s="1"/>
  <c r="F59" i="16"/>
  <c r="K59" i="16" s="1"/>
  <c r="F58" i="16"/>
  <c r="K58" i="16" s="1"/>
  <c r="F57" i="16"/>
  <c r="K57" i="16" s="1"/>
  <c r="F56" i="16"/>
  <c r="K56" i="16" s="1"/>
  <c r="F55" i="16"/>
  <c r="K55" i="16" s="1"/>
  <c r="F54" i="16"/>
  <c r="K54" i="16" s="1"/>
  <c r="F53" i="16"/>
  <c r="K53" i="16" s="1"/>
  <c r="F52" i="16"/>
  <c r="K52" i="16" s="1"/>
  <c r="F51" i="16"/>
  <c r="K51" i="16" s="1"/>
  <c r="F50" i="16"/>
  <c r="K50" i="16" s="1"/>
  <c r="F49" i="16"/>
  <c r="K49" i="16" s="1"/>
  <c r="F48" i="16"/>
  <c r="K48" i="16" s="1"/>
  <c r="F47" i="16"/>
  <c r="K47" i="16" s="1"/>
  <c r="F46" i="16"/>
  <c r="K46" i="16" s="1"/>
  <c r="F45" i="16"/>
  <c r="K45" i="16" s="1"/>
  <c r="F44" i="16"/>
  <c r="K44" i="16" s="1"/>
  <c r="F43" i="16"/>
  <c r="K43" i="16" s="1"/>
  <c r="F42" i="16"/>
  <c r="K42" i="16" s="1"/>
  <c r="F41" i="16"/>
  <c r="K41" i="16" s="1"/>
  <c r="F40" i="16"/>
  <c r="K40" i="16" s="1"/>
  <c r="F39" i="16"/>
  <c r="K39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F30" i="16"/>
  <c r="K30" i="16" s="1"/>
  <c r="F29" i="16"/>
  <c r="K29" i="16" s="1"/>
  <c r="F28" i="16"/>
  <c r="K28" i="16" s="1"/>
  <c r="F27" i="16"/>
  <c r="K27" i="16" s="1"/>
  <c r="F26" i="16"/>
  <c r="K26" i="16" s="1"/>
  <c r="F25" i="16"/>
  <c r="K25" i="16" s="1"/>
  <c r="F24" i="16"/>
  <c r="K24" i="16" s="1"/>
  <c r="F23" i="16"/>
  <c r="K23" i="16" s="1"/>
  <c r="F22" i="16"/>
  <c r="K22" i="16" s="1"/>
  <c r="F21" i="16"/>
  <c r="K21" i="16" s="1"/>
  <c r="F20" i="16"/>
  <c r="K20" i="16" s="1"/>
  <c r="F19" i="16"/>
  <c r="K19" i="16" s="1"/>
  <c r="F18" i="16"/>
  <c r="K18" i="16" s="1"/>
  <c r="F17" i="16"/>
  <c r="K17" i="16" s="1"/>
  <c r="F16" i="16"/>
  <c r="K16" i="16" s="1"/>
  <c r="F15" i="16"/>
  <c r="K15" i="16" s="1"/>
  <c r="F14" i="16"/>
  <c r="K14" i="16" s="1"/>
  <c r="F13" i="16"/>
  <c r="K13" i="16" s="1"/>
  <c r="F12" i="16"/>
  <c r="K12" i="16" s="1"/>
  <c r="F11" i="16"/>
  <c r="K11" i="16" s="1"/>
  <c r="F10" i="16"/>
  <c r="K10" i="16" s="1"/>
  <c r="F9" i="16"/>
  <c r="K9" i="16" s="1"/>
  <c r="C38" i="16"/>
  <c r="F38" i="16" s="1"/>
  <c r="K38" i="16" s="1"/>
  <c r="C131" i="16" l="1"/>
  <c r="C152" i="16" s="1"/>
  <c r="F152" i="16" s="1"/>
  <c r="K152" i="16" s="1"/>
  <c r="C133" i="20"/>
  <c r="F38" i="19"/>
  <c r="K38" i="19" s="1"/>
  <c r="C133" i="17"/>
  <c r="C154" i="17" s="1"/>
  <c r="F154" i="17" s="1"/>
  <c r="K154" i="17" s="1"/>
  <c r="C91" i="17"/>
  <c r="F91" i="17" s="1"/>
  <c r="K91" i="17" s="1"/>
  <c r="F66" i="17"/>
  <c r="K66" i="17" s="1"/>
  <c r="F133" i="17"/>
  <c r="K133" i="17" s="1"/>
  <c r="F133" i="20"/>
  <c r="K133" i="20" s="1"/>
  <c r="C154" i="20"/>
  <c r="F154" i="20" s="1"/>
  <c r="K154" i="20" s="1"/>
  <c r="C65" i="16"/>
  <c r="F39" i="17"/>
  <c r="K39" i="17" s="1"/>
  <c r="C90" i="17"/>
  <c r="F90" i="17" s="1"/>
  <c r="K90" i="17" s="1"/>
  <c r="C65" i="18"/>
  <c r="C131" i="18"/>
  <c r="K11" i="21"/>
  <c r="K13" i="21"/>
  <c r="K15" i="21"/>
  <c r="K11" i="1" s="1"/>
  <c r="K17" i="21"/>
  <c r="K13" i="1" s="1"/>
  <c r="K19" i="21"/>
  <c r="K21" i="21"/>
  <c r="K25" i="21"/>
  <c r="K21" i="1" s="1"/>
  <c r="K27" i="21"/>
  <c r="K23" i="1" s="1"/>
  <c r="K29" i="21"/>
  <c r="K25" i="1" s="1"/>
  <c r="K31" i="21"/>
  <c r="K27" i="1" s="1"/>
  <c r="K33" i="21"/>
  <c r="K35" i="21"/>
  <c r="K37" i="21"/>
  <c r="C67" i="20"/>
  <c r="C91" i="20"/>
  <c r="F91" i="20" s="1"/>
  <c r="K91" i="20" s="1"/>
  <c r="C39" i="21"/>
  <c r="K10" i="21"/>
  <c r="K12" i="21"/>
  <c r="K14" i="21"/>
  <c r="K16" i="21"/>
  <c r="K12" i="1" s="1"/>
  <c r="K20" i="21"/>
  <c r="K22" i="21"/>
  <c r="K24" i="21"/>
  <c r="K20" i="1" s="1"/>
  <c r="K26" i="21"/>
  <c r="K22" i="1" s="1"/>
  <c r="K28" i="21"/>
  <c r="K24" i="1" s="1"/>
  <c r="K30" i="21"/>
  <c r="K26" i="1" s="1"/>
  <c r="K32" i="21"/>
  <c r="K34" i="21"/>
  <c r="K36" i="21"/>
  <c r="K38" i="21"/>
  <c r="C79" i="21"/>
  <c r="C75" i="1" s="1"/>
  <c r="C99" i="21"/>
  <c r="F78" i="19"/>
  <c r="K78" i="19" s="1"/>
  <c r="C89" i="19"/>
  <c r="C131" i="19"/>
  <c r="K76" i="21"/>
  <c r="F76" i="21"/>
  <c r="F10" i="21"/>
  <c r="C115" i="21"/>
  <c r="C22" i="2" s="1"/>
  <c r="F11" i="21"/>
  <c r="F12" i="21"/>
  <c r="F13" i="21"/>
  <c r="F14" i="21"/>
  <c r="F15" i="21"/>
  <c r="F11" i="1" s="1"/>
  <c r="F16" i="21"/>
  <c r="F12" i="1" s="1"/>
  <c r="F17" i="21"/>
  <c r="F13" i="1" s="1"/>
  <c r="F19" i="21"/>
  <c r="F20" i="21"/>
  <c r="F21" i="21"/>
  <c r="F22" i="21"/>
  <c r="F24" i="21"/>
  <c r="F20" i="1" s="1"/>
  <c r="F25" i="21"/>
  <c r="F21" i="1" s="1"/>
  <c r="F26" i="21"/>
  <c r="F22" i="1" s="1"/>
  <c r="F27" i="21"/>
  <c r="F23" i="1" s="1"/>
  <c r="F28" i="21"/>
  <c r="F24" i="1" s="1"/>
  <c r="F29" i="21"/>
  <c r="F25" i="1" s="1"/>
  <c r="F30" i="21"/>
  <c r="F26" i="1" s="1"/>
  <c r="F31" i="21"/>
  <c r="F27" i="1" s="1"/>
  <c r="F32" i="21"/>
  <c r="F33" i="21"/>
  <c r="F34" i="21"/>
  <c r="F35" i="21"/>
  <c r="F36" i="21"/>
  <c r="F37" i="21"/>
  <c r="F38" i="21"/>
  <c r="C66" i="21"/>
  <c r="F151" i="16"/>
  <c r="K151" i="16" s="1"/>
  <c r="F150" i="16"/>
  <c r="K150" i="16" s="1"/>
  <c r="F149" i="16"/>
  <c r="K149" i="16" s="1"/>
  <c r="F148" i="16"/>
  <c r="K148" i="16" s="1"/>
  <c r="F147" i="16"/>
  <c r="K147" i="16" s="1"/>
  <c r="F146" i="16"/>
  <c r="K146" i="16" s="1"/>
  <c r="F145" i="16"/>
  <c r="K145" i="16" s="1"/>
  <c r="F144" i="16"/>
  <c r="K144" i="16" s="1"/>
  <c r="F143" i="16"/>
  <c r="K143" i="16" s="1"/>
  <c r="F142" i="16"/>
  <c r="K142" i="16" s="1"/>
  <c r="F141" i="16"/>
  <c r="K141" i="16" s="1"/>
  <c r="F140" i="16"/>
  <c r="K140" i="16" s="1"/>
  <c r="F139" i="16"/>
  <c r="K139" i="16" s="1"/>
  <c r="F138" i="16"/>
  <c r="K138" i="16" s="1"/>
  <c r="F137" i="16"/>
  <c r="K137" i="16" s="1"/>
  <c r="F136" i="16"/>
  <c r="K136" i="16" s="1"/>
  <c r="F135" i="16"/>
  <c r="K135" i="16" s="1"/>
  <c r="F134" i="16"/>
  <c r="K134" i="16" s="1"/>
  <c r="F133" i="16"/>
  <c r="K133" i="16" s="1"/>
  <c r="F132" i="16"/>
  <c r="K132" i="16" s="1"/>
  <c r="F131" i="16"/>
  <c r="K131" i="16" s="1"/>
  <c r="F130" i="16"/>
  <c r="K130" i="16" s="1"/>
  <c r="F129" i="16"/>
  <c r="K129" i="16" s="1"/>
  <c r="F128" i="16"/>
  <c r="K128" i="16" s="1"/>
  <c r="F127" i="16"/>
  <c r="K127" i="16" s="1"/>
  <c r="F126" i="16"/>
  <c r="K126" i="16" s="1"/>
  <c r="F125" i="16"/>
  <c r="K125" i="16" s="1"/>
  <c r="F124" i="16"/>
  <c r="K124" i="16" s="1"/>
  <c r="F123" i="16"/>
  <c r="K123" i="16" s="1"/>
  <c r="F122" i="16"/>
  <c r="K122" i="16" s="1"/>
  <c r="F121" i="16"/>
  <c r="K121" i="16" s="1"/>
  <c r="F120" i="16"/>
  <c r="K120" i="16" s="1"/>
  <c r="F119" i="16"/>
  <c r="K119" i="16" s="1"/>
  <c r="F118" i="16"/>
  <c r="K118" i="16" s="1"/>
  <c r="F117" i="16"/>
  <c r="K117" i="16" s="1"/>
  <c r="F116" i="16"/>
  <c r="K116" i="16" s="1"/>
  <c r="F115" i="16"/>
  <c r="K115" i="16" s="1"/>
  <c r="F114" i="16"/>
  <c r="K114" i="16" s="1"/>
  <c r="F113" i="16"/>
  <c r="K113" i="16" s="1"/>
  <c r="F112" i="16"/>
  <c r="K112" i="16" s="1"/>
  <c r="F111" i="16"/>
  <c r="K111" i="16" s="1"/>
  <c r="F110" i="16"/>
  <c r="K110" i="16" s="1"/>
  <c r="F109" i="16"/>
  <c r="K109" i="16" s="1"/>
  <c r="F108" i="16"/>
  <c r="K108" i="16" s="1"/>
  <c r="F107" i="16"/>
  <c r="K107" i="16" s="1"/>
  <c r="F106" i="16"/>
  <c r="K106" i="16" s="1"/>
  <c r="F105" i="16"/>
  <c r="K105" i="16" s="1"/>
  <c r="F104" i="16"/>
  <c r="K104" i="16" s="1"/>
  <c r="F103" i="16"/>
  <c r="K103" i="16" s="1"/>
  <c r="F102" i="16"/>
  <c r="K102" i="16" s="1"/>
  <c r="F101" i="16"/>
  <c r="K101" i="16" s="1"/>
  <c r="F100" i="16"/>
  <c r="K100" i="16" s="1"/>
  <c r="F99" i="16"/>
  <c r="K99" i="16" s="1"/>
  <c r="F98" i="16"/>
  <c r="K98" i="16" s="1"/>
  <c r="E25" i="15"/>
  <c r="E115" i="21" s="1"/>
  <c r="E22" i="2" s="1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E9" i="15"/>
  <c r="G78" i="14"/>
  <c r="G17" i="14"/>
  <c r="H22" i="14"/>
  <c r="H88" i="14"/>
  <c r="M88" i="14" s="1"/>
  <c r="H87" i="14"/>
  <c r="M87" i="14" s="1"/>
  <c r="H86" i="14"/>
  <c r="M86" i="14" s="1"/>
  <c r="H85" i="14"/>
  <c r="M85" i="14" s="1"/>
  <c r="H84" i="14"/>
  <c r="M84" i="14" s="1"/>
  <c r="H83" i="14"/>
  <c r="M83" i="14" s="1"/>
  <c r="H82" i="14"/>
  <c r="M82" i="14" s="1"/>
  <c r="H81" i="14"/>
  <c r="M81" i="14" s="1"/>
  <c r="H80" i="14"/>
  <c r="M80" i="14" s="1"/>
  <c r="H79" i="14"/>
  <c r="M79" i="14" s="1"/>
  <c r="H77" i="14"/>
  <c r="M77" i="14" s="1"/>
  <c r="H76" i="14"/>
  <c r="M76" i="14" s="1"/>
  <c r="H74" i="14"/>
  <c r="M74" i="14" s="1"/>
  <c r="H73" i="14"/>
  <c r="M73" i="14" s="1"/>
  <c r="H72" i="14"/>
  <c r="M72" i="14" s="1"/>
  <c r="H71" i="14"/>
  <c r="M71" i="14" s="1"/>
  <c r="H70" i="14"/>
  <c r="M70" i="14" s="1"/>
  <c r="H69" i="14"/>
  <c r="M69" i="14" s="1"/>
  <c r="H68" i="14"/>
  <c r="M68" i="14" s="1"/>
  <c r="H67" i="14"/>
  <c r="M67" i="14" s="1"/>
  <c r="H66" i="14"/>
  <c r="M66" i="14" s="1"/>
  <c r="H64" i="14"/>
  <c r="M64" i="14" s="1"/>
  <c r="H63" i="14"/>
  <c r="M63" i="14" s="1"/>
  <c r="H62" i="14"/>
  <c r="M62" i="14" s="1"/>
  <c r="H61" i="14"/>
  <c r="M61" i="14" s="1"/>
  <c r="H60" i="14"/>
  <c r="M60" i="14" s="1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G38" i="14"/>
  <c r="E39" i="21" s="1"/>
  <c r="E155" i="13"/>
  <c r="D60" i="2" s="1"/>
  <c r="E144" i="13"/>
  <c r="D49" i="2" s="1"/>
  <c r="F144" i="13"/>
  <c r="E49" i="2" s="1"/>
  <c r="D144" i="13"/>
  <c r="E101" i="13"/>
  <c r="D6" i="2" s="1"/>
  <c r="F101" i="13"/>
  <c r="E117" i="13"/>
  <c r="E131" i="13"/>
  <c r="D36" i="2" s="1"/>
  <c r="G154" i="13"/>
  <c r="L154" i="13" s="1"/>
  <c r="G153" i="13"/>
  <c r="L153" i="13" s="1"/>
  <c r="G152" i="13"/>
  <c r="L152" i="13" s="1"/>
  <c r="G151" i="13"/>
  <c r="L151" i="13" s="1"/>
  <c r="G150" i="13"/>
  <c r="L150" i="13" s="1"/>
  <c r="G149" i="13"/>
  <c r="L149" i="13" s="1"/>
  <c r="G148" i="13"/>
  <c r="L148" i="13" s="1"/>
  <c r="G147" i="13"/>
  <c r="L147" i="13" s="1"/>
  <c r="G146" i="13"/>
  <c r="L146" i="13" s="1"/>
  <c r="G145" i="13"/>
  <c r="L145" i="13" s="1"/>
  <c r="G143" i="13"/>
  <c r="L143" i="13" s="1"/>
  <c r="G142" i="13"/>
  <c r="L142" i="13" s="1"/>
  <c r="G141" i="13"/>
  <c r="L141" i="13" s="1"/>
  <c r="G140" i="13"/>
  <c r="L140" i="13" s="1"/>
  <c r="G139" i="13"/>
  <c r="L139" i="13" s="1"/>
  <c r="G138" i="13"/>
  <c r="L138" i="13" s="1"/>
  <c r="G137" i="13"/>
  <c r="L137" i="13" s="1"/>
  <c r="G136" i="13"/>
  <c r="L136" i="13" s="1"/>
  <c r="G135" i="13"/>
  <c r="L135" i="13" s="1"/>
  <c r="G133" i="13"/>
  <c r="L133" i="13" s="1"/>
  <c r="G132" i="13"/>
  <c r="L132" i="13" s="1"/>
  <c r="G130" i="13"/>
  <c r="L130" i="13" s="1"/>
  <c r="G129" i="13"/>
  <c r="L129" i="13" s="1"/>
  <c r="G128" i="13"/>
  <c r="L128" i="13" s="1"/>
  <c r="G127" i="13"/>
  <c r="L127" i="13" s="1"/>
  <c r="G126" i="13"/>
  <c r="L126" i="13" s="1"/>
  <c r="G125" i="13"/>
  <c r="L125" i="13" s="1"/>
  <c r="G124" i="13"/>
  <c r="L124" i="13" s="1"/>
  <c r="G123" i="13"/>
  <c r="L123" i="13" s="1"/>
  <c r="G122" i="13"/>
  <c r="L122" i="13" s="1"/>
  <c r="G121" i="13"/>
  <c r="L121" i="13" s="1"/>
  <c r="G120" i="13"/>
  <c r="L120" i="13" s="1"/>
  <c r="G119" i="13"/>
  <c r="L119" i="13" s="1"/>
  <c r="G118" i="13"/>
  <c r="L118" i="13" s="1"/>
  <c r="G115" i="13"/>
  <c r="L115" i="13" s="1"/>
  <c r="G114" i="13"/>
  <c r="L114" i="13" s="1"/>
  <c r="G113" i="13"/>
  <c r="L113" i="13" s="1"/>
  <c r="G112" i="13"/>
  <c r="L112" i="13" s="1"/>
  <c r="G111" i="13"/>
  <c r="L111" i="13" s="1"/>
  <c r="G110" i="13"/>
  <c r="L110" i="13" s="1"/>
  <c r="G109" i="13"/>
  <c r="L109" i="13" s="1"/>
  <c r="G108" i="13"/>
  <c r="L108" i="13" s="1"/>
  <c r="G107" i="13"/>
  <c r="L107" i="13" s="1"/>
  <c r="G105" i="13"/>
  <c r="L105" i="13" s="1"/>
  <c r="G104" i="13"/>
  <c r="L104" i="13" s="1"/>
  <c r="G103" i="13"/>
  <c r="L103" i="13" s="1"/>
  <c r="G102" i="13"/>
  <c r="L102" i="13" s="1"/>
  <c r="D101" i="13"/>
  <c r="D76" i="13"/>
  <c r="C72" i="1" s="1"/>
  <c r="F39" i="13"/>
  <c r="E35" i="1" s="1"/>
  <c r="E39" i="13"/>
  <c r="D35" i="1" s="1"/>
  <c r="D39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L77" i="13" s="1"/>
  <c r="G75" i="13"/>
  <c r="G74" i="13"/>
  <c r="G73" i="13"/>
  <c r="G72" i="13"/>
  <c r="G71" i="13"/>
  <c r="G70" i="13"/>
  <c r="G69" i="13"/>
  <c r="G68" i="13"/>
  <c r="G67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L49" i="13" s="1"/>
  <c r="G48" i="13"/>
  <c r="G47" i="13"/>
  <c r="G46" i="13"/>
  <c r="G45" i="13"/>
  <c r="L45" i="13" s="1"/>
  <c r="G44" i="13"/>
  <c r="L44" i="13" s="1"/>
  <c r="G43" i="13"/>
  <c r="G42" i="13"/>
  <c r="L42" i="13" s="1"/>
  <c r="G41" i="13"/>
  <c r="L41" i="13" s="1"/>
  <c r="G40" i="13"/>
  <c r="G38" i="13"/>
  <c r="G37" i="13"/>
  <c r="L37" i="13" s="1"/>
  <c r="G36" i="13"/>
  <c r="L36" i="13" s="1"/>
  <c r="G35" i="13"/>
  <c r="L35" i="13" s="1"/>
  <c r="G34" i="13"/>
  <c r="F32" i="13"/>
  <c r="E28" i="1" s="1"/>
  <c r="E32" i="13"/>
  <c r="D28" i="1" s="1"/>
  <c r="D33" i="13"/>
  <c r="C29" i="1" s="1"/>
  <c r="G23" i="13"/>
  <c r="L23" i="13" s="1"/>
  <c r="G22" i="13"/>
  <c r="G21" i="13"/>
  <c r="G20" i="13"/>
  <c r="G19" i="13"/>
  <c r="F18" i="13"/>
  <c r="E18" i="13"/>
  <c r="D18" i="13"/>
  <c r="C14" i="1" s="1"/>
  <c r="K40" i="21" l="1"/>
  <c r="M39" i="14"/>
  <c r="K42" i="21"/>
  <c r="M41" i="14"/>
  <c r="K44" i="21"/>
  <c r="M43" i="14"/>
  <c r="K46" i="21"/>
  <c r="M45" i="14"/>
  <c r="K48" i="21"/>
  <c r="M47" i="14"/>
  <c r="K50" i="21"/>
  <c r="M49" i="14"/>
  <c r="K52" i="21"/>
  <c r="M51" i="14"/>
  <c r="K54" i="21"/>
  <c r="M53" i="14"/>
  <c r="K56" i="21"/>
  <c r="M55" i="14"/>
  <c r="K58" i="21"/>
  <c r="M57" i="14"/>
  <c r="K60" i="21"/>
  <c r="M59" i="14"/>
  <c r="E42" i="15"/>
  <c r="K11" i="15"/>
  <c r="K101" i="21" s="1"/>
  <c r="K8" i="2" s="1"/>
  <c r="K13" i="15"/>
  <c r="K103" i="21" s="1"/>
  <c r="K10" i="2" s="1"/>
  <c r="K15" i="15"/>
  <c r="K105" i="21" s="1"/>
  <c r="K12" i="2" s="1"/>
  <c r="K17" i="15"/>
  <c r="K107" i="21" s="1"/>
  <c r="K14" i="2" s="1"/>
  <c r="K19" i="15"/>
  <c r="K109" i="21" s="1"/>
  <c r="K16" i="2" s="1"/>
  <c r="K21" i="15"/>
  <c r="K111" i="21" s="1"/>
  <c r="K18" i="2" s="1"/>
  <c r="K23" i="15"/>
  <c r="K113" i="21" s="1"/>
  <c r="K20" i="2" s="1"/>
  <c r="F25" i="15"/>
  <c r="K117" i="21"/>
  <c r="K27" i="15"/>
  <c r="K119" i="21"/>
  <c r="K29" i="15"/>
  <c r="K121" i="21"/>
  <c r="K31" i="15"/>
  <c r="K123" i="21"/>
  <c r="K33" i="15"/>
  <c r="K125" i="21"/>
  <c r="K35" i="15"/>
  <c r="K127" i="21"/>
  <c r="K37" i="15"/>
  <c r="K129" i="21"/>
  <c r="K39" i="15"/>
  <c r="K131" i="21"/>
  <c r="K41" i="15"/>
  <c r="K134" i="21"/>
  <c r="K44" i="15"/>
  <c r="K136" i="21"/>
  <c r="K46" i="15"/>
  <c r="K138" i="21"/>
  <c r="K48" i="15"/>
  <c r="K140" i="21"/>
  <c r="K50" i="15"/>
  <c r="K142" i="21"/>
  <c r="K52" i="15"/>
  <c r="K144" i="21"/>
  <c r="K54" i="15"/>
  <c r="K146" i="21"/>
  <c r="K56" i="15"/>
  <c r="K148" i="21"/>
  <c r="K58" i="15"/>
  <c r="K150" i="21"/>
  <c r="K60" i="15"/>
  <c r="K152" i="21"/>
  <c r="K62" i="15"/>
  <c r="K39" i="21"/>
  <c r="M38" i="14"/>
  <c r="K41" i="21"/>
  <c r="M40" i="14"/>
  <c r="K43" i="21"/>
  <c r="M42" i="14"/>
  <c r="K45" i="21"/>
  <c r="M44" i="14"/>
  <c r="K47" i="21"/>
  <c r="M46" i="14"/>
  <c r="K49" i="21"/>
  <c r="M48" i="14"/>
  <c r="K51" i="21"/>
  <c r="M50" i="14"/>
  <c r="K53" i="21"/>
  <c r="M52" i="14"/>
  <c r="K55" i="21"/>
  <c r="M54" i="14"/>
  <c r="K57" i="21"/>
  <c r="M56" i="14"/>
  <c r="K59" i="21"/>
  <c r="M58" i="14"/>
  <c r="K23" i="21"/>
  <c r="M22" i="14"/>
  <c r="K100" i="21"/>
  <c r="K10" i="15"/>
  <c r="K102" i="21"/>
  <c r="K12" i="15"/>
  <c r="K104" i="21"/>
  <c r="K11" i="2" s="1"/>
  <c r="K14" i="15"/>
  <c r="K106" i="21"/>
  <c r="K16" i="15"/>
  <c r="K108" i="21"/>
  <c r="K18" i="15"/>
  <c r="K110" i="21"/>
  <c r="K17" i="2" s="1"/>
  <c r="K20" i="15"/>
  <c r="K112" i="21"/>
  <c r="K22" i="15"/>
  <c r="K114" i="21"/>
  <c r="K21" i="2" s="1"/>
  <c r="K24" i="15"/>
  <c r="K116" i="21"/>
  <c r="K26" i="15"/>
  <c r="K118" i="21"/>
  <c r="K28" i="15"/>
  <c r="K120" i="21"/>
  <c r="K30" i="15"/>
  <c r="K122" i="21"/>
  <c r="K32" i="15"/>
  <c r="K124" i="21"/>
  <c r="K34" i="15"/>
  <c r="K126" i="21"/>
  <c r="K36" i="15"/>
  <c r="K128" i="21"/>
  <c r="K38" i="15"/>
  <c r="K130" i="21"/>
  <c r="K37" i="2" s="1"/>
  <c r="K40" i="15"/>
  <c r="K133" i="21"/>
  <c r="K43" i="15"/>
  <c r="K135" i="21"/>
  <c r="K45" i="15"/>
  <c r="K137" i="21"/>
  <c r="K47" i="15"/>
  <c r="K139" i="21"/>
  <c r="K49" i="15"/>
  <c r="K141" i="21"/>
  <c r="K51" i="15"/>
  <c r="K143" i="21"/>
  <c r="K50" i="2" s="1"/>
  <c r="K53" i="15"/>
  <c r="K145" i="21"/>
  <c r="K55" i="15"/>
  <c r="K147" i="21"/>
  <c r="K57" i="15"/>
  <c r="K149" i="21"/>
  <c r="K59" i="15"/>
  <c r="K151" i="21"/>
  <c r="K58" i="2" s="1"/>
  <c r="K61" i="15"/>
  <c r="L34" i="13"/>
  <c r="K30" i="1" s="1"/>
  <c r="L38" i="13"/>
  <c r="K34" i="1" s="1"/>
  <c r="L43" i="13"/>
  <c r="L47" i="13"/>
  <c r="K43" i="1" s="1"/>
  <c r="K9" i="2"/>
  <c r="K42" i="2"/>
  <c r="L46" i="13"/>
  <c r="K42" i="1" s="1"/>
  <c r="K28" i="2"/>
  <c r="K45" i="2"/>
  <c r="K51" i="2"/>
  <c r="K33" i="1"/>
  <c r="K31" i="1"/>
  <c r="K32" i="1"/>
  <c r="F42" i="15"/>
  <c r="K42" i="15" s="1"/>
  <c r="E132" i="21"/>
  <c r="E63" i="15"/>
  <c r="K19" i="1"/>
  <c r="K38" i="1"/>
  <c r="K40" i="1"/>
  <c r="H17" i="14"/>
  <c r="M17" i="14" s="1"/>
  <c r="E18" i="21"/>
  <c r="E14" i="1" s="1"/>
  <c r="G65" i="14"/>
  <c r="F59" i="21"/>
  <c r="F57" i="21"/>
  <c r="F53" i="1" s="1"/>
  <c r="F55" i="21"/>
  <c r="F53" i="21"/>
  <c r="F49" i="1" s="1"/>
  <c r="F51" i="21"/>
  <c r="F49" i="21"/>
  <c r="F45" i="1" s="1"/>
  <c r="F47" i="21"/>
  <c r="F45" i="21"/>
  <c r="F41" i="1" s="1"/>
  <c r="F43" i="21"/>
  <c r="F41" i="21"/>
  <c r="F37" i="1" s="1"/>
  <c r="F39" i="21"/>
  <c r="F23" i="21"/>
  <c r="F19" i="1" s="1"/>
  <c r="K89" i="21"/>
  <c r="K85" i="21"/>
  <c r="K81" i="21"/>
  <c r="K77" i="21"/>
  <c r="K73" i="1" s="1"/>
  <c r="K73" i="21"/>
  <c r="K69" i="21"/>
  <c r="K65" i="21"/>
  <c r="K61" i="21"/>
  <c r="K88" i="21"/>
  <c r="K84" i="21"/>
  <c r="K80" i="21"/>
  <c r="K72" i="21"/>
  <c r="K68" i="21"/>
  <c r="K64" i="21"/>
  <c r="F152" i="21"/>
  <c r="F148" i="21"/>
  <c r="F55" i="2" s="1"/>
  <c r="F144" i="21"/>
  <c r="F140" i="21"/>
  <c r="F47" i="2" s="1"/>
  <c r="F136" i="21"/>
  <c r="F128" i="21"/>
  <c r="F35" i="2" s="1"/>
  <c r="F124" i="21"/>
  <c r="F120" i="21"/>
  <c r="F27" i="2" s="1"/>
  <c r="F116" i="21"/>
  <c r="F111" i="21"/>
  <c r="F18" i="2" s="1"/>
  <c r="F107" i="21"/>
  <c r="F103" i="21"/>
  <c r="F10" i="2" s="1"/>
  <c r="F87" i="21"/>
  <c r="F83" i="21"/>
  <c r="F79" i="1" s="1"/>
  <c r="K75" i="21"/>
  <c r="K71" i="21"/>
  <c r="K67" i="21"/>
  <c r="K63" i="21"/>
  <c r="K86" i="21"/>
  <c r="K82" i="21"/>
  <c r="K78" i="21"/>
  <c r="K74" i="21"/>
  <c r="K70" i="21"/>
  <c r="K62" i="21"/>
  <c r="C92" i="20"/>
  <c r="F92" i="20" s="1"/>
  <c r="K92" i="20" s="1"/>
  <c r="F67" i="20"/>
  <c r="K67" i="20" s="1"/>
  <c r="C90" i="18"/>
  <c r="F90" i="18" s="1"/>
  <c r="K90" i="18" s="1"/>
  <c r="F65" i="18"/>
  <c r="K65" i="18" s="1"/>
  <c r="K37" i="1"/>
  <c r="K41" i="1"/>
  <c r="K45" i="1"/>
  <c r="H78" i="14"/>
  <c r="M78" i="14" s="1"/>
  <c r="G89" i="14"/>
  <c r="E79" i="21"/>
  <c r="E75" i="1" s="1"/>
  <c r="F9" i="15"/>
  <c r="K9" i="15" s="1"/>
  <c r="E99" i="21"/>
  <c r="E6" i="2" s="1"/>
  <c r="F60" i="21"/>
  <c r="F58" i="21"/>
  <c r="F54" i="1" s="1"/>
  <c r="F56" i="21"/>
  <c r="F54" i="21"/>
  <c r="F50" i="1" s="1"/>
  <c r="F52" i="21"/>
  <c r="F50" i="21"/>
  <c r="F46" i="1" s="1"/>
  <c r="F48" i="21"/>
  <c r="F46" i="21"/>
  <c r="F42" i="1" s="1"/>
  <c r="F44" i="21"/>
  <c r="F42" i="21"/>
  <c r="F38" i="1" s="1"/>
  <c r="F40" i="21"/>
  <c r="F150" i="21"/>
  <c r="F57" i="2" s="1"/>
  <c r="F146" i="21"/>
  <c r="F142" i="21"/>
  <c r="F138" i="21"/>
  <c r="F134" i="21"/>
  <c r="F41" i="2" s="1"/>
  <c r="F130" i="21"/>
  <c r="F126" i="21"/>
  <c r="F33" i="2" s="1"/>
  <c r="F122" i="21"/>
  <c r="F118" i="21"/>
  <c r="F25" i="2" s="1"/>
  <c r="F113" i="21"/>
  <c r="F109" i="21"/>
  <c r="F16" i="2" s="1"/>
  <c r="F105" i="21"/>
  <c r="F101" i="21"/>
  <c r="F89" i="21"/>
  <c r="F85" i="21"/>
  <c r="F81" i="1" s="1"/>
  <c r="F81" i="21"/>
  <c r="F77" i="21"/>
  <c r="F73" i="1" s="1"/>
  <c r="F73" i="21"/>
  <c r="F69" i="21"/>
  <c r="F65" i="1" s="1"/>
  <c r="F65" i="21"/>
  <c r="F61" i="21"/>
  <c r="F57" i="1" s="1"/>
  <c r="F149" i="21"/>
  <c r="F145" i="21"/>
  <c r="F52" i="2" s="1"/>
  <c r="F141" i="21"/>
  <c r="F137" i="21"/>
  <c r="F44" i="2" s="1"/>
  <c r="F133" i="21"/>
  <c r="F129" i="21"/>
  <c r="F125" i="21"/>
  <c r="F121" i="21"/>
  <c r="F28" i="2" s="1"/>
  <c r="F117" i="21"/>
  <c r="F24" i="2" s="1"/>
  <c r="F112" i="21"/>
  <c r="F19" i="2" s="1"/>
  <c r="F108" i="21"/>
  <c r="F104" i="21"/>
  <c r="F11" i="2" s="1"/>
  <c r="F100" i="21"/>
  <c r="F88" i="21"/>
  <c r="F84" i="1" s="1"/>
  <c r="F84" i="21"/>
  <c r="F80" i="21"/>
  <c r="F76" i="1" s="1"/>
  <c r="F72" i="21"/>
  <c r="F68" i="21"/>
  <c r="F64" i="1" s="1"/>
  <c r="F64" i="21"/>
  <c r="K87" i="21"/>
  <c r="K83" i="21"/>
  <c r="F75" i="21"/>
  <c r="F71" i="1" s="1"/>
  <c r="F71" i="21"/>
  <c r="F67" i="21"/>
  <c r="F63" i="1" s="1"/>
  <c r="F63" i="21"/>
  <c r="F115" i="21"/>
  <c r="F151" i="21"/>
  <c r="F58" i="2" s="1"/>
  <c r="F147" i="21"/>
  <c r="F54" i="2" s="1"/>
  <c r="F143" i="21"/>
  <c r="F50" i="2" s="1"/>
  <c r="F139" i="21"/>
  <c r="F46" i="2" s="1"/>
  <c r="F135" i="21"/>
  <c r="F131" i="21"/>
  <c r="F38" i="2" s="1"/>
  <c r="F127" i="21"/>
  <c r="F34" i="2" s="1"/>
  <c r="F123" i="21"/>
  <c r="F30" i="2" s="1"/>
  <c r="F119" i="21"/>
  <c r="F114" i="21"/>
  <c r="F21" i="2" s="1"/>
  <c r="F110" i="21"/>
  <c r="F106" i="21"/>
  <c r="F13" i="2" s="1"/>
  <c r="F102" i="21"/>
  <c r="F9" i="2" s="1"/>
  <c r="F86" i="21"/>
  <c r="F82" i="1" s="1"/>
  <c r="F82" i="21"/>
  <c r="F78" i="1" s="1"/>
  <c r="F78" i="21"/>
  <c r="F74" i="1" s="1"/>
  <c r="F74" i="21"/>
  <c r="F70" i="1" s="1"/>
  <c r="F70" i="21"/>
  <c r="F66" i="1" s="1"/>
  <c r="F62" i="21"/>
  <c r="C152" i="18"/>
  <c r="F152" i="18" s="1"/>
  <c r="K152" i="18" s="1"/>
  <c r="F131" i="18"/>
  <c r="K131" i="18" s="1"/>
  <c r="C90" i="16"/>
  <c r="F90" i="16" s="1"/>
  <c r="K90" i="16" s="1"/>
  <c r="F65" i="16"/>
  <c r="K65" i="16" s="1"/>
  <c r="F155" i="17"/>
  <c r="K155" i="17" s="1"/>
  <c r="F29" i="2"/>
  <c r="K29" i="2"/>
  <c r="K33" i="2"/>
  <c r="F43" i="2"/>
  <c r="K43" i="2"/>
  <c r="K47" i="2"/>
  <c r="F40" i="2"/>
  <c r="K40" i="2"/>
  <c r="F48" i="2"/>
  <c r="K53" i="2"/>
  <c r="K52" i="2"/>
  <c r="K44" i="2"/>
  <c r="K19" i="2"/>
  <c r="K34" i="2"/>
  <c r="K26" i="2"/>
  <c r="F8" i="2"/>
  <c r="K27" i="2"/>
  <c r="K35" i="2"/>
  <c r="K41" i="2"/>
  <c r="K31" i="2"/>
  <c r="K23" i="2"/>
  <c r="K55" i="2"/>
  <c r="F155" i="13"/>
  <c r="E60" i="2" s="1"/>
  <c r="K57" i="2"/>
  <c r="K25" i="2"/>
  <c r="K56" i="2"/>
  <c r="K48" i="2"/>
  <c r="K32" i="2"/>
  <c r="K24" i="2"/>
  <c r="K15" i="2"/>
  <c r="K7" i="2"/>
  <c r="K54" i="2"/>
  <c r="K46" i="2"/>
  <c r="K38" i="2"/>
  <c r="K30" i="2"/>
  <c r="K13" i="2"/>
  <c r="F12" i="2"/>
  <c r="F20" i="2"/>
  <c r="F26" i="2"/>
  <c r="F23" i="2"/>
  <c r="F45" i="2"/>
  <c r="F53" i="2"/>
  <c r="F31" i="2"/>
  <c r="F14" i="2"/>
  <c r="F32" i="2"/>
  <c r="F37" i="2"/>
  <c r="F42" i="2"/>
  <c r="F51" i="2"/>
  <c r="F59" i="2"/>
  <c r="C90" i="21"/>
  <c r="F89" i="19"/>
  <c r="K89" i="19" s="1"/>
  <c r="F17" i="2"/>
  <c r="C90" i="19"/>
  <c r="K79" i="21"/>
  <c r="F79" i="21"/>
  <c r="K59" i="2"/>
  <c r="F7" i="2"/>
  <c r="F15" i="2"/>
  <c r="F56" i="2"/>
  <c r="C152" i="19"/>
  <c r="C132" i="21"/>
  <c r="F131" i="19"/>
  <c r="K131" i="19" s="1"/>
  <c r="G33" i="13"/>
  <c r="L33" i="13" s="1"/>
  <c r="G39" i="13"/>
  <c r="C35" i="1"/>
  <c r="D90" i="13"/>
  <c r="E134" i="13"/>
  <c r="G144" i="13"/>
  <c r="L144" i="13" s="1"/>
  <c r="C49" i="2"/>
  <c r="E66" i="13"/>
  <c r="D14" i="1"/>
  <c r="D32" i="13"/>
  <c r="G76" i="13"/>
  <c r="D134" i="13"/>
  <c r="C6" i="2"/>
  <c r="G131" i="13"/>
  <c r="L131" i="13" s="1"/>
  <c r="G117" i="13"/>
  <c r="L117" i="13" s="1"/>
  <c r="D22" i="2"/>
  <c r="F134" i="13"/>
  <c r="E39" i="2" s="1"/>
  <c r="H19" i="13"/>
  <c r="L19" i="13" s="1"/>
  <c r="F15" i="1"/>
  <c r="F32" i="1"/>
  <c r="H53" i="13"/>
  <c r="G49" i="1" s="1"/>
  <c r="H57" i="13"/>
  <c r="G53" i="1" s="1"/>
  <c r="H61" i="13"/>
  <c r="G57" i="1" s="1"/>
  <c r="H65" i="13"/>
  <c r="G61" i="1" s="1"/>
  <c r="F61" i="1"/>
  <c r="H70" i="13"/>
  <c r="G66" i="1" s="1"/>
  <c r="H74" i="13"/>
  <c r="G70" i="1" s="1"/>
  <c r="H78" i="13"/>
  <c r="H82" i="13"/>
  <c r="G78" i="1" s="1"/>
  <c r="H86" i="13"/>
  <c r="G82" i="1" s="1"/>
  <c r="H20" i="13"/>
  <c r="G16" i="1" s="1"/>
  <c r="F16" i="1"/>
  <c r="F33" i="1"/>
  <c r="H50" i="13"/>
  <c r="G46" i="1" s="1"/>
  <c r="H54" i="13"/>
  <c r="G50" i="1" s="1"/>
  <c r="H58" i="13"/>
  <c r="G54" i="1" s="1"/>
  <c r="H62" i="13"/>
  <c r="G58" i="1" s="1"/>
  <c r="F58" i="1"/>
  <c r="H67" i="13"/>
  <c r="I67" i="13" s="1"/>
  <c r="H71" i="13"/>
  <c r="G67" i="1" s="1"/>
  <c r="F67" i="1"/>
  <c r="H75" i="13"/>
  <c r="G71" i="1" s="1"/>
  <c r="F75" i="1"/>
  <c r="H83" i="13"/>
  <c r="G79" i="1" s="1"/>
  <c r="H87" i="13"/>
  <c r="G83" i="1" s="1"/>
  <c r="F83" i="1"/>
  <c r="H21" i="13"/>
  <c r="G17" i="1" s="1"/>
  <c r="F17" i="1"/>
  <c r="F30" i="1"/>
  <c r="F34" i="1"/>
  <c r="F39" i="1"/>
  <c r="F43" i="1"/>
  <c r="H51" i="13"/>
  <c r="G47" i="1" s="1"/>
  <c r="F47" i="1"/>
  <c r="H55" i="13"/>
  <c r="G51" i="1" s="1"/>
  <c r="F51" i="1"/>
  <c r="H59" i="13"/>
  <c r="G55" i="1" s="1"/>
  <c r="F55" i="1"/>
  <c r="H63" i="13"/>
  <c r="G59" i="1" s="1"/>
  <c r="F59" i="1"/>
  <c r="H68" i="13"/>
  <c r="G64" i="1" s="1"/>
  <c r="H72" i="13"/>
  <c r="G68" i="1" s="1"/>
  <c r="F68" i="1"/>
  <c r="F72" i="1"/>
  <c r="H80" i="13"/>
  <c r="L80" i="13" s="1"/>
  <c r="H84" i="13"/>
  <c r="G80" i="1" s="1"/>
  <c r="F80" i="1"/>
  <c r="H88" i="13"/>
  <c r="G84" i="1" s="1"/>
  <c r="H22" i="13"/>
  <c r="G18" i="1" s="1"/>
  <c r="F18" i="1"/>
  <c r="F31" i="1"/>
  <c r="H40" i="13"/>
  <c r="L40" i="13" s="1"/>
  <c r="F36" i="1"/>
  <c r="F40" i="1"/>
  <c r="H48" i="13"/>
  <c r="G44" i="1" s="1"/>
  <c r="F44" i="1"/>
  <c r="H52" i="13"/>
  <c r="G48" i="1" s="1"/>
  <c r="F48" i="1"/>
  <c r="H56" i="13"/>
  <c r="G52" i="1" s="1"/>
  <c r="F52" i="1"/>
  <c r="H60" i="13"/>
  <c r="G56" i="1" s="1"/>
  <c r="F56" i="1"/>
  <c r="H64" i="13"/>
  <c r="G60" i="1" s="1"/>
  <c r="F60" i="1"/>
  <c r="H69" i="13"/>
  <c r="G65" i="1" s="1"/>
  <c r="H73" i="13"/>
  <c r="G69" i="1" s="1"/>
  <c r="F69" i="1"/>
  <c r="H81" i="13"/>
  <c r="G77" i="1" s="1"/>
  <c r="F77" i="1"/>
  <c r="H85" i="13"/>
  <c r="G81" i="1" s="1"/>
  <c r="H89" i="13"/>
  <c r="G85" i="1" s="1"/>
  <c r="F85" i="1"/>
  <c r="G18" i="13"/>
  <c r="D155" i="13"/>
  <c r="G155" i="13" s="1"/>
  <c r="L155" i="13" s="1"/>
  <c r="G101" i="13"/>
  <c r="L101" i="13" s="1"/>
  <c r="L58" i="13" l="1"/>
  <c r="L52" i="13"/>
  <c r="L85" i="13"/>
  <c r="L70" i="13"/>
  <c r="L57" i="13"/>
  <c r="K39" i="1"/>
  <c r="K115" i="21"/>
  <c r="K25" i="15"/>
  <c r="L75" i="13"/>
  <c r="I56" i="13"/>
  <c r="H52" i="1" s="1"/>
  <c r="I50" i="13"/>
  <c r="L81" i="13"/>
  <c r="L65" i="13"/>
  <c r="L21" i="13"/>
  <c r="H63" i="1"/>
  <c r="L88" i="13"/>
  <c r="J67" i="13"/>
  <c r="L62" i="13"/>
  <c r="K58" i="1" s="1"/>
  <c r="H46" i="1"/>
  <c r="L20" i="13"/>
  <c r="L74" i="13"/>
  <c r="I61" i="13"/>
  <c r="H57" i="1" s="1"/>
  <c r="L53" i="13"/>
  <c r="G76" i="1"/>
  <c r="H79" i="13"/>
  <c r="G74" i="1"/>
  <c r="H76" i="13"/>
  <c r="G72" i="1" s="1"/>
  <c r="L86" i="13"/>
  <c r="I84" i="13"/>
  <c r="H80" i="1" s="1"/>
  <c r="L82" i="13"/>
  <c r="L78" i="13"/>
  <c r="L73" i="13"/>
  <c r="I71" i="13"/>
  <c r="L69" i="13"/>
  <c r="K65" i="1" s="1"/>
  <c r="L64" i="13"/>
  <c r="L60" i="13"/>
  <c r="J56" i="13"/>
  <c r="L54" i="13"/>
  <c r="J50" i="13"/>
  <c r="L48" i="13"/>
  <c r="L22" i="13"/>
  <c r="I89" i="13"/>
  <c r="L87" i="13"/>
  <c r="L83" i="13"/>
  <c r="K79" i="1" s="1"/>
  <c r="L72" i="13"/>
  <c r="L68" i="13"/>
  <c r="K64" i="1" s="1"/>
  <c r="L63" i="13"/>
  <c r="J61" i="13"/>
  <c r="L59" i="13"/>
  <c r="L55" i="13"/>
  <c r="K51" i="1" s="1"/>
  <c r="L51" i="13"/>
  <c r="K76" i="1"/>
  <c r="K70" i="1"/>
  <c r="K53" i="1"/>
  <c r="K82" i="1"/>
  <c r="K48" i="1"/>
  <c r="K99" i="21"/>
  <c r="K6" i="2" s="1"/>
  <c r="F99" i="21"/>
  <c r="F6" i="2" s="1"/>
  <c r="E90" i="21"/>
  <c r="E86" i="1" s="1"/>
  <c r="H89" i="14"/>
  <c r="M89" i="14" s="1"/>
  <c r="F153" i="18"/>
  <c r="K153" i="18" s="1"/>
  <c r="F155" i="20"/>
  <c r="K155" i="20" s="1"/>
  <c r="H65" i="14"/>
  <c r="M65" i="14" s="1"/>
  <c r="G90" i="14"/>
  <c r="E66" i="21"/>
  <c r="K18" i="21"/>
  <c r="F18" i="21"/>
  <c r="K90" i="21"/>
  <c r="K68" i="1"/>
  <c r="K84" i="1"/>
  <c r="K61" i="1"/>
  <c r="K17" i="1"/>
  <c r="K78" i="1"/>
  <c r="K60" i="1"/>
  <c r="K44" i="1"/>
  <c r="K153" i="16"/>
  <c r="F153" i="16"/>
  <c r="E153" i="21"/>
  <c r="F63" i="15"/>
  <c r="K63" i="15" s="1"/>
  <c r="F60" i="2"/>
  <c r="K60" i="2"/>
  <c r="G15" i="1"/>
  <c r="H18" i="13"/>
  <c r="F22" i="2"/>
  <c r="K22" i="2"/>
  <c r="K77" i="1"/>
  <c r="K55" i="1"/>
  <c r="K50" i="1"/>
  <c r="F36" i="2"/>
  <c r="K36" i="2"/>
  <c r="F49" i="2"/>
  <c r="K49" i="2"/>
  <c r="H39" i="13"/>
  <c r="G35" i="1" s="1"/>
  <c r="G36" i="1"/>
  <c r="H90" i="13"/>
  <c r="G63" i="1"/>
  <c r="F29" i="1"/>
  <c r="K29" i="1"/>
  <c r="K47" i="1"/>
  <c r="K18" i="1"/>
  <c r="K74" i="1"/>
  <c r="K56" i="1"/>
  <c r="K36" i="1"/>
  <c r="K81" i="1"/>
  <c r="K59" i="1"/>
  <c r="K15" i="1"/>
  <c r="K71" i="1"/>
  <c r="K54" i="1"/>
  <c r="K83" i="1"/>
  <c r="K66" i="1"/>
  <c r="K49" i="1"/>
  <c r="K69" i="1"/>
  <c r="K16" i="1"/>
  <c r="K132" i="21"/>
  <c r="F132" i="21"/>
  <c r="F152" i="19"/>
  <c r="K152" i="19" s="1"/>
  <c r="C153" i="21"/>
  <c r="F90" i="19"/>
  <c r="K90" i="19" s="1"/>
  <c r="C91" i="21"/>
  <c r="C39" i="2"/>
  <c r="F90" i="21"/>
  <c r="F35" i="1"/>
  <c r="G32" i="13"/>
  <c r="C28" i="1"/>
  <c r="G134" i="13"/>
  <c r="L134" i="13" s="1"/>
  <c r="E156" i="13"/>
  <c r="D61" i="2" s="1"/>
  <c r="D39" i="2"/>
  <c r="D156" i="13"/>
  <c r="C60" i="2"/>
  <c r="E91" i="13"/>
  <c r="D87" i="1" s="1"/>
  <c r="D62" i="1"/>
  <c r="C86" i="1"/>
  <c r="G90" i="13"/>
  <c r="F156" i="13"/>
  <c r="E61" i="2" s="1"/>
  <c r="F14" i="1"/>
  <c r="G11" i="13"/>
  <c r="G12" i="13"/>
  <c r="G13" i="13"/>
  <c r="G14" i="13"/>
  <c r="F10" i="13"/>
  <c r="D10" i="13"/>
  <c r="C6" i="1" s="1"/>
  <c r="L13" i="13" l="1"/>
  <c r="K9" i="1" s="1"/>
  <c r="L11" i="13"/>
  <c r="K7" i="1" s="1"/>
  <c r="G14" i="1"/>
  <c r="H66" i="13"/>
  <c r="G62" i="1" s="1"/>
  <c r="K61" i="13"/>
  <c r="J57" i="1" s="1"/>
  <c r="I57" i="1"/>
  <c r="H85" i="1"/>
  <c r="J89" i="13"/>
  <c r="L79" i="13"/>
  <c r="K75" i="1" s="1"/>
  <c r="G75" i="1"/>
  <c r="L18" i="13"/>
  <c r="I66" i="13"/>
  <c r="L76" i="13"/>
  <c r="K72" i="1" s="1"/>
  <c r="I90" i="13"/>
  <c r="H86" i="1" s="1"/>
  <c r="L14" i="13"/>
  <c r="K10" i="1" s="1"/>
  <c r="L12" i="13"/>
  <c r="K8" i="1" s="1"/>
  <c r="L32" i="13"/>
  <c r="K28" i="1" s="1"/>
  <c r="L50" i="13"/>
  <c r="K46" i="1" s="1"/>
  <c r="J66" i="13"/>
  <c r="I46" i="1"/>
  <c r="K56" i="13"/>
  <c r="I52" i="1"/>
  <c r="H67" i="1"/>
  <c r="J71" i="13"/>
  <c r="L39" i="13"/>
  <c r="K35" i="1" s="1"/>
  <c r="L61" i="13"/>
  <c r="K57" i="1" s="1"/>
  <c r="K67" i="13"/>
  <c r="I63" i="1"/>
  <c r="J84" i="13"/>
  <c r="E91" i="21"/>
  <c r="H90" i="14"/>
  <c r="K66" i="21"/>
  <c r="F66" i="21"/>
  <c r="H91" i="13"/>
  <c r="G86" i="1"/>
  <c r="K14" i="1"/>
  <c r="F153" i="19"/>
  <c r="K153" i="19" s="1"/>
  <c r="F153" i="21"/>
  <c r="F91" i="21"/>
  <c r="F154" i="21" s="1"/>
  <c r="F39" i="2"/>
  <c r="K39" i="2"/>
  <c r="F66" i="13"/>
  <c r="E6" i="1"/>
  <c r="F86" i="1"/>
  <c r="G156" i="13"/>
  <c r="L156" i="13" s="1"/>
  <c r="C61" i="2"/>
  <c r="F28" i="1"/>
  <c r="F10" i="1"/>
  <c r="F9" i="1"/>
  <c r="F8" i="1"/>
  <c r="F7" i="1"/>
  <c r="G10" i="13"/>
  <c r="L10" i="13" s="1"/>
  <c r="D66" i="13"/>
  <c r="C62" i="1" s="1"/>
  <c r="M90" i="14" l="1"/>
  <c r="K91" i="21" s="1"/>
  <c r="K84" i="13"/>
  <c r="J80" i="1" s="1"/>
  <c r="I80" i="1"/>
  <c r="L84" i="13"/>
  <c r="K80" i="1" s="1"/>
  <c r="J90" i="13"/>
  <c r="I86" i="1" s="1"/>
  <c r="L56" i="13"/>
  <c r="K52" i="1" s="1"/>
  <c r="J52" i="1"/>
  <c r="K66" i="13"/>
  <c r="J91" i="13"/>
  <c r="I62" i="1"/>
  <c r="H62" i="1"/>
  <c r="I91" i="13"/>
  <c r="J63" i="1"/>
  <c r="L67" i="13"/>
  <c r="K63" i="1" s="1"/>
  <c r="K71" i="13"/>
  <c r="I67" i="1"/>
  <c r="K89" i="13"/>
  <c r="I85" i="1"/>
  <c r="F6" i="1"/>
  <c r="K6" i="1"/>
  <c r="H157" i="13"/>
  <c r="G87" i="1"/>
  <c r="K153" i="21"/>
  <c r="K154" i="21" s="1"/>
  <c r="F61" i="2"/>
  <c r="F91" i="13"/>
  <c r="E87" i="1" s="1"/>
  <c r="E62" i="1"/>
  <c r="G66" i="13"/>
  <c r="D91" i="13"/>
  <c r="K65" i="15" l="1"/>
  <c r="J85" i="1"/>
  <c r="L89" i="13"/>
  <c r="K85" i="1" s="1"/>
  <c r="J67" i="1"/>
  <c r="L71" i="13"/>
  <c r="K67" i="1" s="1"/>
  <c r="H87" i="1"/>
  <c r="I157" i="13"/>
  <c r="J62" i="1"/>
  <c r="L66" i="13"/>
  <c r="K62" i="1" s="1"/>
  <c r="K90" i="13"/>
  <c r="I87" i="1"/>
  <c r="J157" i="13"/>
  <c r="K61" i="2"/>
  <c r="G91" i="13"/>
  <c r="C87" i="1"/>
  <c r="F62" i="1"/>
  <c r="J86" i="1" l="1"/>
  <c r="L90" i="13"/>
  <c r="K86" i="1" s="1"/>
  <c r="K91" i="13"/>
  <c r="F87" i="1"/>
  <c r="G157" i="13"/>
  <c r="J87" i="1" l="1"/>
  <c r="K157" i="13"/>
  <c r="L91" i="13"/>
  <c r="K87" i="1" l="1"/>
  <c r="K89" i="1" s="1"/>
  <c r="L157" i="13"/>
</calcChain>
</file>

<file path=xl/sharedStrings.xml><?xml version="1.0" encoding="utf-8"?>
<sst xmlns="http://schemas.openxmlformats.org/spreadsheetml/2006/main" count="2742" uniqueCount="331">
  <si>
    <t>B E V É T E L E K</t>
  </si>
  <si>
    <t>Forintban</t>
  </si>
  <si>
    <t>Bevételi jogcím</t>
  </si>
  <si>
    <t>Kötelező feladatok</t>
  </si>
  <si>
    <t>Önként vállalt feladatok</t>
  </si>
  <si>
    <t>Államigazgatási feladatok</t>
  </si>
  <si>
    <t>1.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</si>
  <si>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</si>
  <si>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</si>
  <si>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</si>
  <si>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</si>
  <si>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</si>
  <si>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</si>
  <si>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</si>
  <si>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2.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</si>
  <si>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</si>
  <si>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</si>
  <si>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</si>
  <si>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</si>
  <si>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</si>
  <si>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</si>
  <si>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</si>
  <si>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3.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</si>
  <si>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</si>
  <si>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</si>
  <si>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</si>
  <si>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</si>
  <si>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</si>
  <si>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</si>
  <si>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</si>
  <si>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 xml:space="preserve">4. </t>
  </si>
  <si>
    <t>Közhatalmi bevételek (4.1.+4.2.+4.3.+4.4.)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</si>
  <si>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</si>
  <si>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</si>
  <si>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</si>
  <si>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</si>
  <si>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</si>
  <si>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</si>
  <si>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</si>
  <si>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</si>
  <si>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</si>
  <si>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</si>
  <si>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</si>
  <si>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</si>
  <si>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</si>
  <si>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</si>
  <si>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</si>
  <si>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</si>
  <si>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</si>
  <si>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</si>
  <si>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</si>
  <si>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Felhalmozási bevételek (6.1.+…+6.5.)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</si>
  <si>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</si>
  <si>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</si>
  <si>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</si>
  <si>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</si>
  <si>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</si>
  <si>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</si>
  <si>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</si>
  <si>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</si>
  <si>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</si>
  <si>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</si>
  <si>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</si>
  <si>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8.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</si>
  <si>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</si>
  <si>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</si>
  <si>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</si>
  <si>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</si>
  <si>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</si>
  <si>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</si>
  <si>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</si>
  <si>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</si>
  <si>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</si>
  <si>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</si>
  <si>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</si>
  <si>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</si>
  <si>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</si>
  <si>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</si>
  <si>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</si>
  <si>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</si>
  <si>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</si>
  <si>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</si>
  <si>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</si>
  <si>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</si>
  <si>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</si>
  <si>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</si>
  <si>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</si>
  <si>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</si>
  <si>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</si>
  <si>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</si>
  <si>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</si>
  <si>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</si>
  <si>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</si>
  <si>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</si>
  <si>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</si>
  <si>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</si>
  <si>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</si>
  <si>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</si>
  <si>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</si>
  <si>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</si>
  <si>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</si>
  <si>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</si>
  <si>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</si>
  <si>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</si>
  <si>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</si>
  <si>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</si>
  <si>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</si>
  <si>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</si>
  <si>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</si>
  <si>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Működési költségvetés kiadásai </t>
    </r>
    <r>
      <rPr>
        <sz val="8"/>
        <color theme="1"/>
        <rFont val="Times New Roman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</si>
  <si>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</si>
  <si>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</si>
  <si>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</si>
  <si>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</si>
  <si>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</si>
  <si>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</si>
  <si>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</si>
  <si>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</si>
  <si>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</si>
  <si>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</si>
  <si>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</si>
  <si>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</si>
  <si>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</si>
  <si>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</si>
  <si>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</si>
  <si>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color theme="1"/>
        <rFont val="Times New Roman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</si>
  <si>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</si>
  <si>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</si>
  <si>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</si>
  <si>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</si>
  <si>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</si>
  <si>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</si>
  <si>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</si>
  <si>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</si>
  <si>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</si>
  <si>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</si>
  <si>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</si>
  <si>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</si>
  <si>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</si>
  <si>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</si>
  <si>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</si>
  <si>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</si>
  <si>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</si>
  <si>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</si>
  <si>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</si>
  <si>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</si>
  <si>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</si>
  <si>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</si>
  <si>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</si>
  <si>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</si>
  <si>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</si>
  <si>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</si>
  <si>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</si>
  <si>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</si>
  <si>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</si>
  <si>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</si>
  <si>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</si>
  <si>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</si>
  <si>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</si>
  <si>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</si>
  <si>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</si>
  <si>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</si>
  <si>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</si>
  <si>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</si>
  <si>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</si>
  <si>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Bevételek</t>
  </si>
  <si>
    <t>Kiadások</t>
  </si>
  <si>
    <t>Megnevezés</t>
  </si>
  <si>
    <t>Sor-szám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</si>
  <si>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</si>
  <si>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</si>
  <si>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</si>
  <si>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</si>
  <si>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</si>
  <si>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 xml:space="preserve">Működési célú visszatérítendő támogatások kölcsönök visszatérülése </t>
  </si>
  <si>
    <t>Működési célú visszatérítendő támogatások kölcsönök igénybevétele</t>
  </si>
  <si>
    <t>Felhalmozási célú visszatérítendő támogatások kölcsönök visszatérülése</t>
  </si>
  <si>
    <t>Felhalmozási célú visszatérítendő támogatások kölcsönök igénybevétele</t>
  </si>
  <si>
    <t xml:space="preserve"> 10.</t>
  </si>
  <si>
    <t xml:space="preserve">    Rövid lejáratú  hitelek, kölcsönök felvétele</t>
  </si>
  <si>
    <t>BEVÉTELEK ÖSSZESEN: (9+16)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</si>
  <si>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</si>
  <si>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</si>
  <si>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</si>
  <si>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</si>
  <si>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</si>
  <si>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</si>
  <si>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</si>
  <si>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Éves engedélyezett létszám előirányzat (fő)</t>
  </si>
  <si>
    <t>Közfoglalkoztatottak létszáma (fő)</t>
  </si>
  <si>
    <t>Kerepesi Polgármesteri Hivatal</t>
  </si>
  <si>
    <t>Éves engedélyezett létszám előirányzat (fő) </t>
  </si>
  <si>
    <t>Közfoglalkoztatottak létszáma (fő) </t>
  </si>
  <si>
    <t>Babaliget Bölcsőde</t>
  </si>
  <si>
    <t>Forrás Művelődési Ház</t>
  </si>
  <si>
    <t>5 fő</t>
  </si>
  <si>
    <t>Napközi-otthonos Óvoda</t>
  </si>
  <si>
    <t>Szabó Magda Városi és Iskolai Könyvtár</t>
  </si>
  <si>
    <t>Szociális Alapszolgáltatási Központ</t>
  </si>
  <si>
    <t>Önkormányzat irányítása alá tartozó költségvetési szervek összesen</t>
  </si>
  <si>
    <t>Elszámolásból származó bevételek</t>
  </si>
  <si>
    <t>Központi, irányítószervi támogatás</t>
  </si>
  <si>
    <t xml:space="preserve"> </t>
  </si>
  <si>
    <t>Központi, irnyítószervi támogatások kiadása</t>
  </si>
  <si>
    <t>Elszámolásból származó bevétel</t>
  </si>
  <si>
    <t>1.2.</t>
  </si>
  <si>
    <t>1.1.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</si>
  <si>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</si>
  <si>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</si>
  <si>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</si>
  <si>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</si>
  <si>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</si>
  <si>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</si>
  <si>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</si>
  <si>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</si>
  <si>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</si>
  <si>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</si>
  <si>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</si>
  <si>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</si>
  <si>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</si>
  <si>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</si>
  <si>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</si>
  <si>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</si>
  <si>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</si>
  <si>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</si>
  <si>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</si>
  <si>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</si>
  <si>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</si>
  <si>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</si>
  <si>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</si>
  <si>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</si>
  <si>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</si>
  <si>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</si>
  <si>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</si>
  <si>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</si>
  <si>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</si>
  <si>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</si>
  <si>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</si>
  <si>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</si>
  <si>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</si>
  <si>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</si>
  <si>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</si>
  <si>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</si>
  <si>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</si>
  <si>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</si>
  <si>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</si>
  <si>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</si>
  <si>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</si>
  <si>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</si>
  <si>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</si>
  <si>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</si>
  <si>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</si>
  <si>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</si>
  <si>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</si>
  <si>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</si>
  <si>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</si>
  <si>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</si>
  <si>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</si>
  <si>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</si>
  <si>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</si>
  <si>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</si>
  <si>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</si>
  <si>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</si>
  <si>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</si>
  <si>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</si>
  <si>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</si>
  <si>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</si>
  <si>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</si>
  <si>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</si>
  <si>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</si>
  <si>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</si>
  <si>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</si>
  <si>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</si>
  <si>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</si>
  <si>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</si>
  <si>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101</t>
  </si>
  <si>
    <t>10.2</t>
  </si>
  <si>
    <t>10.3</t>
  </si>
  <si>
    <t>11.1</t>
  </si>
  <si>
    <t>11.2</t>
  </si>
  <si>
    <t>11.3</t>
  </si>
  <si>
    <t>11.4</t>
  </si>
  <si>
    <t>12.1</t>
  </si>
  <si>
    <t>12.2</t>
  </si>
  <si>
    <t>13.1</t>
  </si>
  <si>
    <t>13.2</t>
  </si>
  <si>
    <t>13.3</t>
  </si>
  <si>
    <t>13.4</t>
  </si>
  <si>
    <t>14</t>
  </si>
  <si>
    <t>1.2</t>
  </si>
  <si>
    <t>1.8</t>
  </si>
  <si>
    <t>1.9</t>
  </si>
  <si>
    <t>1.10</t>
  </si>
  <si>
    <t>1.11</t>
  </si>
  <si>
    <t>1.12</t>
  </si>
  <si>
    <t>1.13</t>
  </si>
  <si>
    <t>1.14</t>
  </si>
  <si>
    <t>1.15</t>
  </si>
  <si>
    <t>2.7</t>
  </si>
  <si>
    <t>2.8</t>
  </si>
  <si>
    <t>2.9</t>
  </si>
  <si>
    <t>2.10</t>
  </si>
  <si>
    <t>2.11</t>
  </si>
  <si>
    <t>2.12</t>
  </si>
  <si>
    <t>2.13</t>
  </si>
  <si>
    <t>7.5</t>
  </si>
  <si>
    <r>
      <t xml:space="preserve">Működési költségvetés kiadásai </t>
    </r>
    <r>
      <rPr>
        <sz val="8"/>
        <rFont val="Times New Roman"/>
        <family val="1"/>
        <charset val="238"/>
      </rPr>
      <t>(1.1+…+1.5.)</t>
    </r>
  </si>
  <si>
    <r>
      <t xml:space="preserve">Felhalmozási költségvetés kiadásai </t>
    </r>
    <r>
      <rPr>
        <sz val="8"/>
        <rFont val="Times New Roman"/>
        <family val="1"/>
        <charset val="238"/>
      </rPr>
      <t>(2.1.+2.3.+2.5.)</t>
    </r>
  </si>
  <si>
    <t>10,1</t>
  </si>
  <si>
    <t>10.1</t>
  </si>
  <si>
    <t xml:space="preserve">Értékesítési és forgalmi adók </t>
  </si>
  <si>
    <t xml:space="preserve">Termékek és szolgáltatások adói (=4.3+…+4.5) </t>
  </si>
  <si>
    <t>Közhatalmi bevételek (4.1.+4.2+4.6)</t>
  </si>
  <si>
    <t>Módosított előirányzat</t>
  </si>
  <si>
    <t>I. módostás</t>
  </si>
  <si>
    <t>II. módosítás</t>
  </si>
  <si>
    <t>III. módosítás</t>
  </si>
  <si>
    <r>
      <t xml:space="preserve">9.3.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>2019. évi költségvetéséről szóló 7/2019. (III.4.) rendelethez</t>
    </r>
  </si>
  <si>
    <r>
      <t xml:space="preserve">9.1.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>2019. évi költségvetéséről szóló 7/2019. (III.4.) rendelethez</t>
    </r>
  </si>
  <si>
    <t>9.6. melléklet a  2019. évi költségvetéséről szóló 7/2019. (III.4.) rendelethez</t>
  </si>
  <si>
    <r>
      <t xml:space="preserve">9.7.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 xml:space="preserve"> 2019. évi költségvetéséről szóló 7/2019. (III.4.) rendelethez</t>
    </r>
  </si>
  <si>
    <r>
      <t xml:space="preserve">9.8.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 xml:space="preserve"> 2019. évi költségvetéséről szóló 7/2019. (III.4.) rendelethez</t>
    </r>
  </si>
  <si>
    <t>9.5. melléklet a  2019. évi költségvetéséről szóló 7/2019. (III.4.) rendelethez</t>
  </si>
  <si>
    <t>9.4. melléklet a  2019. évi költségvetéséről szóló 7/2019. (III.4.) rendelethez</t>
  </si>
  <si>
    <t>9.2. melléklet a  2019. évi költségvetéséről szóló 7/2019. (III.4.) rendelethez</t>
  </si>
  <si>
    <r>
      <t xml:space="preserve">1.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>2019. évi költségvetéséről szóló 7/2019. (III.4.) rendelethez</t>
    </r>
  </si>
  <si>
    <r>
      <t xml:space="preserve">2. melléklet </t>
    </r>
    <r>
      <rPr>
        <i/>
        <sz val="8"/>
        <color rgb="FF000000"/>
        <rFont val="Times New Roman"/>
        <family val="1"/>
        <charset val="238"/>
      </rPr>
      <t>a 2019. évi költségvetéséről szóló 7/2019. (III.4.) rendelethez</t>
    </r>
  </si>
  <si>
    <t>2019. eredeti előirányzat</t>
  </si>
  <si>
    <t>IV. módosítás</t>
  </si>
  <si>
    <t>Bev - kiad</t>
  </si>
  <si>
    <t>Központi, irányítószervi támogatások kiadása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</si>
</sst>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2" fillId="0" borderId="0" applyFont="0" applyFill="0" applyBorder="0" applyAlignment="0" applyProtection="0"/>
    <xf numFmtId="0" fontId="25" fillId="0" borderId="0"/>
    <xf numFmtId="0" fontId="25" fillId="0" borderId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 indent="1"/>
    </xf>
    <xf numFmtId="0" fontId="1" fillId="0" borderId="4" xfId="0" applyFont="1" applyBorder="1"/>
    <xf numFmtId="0" fontId="11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6" fontId="0" fillId="0" borderId="0" xfId="1" applyNumberFormat="1" applyFont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 indent="1"/>
    </xf>
    <xf numFmtId="0" fontId="14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right" vertical="center" wrapText="1" indent="1"/>
    </xf>
    <xf numFmtId="0" fontId="0" fillId="0" borderId="0" xfId="0" applyFill="1"/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right" vertical="center" wrapText="1" indent="1"/>
    </xf>
    <xf numFmtId="0" fontId="13" fillId="0" borderId="6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7" fillId="0" borderId="0" xfId="0" applyFont="1"/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 indent="1"/>
    </xf>
    <xf numFmtId="0" fontId="15" fillId="0" borderId="4" xfId="0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right" vertical="center" wrapText="1" indent="1"/>
    </xf>
    <xf numFmtId="3" fontId="14" fillId="0" borderId="4" xfId="0" applyNumberFormat="1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0" borderId="12" xfId="0" applyFont="1" applyBorder="1"/>
    <xf numFmtId="0" fontId="20" fillId="0" borderId="12" xfId="0" applyFont="1" applyBorder="1" applyAlignment="1">
      <alignment horizontal="right" vertical="center"/>
    </xf>
    <xf numFmtId="0" fontId="17" fillId="0" borderId="0" xfId="0" applyFont="1" applyFill="1"/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right" vertical="center" wrapText="1" indent="1"/>
    </xf>
    <xf numFmtId="0" fontId="14" fillId="0" borderId="4" xfId="0" applyFont="1" applyFill="1" applyBorder="1" applyAlignment="1">
      <alignment vertical="center" wrapText="1"/>
    </xf>
    <xf numFmtId="3" fontId="15" fillId="0" borderId="4" xfId="0" applyNumberFormat="1" applyFont="1" applyFill="1" applyBorder="1" applyAlignment="1">
      <alignment horizontal="right" vertical="center" wrapText="1" indent="1"/>
    </xf>
    <xf numFmtId="3" fontId="14" fillId="0" borderId="4" xfId="0" applyNumberFormat="1" applyFont="1" applyFill="1" applyBorder="1" applyAlignment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14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66" fontId="17" fillId="0" borderId="0" xfId="0" applyNumberFormat="1" applyFont="1" applyFill="1"/>
    <xf numFmtId="3" fontId="19" fillId="0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/>
    <xf numFmtId="0" fontId="20" fillId="0" borderId="1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 indent="1"/>
    </xf>
    <xf numFmtId="49" fontId="0" fillId="0" borderId="0" xfId="0" applyNumberFormat="1"/>
    <xf numFmtId="49" fontId="5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3" fillId="0" borderId="0" xfId="0" applyFont="1"/>
    <xf numFmtId="49" fontId="23" fillId="0" borderId="0" xfId="0" applyNumberFormat="1" applyFont="1"/>
    <xf numFmtId="0" fontId="23" fillId="0" borderId="0" xfId="0" applyFont="1" applyAlignment="1">
      <alignment wrapText="1"/>
    </xf>
    <xf numFmtId="49" fontId="1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18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vertical="center"/>
    </xf>
    <xf numFmtId="49" fontId="19" fillId="0" borderId="4" xfId="0" applyNumberFormat="1" applyFont="1" applyBorder="1" applyAlignment="1">
      <alignment vertical="center" wrapText="1"/>
    </xf>
    <xf numFmtId="49" fontId="17" fillId="0" borderId="0" xfId="0" applyNumberFormat="1" applyFont="1"/>
    <xf numFmtId="0" fontId="5" fillId="0" borderId="4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 indent="1"/>
    </xf>
    <xf numFmtId="0" fontId="0" fillId="0" borderId="4" xfId="0" applyFill="1" applyBorder="1"/>
    <xf numFmtId="0" fontId="0" fillId="0" borderId="4" xfId="0" applyBorder="1"/>
    <xf numFmtId="0" fontId="15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righ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7" fontId="0" fillId="0" borderId="0" xfId="1" applyNumberFormat="1" applyFont="1"/>
    <xf numFmtId="3" fontId="0" fillId="0" borderId="0" xfId="0" applyNumberFormat="1" applyFill="1"/>
    <xf numFmtId="3" fontId="0" fillId="0" borderId="4" xfId="0" applyNumberForma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right" vertical="center"/>
    </xf>
    <xf numFmtId="3" fontId="1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0" fillId="0" borderId="0" xfId="0" applyNumberFormat="1" applyFill="1" applyAlignment="1"/>
    <xf numFmtId="3" fontId="0" fillId="0" borderId="4" xfId="0" applyNumberFormat="1" applyFill="1" applyBorder="1" applyAlignment="1"/>
    <xf numFmtId="3" fontId="10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0" fillId="0" borderId="6" xfId="0" applyNumberFormat="1" applyFill="1" applyBorder="1"/>
    <xf numFmtId="3" fontId="25" fillId="0" borderId="0" xfId="2" applyNumberFormat="1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17" fillId="0" borderId="0" xfId="0" applyFont="1" applyBorder="1"/>
    <xf numFmtId="3" fontId="17" fillId="0" borderId="0" xfId="0" applyNumberFormat="1" applyFont="1"/>
    <xf numFmtId="3" fontId="17" fillId="0" borderId="0" xfId="0" applyNumberFormat="1" applyFont="1" applyFill="1"/>
    <xf numFmtId="49" fontId="26" fillId="0" borderId="0" xfId="2" applyNumberFormat="1" applyFont="1" applyBorder="1" applyAlignment="1">
      <alignment vertical="center"/>
    </xf>
    <xf numFmtId="3" fontId="23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Ezres" xfId="1" builtinId="3"/>
    <cellStyle name="Normál" xfId="0" builtinId="0"/>
    <cellStyle name="Normál 2" xfId="2" xr:uid="{00000000-0005-0000-0000-000002000000}"/>
    <cellStyle name="Normal_KARSZJ3" xfId="3" xr:uid="{00000000-0005-0000-0000-000003000000}"/>
  </cellStyles>
  <dxfs count="0"/>
  <tableStyles count="0" defaultTableStyle="TableStyleMedium2" defaultPivotStyle="PivotStyleLight16"/>
  <colors>
    <mruColors>
      <color rgb="FF43F78C"/>
      <color rgb="FFCCCCFF"/>
      <color rgb="FF9AEF11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opLeftCell="A58" zoomScaleNormal="100" workbookViewId="0">
      <selection activeCell="N47" sqref="N1:N1048576"/>
    </sheetView>
  </sheetViews>
  <sheetFormatPr defaultRowHeight="15" x14ac:dyDescent="0.25"/>
  <cols>
    <col min="1" max="1" width="7.85546875" style="124" customWidth="1"/>
    <col min="2" max="2" width="36.7109375" customWidth="1"/>
    <col min="3" max="5" width="12.7109375" hidden="1" customWidth="1"/>
    <col min="6" max="6" width="12.7109375" customWidth="1"/>
    <col min="7" max="7" width="14.7109375" customWidth="1"/>
    <col min="8" max="10" width="13.5703125" customWidth="1"/>
    <col min="11" max="11" width="17.28515625" style="31" bestFit="1" customWidth="1"/>
  </cols>
  <sheetData>
    <row r="1" spans="1:11" ht="15.75" x14ac:dyDescent="0.25">
      <c r="A1" s="186" t="s">
        <v>0</v>
      </c>
      <c r="B1" s="186"/>
      <c r="C1" s="186"/>
      <c r="D1" s="186"/>
      <c r="E1" s="186"/>
      <c r="F1" s="186"/>
      <c r="G1" s="156"/>
      <c r="H1" s="156"/>
      <c r="I1" s="156"/>
      <c r="J1" s="156"/>
      <c r="K1" s="156"/>
    </row>
    <row r="2" spans="1:11" x14ac:dyDescent="0.25">
      <c r="A2" s="189" t="s">
        <v>325</v>
      </c>
      <c r="B2" s="189"/>
      <c r="C2" s="189"/>
      <c r="D2" s="189"/>
      <c r="E2" s="189"/>
      <c r="F2" s="189"/>
      <c r="G2" s="156"/>
      <c r="H2" s="156"/>
      <c r="I2" s="156"/>
      <c r="J2" s="156"/>
      <c r="K2" s="156"/>
    </row>
    <row r="3" spans="1:11" ht="15" customHeight="1" x14ac:dyDescent="0.25">
      <c r="A3" s="190" t="s">
        <v>168</v>
      </c>
      <c r="B3" s="187" t="s">
        <v>2</v>
      </c>
      <c r="C3" s="188"/>
      <c r="D3" s="188"/>
      <c r="E3" s="188"/>
      <c r="F3" s="188"/>
      <c r="G3" s="156"/>
      <c r="H3" s="156"/>
      <c r="I3" s="156"/>
      <c r="J3" s="156"/>
      <c r="K3" s="156"/>
    </row>
    <row r="4" spans="1:11" ht="21" x14ac:dyDescent="0.25">
      <c r="A4" s="191"/>
      <c r="B4" s="187"/>
      <c r="C4" s="4" t="s">
        <v>3</v>
      </c>
      <c r="D4" s="4" t="s">
        <v>4</v>
      </c>
      <c r="E4" s="4" t="s">
        <v>5</v>
      </c>
      <c r="F4" s="160" t="s">
        <v>327</v>
      </c>
      <c r="G4" s="49" t="s">
        <v>314</v>
      </c>
      <c r="H4" s="49" t="s">
        <v>315</v>
      </c>
      <c r="I4" s="49" t="s">
        <v>316</v>
      </c>
      <c r="J4" s="49" t="s">
        <v>328</v>
      </c>
      <c r="K4" s="49" t="s">
        <v>313</v>
      </c>
    </row>
    <row r="5" spans="1:11" x14ac:dyDescent="0.25">
      <c r="A5" s="12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11" ht="21" x14ac:dyDescent="0.25">
      <c r="A6" s="123" t="s">
        <v>6</v>
      </c>
      <c r="B6" s="5" t="s">
        <v>7</v>
      </c>
      <c r="C6" s="6">
        <f>'9.1 melléklet'!D10+'9.8 melléklet'!C10</f>
        <v>471118824</v>
      </c>
      <c r="D6" s="7">
        <f>'9.1 melléklet'!E10+'9.8 melléklet'!D10</f>
        <v>0</v>
      </c>
      <c r="E6" s="6">
        <f>'9.1 melléklet'!F10+'9.8 melléklet'!E10</f>
        <v>122102800</v>
      </c>
      <c r="F6" s="6">
        <f>'9.1 melléklet'!G10+'9.8 melléklet'!F10</f>
        <v>593221624</v>
      </c>
      <c r="G6" s="23">
        <f>'9.1 melléklet'!H10+'9.8 melléklet'!G10</f>
        <v>0</v>
      </c>
      <c r="H6" s="23">
        <f>'9.1 melléklet'!I10+'9.8 melléklet'!H10</f>
        <v>36363420</v>
      </c>
      <c r="I6" s="23">
        <f>'9.1 melléklet'!J10+'9.8 melléklet'!I10</f>
        <v>0</v>
      </c>
      <c r="J6" s="23">
        <f>'9.1 melléklet'!K10+'9.8 melléklet'!J10</f>
        <v>-515884</v>
      </c>
      <c r="K6" s="23">
        <f>'9.1 melléklet'!L10+'9.8 melléklet'!K10</f>
        <v>629069160</v>
      </c>
    </row>
    <row r="7" spans="1:11" ht="22.5" x14ac:dyDescent="0.25">
      <c r="A7" s="35" t="s">
        <v>206</v>
      </c>
      <c r="B7" s="8" t="s">
        <v>8</v>
      </c>
      <c r="C7" s="9">
        <f>'9.1 melléklet'!D11+'9.8 melléklet'!C11</f>
        <v>45623892</v>
      </c>
      <c r="D7" s="10">
        <f>'9.1 melléklet'!E11+'9.8 melléklet'!D11</f>
        <v>0</v>
      </c>
      <c r="E7" s="9">
        <f>'9.1 melléklet'!F11+'9.8 melléklet'!E11</f>
        <v>122102800</v>
      </c>
      <c r="F7" s="9">
        <f>'9.1 melléklet'!G11+'9.8 melléklet'!F11</f>
        <v>167726692</v>
      </c>
      <c r="G7" s="21">
        <f>'9.1 melléklet'!H11+'9.8 melléklet'!G11</f>
        <v>0</v>
      </c>
      <c r="H7" s="21">
        <f>'9.1 melléklet'!I11+'9.8 melléklet'!H11</f>
        <v>3514736</v>
      </c>
      <c r="I7" s="21">
        <f>'9.1 melléklet'!J11+'9.8 melléklet'!I11</f>
        <v>0</v>
      </c>
      <c r="J7" s="21">
        <f>'9.1 melléklet'!K11+'9.8 melléklet'!J11</f>
        <v>0</v>
      </c>
      <c r="K7" s="21">
        <f>'9.1 melléklet'!L11+'9.8 melléklet'!K11</f>
        <v>171241428</v>
      </c>
    </row>
    <row r="8" spans="1:11" ht="22.5" x14ac:dyDescent="0.25">
      <c r="A8" s="35" t="s">
        <v>205</v>
      </c>
      <c r="B8" s="8" t="s">
        <v>9</v>
      </c>
      <c r="C8" s="9">
        <f>'9.1 melléklet'!D12+'9.8 melléklet'!C12</f>
        <v>220221683</v>
      </c>
      <c r="D8" s="10">
        <f>'9.1 melléklet'!E12+'9.8 melléklet'!D12</f>
        <v>0</v>
      </c>
      <c r="E8" s="10">
        <f>'9.1 melléklet'!F12+'9.8 melléklet'!E12</f>
        <v>0</v>
      </c>
      <c r="F8" s="9">
        <f>'9.1 melléklet'!G12+'9.8 melléklet'!F12</f>
        <v>220221683</v>
      </c>
      <c r="G8" s="21">
        <f>'9.1 melléklet'!H12+'9.8 melléklet'!G12</f>
        <v>0</v>
      </c>
      <c r="H8" s="21">
        <f>'9.1 melléklet'!I12+'9.8 melléklet'!H12</f>
        <v>8053542</v>
      </c>
      <c r="I8" s="21">
        <f>'9.1 melléklet'!J12+'9.8 melléklet'!I12</f>
        <v>0</v>
      </c>
      <c r="J8" s="21">
        <f>'9.1 melléklet'!K12+'9.8 melléklet'!J12</f>
        <v>-2656016</v>
      </c>
      <c r="K8" s="21">
        <f>'9.1 melléklet'!L12+'9.8 melléklet'!K12</f>
        <v>225619209</v>
      </c>
    </row>
    <row r="9" spans="1:11" ht="22.5" x14ac:dyDescent="0.25">
      <c r="A9" s="35" t="s">
        <v>207</v>
      </c>
      <c r="B9" s="8" t="s">
        <v>10</v>
      </c>
      <c r="C9" s="9">
        <f>'9.1 melléklet'!D13+'9.8 melléklet'!C13</f>
        <v>192600919</v>
      </c>
      <c r="D9" s="10">
        <f>'9.1 melléklet'!E13+'9.8 melléklet'!D13</f>
        <v>0</v>
      </c>
      <c r="E9" s="10">
        <f>'9.1 melléklet'!F13+'9.8 melléklet'!E13</f>
        <v>0</v>
      </c>
      <c r="F9" s="9">
        <f>'9.1 melléklet'!G13+'9.8 melléklet'!F13</f>
        <v>192600919</v>
      </c>
      <c r="G9" s="21">
        <f>'9.1 melléklet'!H13+'9.8 melléklet'!G13</f>
        <v>0</v>
      </c>
      <c r="H9" s="21">
        <f>'9.1 melléklet'!I13+'9.8 melléklet'!H13</f>
        <v>12058744</v>
      </c>
      <c r="I9" s="21">
        <f>'9.1 melléklet'!J13+'9.8 melléklet'!I13</f>
        <v>0</v>
      </c>
      <c r="J9" s="21">
        <f>'9.1 melléklet'!K13+'9.8 melléklet'!J13</f>
        <v>1379847</v>
      </c>
      <c r="K9" s="21">
        <f>'9.1 melléklet'!L13+'9.8 melléklet'!K13</f>
        <v>206039510</v>
      </c>
    </row>
    <row r="10" spans="1:11" x14ac:dyDescent="0.25">
      <c r="A10" s="35" t="s">
        <v>208</v>
      </c>
      <c r="B10" s="8" t="s">
        <v>11</v>
      </c>
      <c r="C10" s="9">
        <f>'9.1 melléklet'!D14+'9.8 melléklet'!C14</f>
        <v>12672330</v>
      </c>
      <c r="D10" s="10">
        <f>'9.1 melléklet'!E14+'9.8 melléklet'!D14</f>
        <v>0</v>
      </c>
      <c r="E10" s="10">
        <f>'9.1 melléklet'!F14+'9.8 melléklet'!E14</f>
        <v>0</v>
      </c>
      <c r="F10" s="9">
        <f>'9.1 melléklet'!G14+'9.8 melléklet'!F14</f>
        <v>12672330</v>
      </c>
      <c r="G10" s="21">
        <f>'9.1 melléklet'!H14+'9.8 melléklet'!G14</f>
        <v>0</v>
      </c>
      <c r="H10" s="21">
        <f>'9.1 melléklet'!I14+'9.8 melléklet'!H14</f>
        <v>2072398</v>
      </c>
      <c r="I10" s="21">
        <f>'9.1 melléklet'!J14+'9.8 melléklet'!I14</f>
        <v>0</v>
      </c>
      <c r="J10" s="21">
        <f>'9.1 melléklet'!K14+'9.8 melléklet'!J14</f>
        <v>148285</v>
      </c>
      <c r="K10" s="21">
        <f>'9.1 melléklet'!L14+'9.8 melléklet'!K14</f>
        <v>14893013</v>
      </c>
    </row>
    <row r="11" spans="1:11" x14ac:dyDescent="0.25">
      <c r="A11" s="35" t="s">
        <v>209</v>
      </c>
      <c r="B11" s="8" t="s">
        <v>12</v>
      </c>
      <c r="C11" s="10">
        <f>'9.1 melléklet'!D15+'9.8 melléklet'!C15</f>
        <v>0</v>
      </c>
      <c r="D11" s="10">
        <f>'9.1 melléklet'!E15+'9.8 melléklet'!D15</f>
        <v>0</v>
      </c>
      <c r="E11" s="10">
        <f>'9.1 melléklet'!F15+'9.8 melléklet'!E15</f>
        <v>0</v>
      </c>
      <c r="F11" s="10">
        <f>'9.1 melléklet'!G15+'9.8 melléklet'!F15</f>
        <v>0</v>
      </c>
      <c r="G11" s="22">
        <f>'9.1 melléklet'!H15+'9.8 melléklet'!G15</f>
        <v>0</v>
      </c>
      <c r="H11" s="22">
        <f>'9.1 melléklet'!I15+'9.8 melléklet'!H15</f>
        <v>0</v>
      </c>
      <c r="I11" s="22">
        <f>'9.1 melléklet'!J15+'9.8 melléklet'!I15</f>
        <v>0</v>
      </c>
      <c r="J11" s="21">
        <f>'9.1 melléklet'!K15+'9.8 melléklet'!J15</f>
        <v>0</v>
      </c>
      <c r="K11" s="22">
        <f>'9.1 melléklet'!L15+'9.8 melléklet'!K15</f>
        <v>0</v>
      </c>
    </row>
    <row r="12" spans="1:11" x14ac:dyDescent="0.25">
      <c r="A12" s="35" t="s">
        <v>210</v>
      </c>
      <c r="B12" s="8" t="s">
        <v>13</v>
      </c>
      <c r="C12" s="10">
        <f>'9.1 melléklet'!D16+'9.8 melléklet'!C16</f>
        <v>0</v>
      </c>
      <c r="D12" s="10">
        <f>'9.1 melléklet'!E16+'9.8 melléklet'!D16</f>
        <v>0</v>
      </c>
      <c r="E12" s="10">
        <f>'9.1 melléklet'!F16+'9.8 melléklet'!E16</f>
        <v>0</v>
      </c>
      <c r="F12" s="10">
        <f>'9.1 melléklet'!G16+'9.8 melléklet'!F16</f>
        <v>0</v>
      </c>
      <c r="G12" s="22">
        <f>'9.1 melléklet'!H16+'9.8 melléklet'!G16</f>
        <v>0</v>
      </c>
      <c r="H12" s="21">
        <f>'9.1 melléklet'!I16+'9.8 melléklet'!H16</f>
        <v>10664000</v>
      </c>
      <c r="I12" s="21">
        <f>'9.1 melléklet'!J16+'9.8 melléklet'!I16</f>
        <v>0</v>
      </c>
      <c r="J12" s="21">
        <f>'9.1 melléklet'!K16+'9.8 melléklet'!J16</f>
        <v>612000</v>
      </c>
      <c r="K12" s="21">
        <f>'9.1 melléklet'!L16+'9.8 melléklet'!K16</f>
        <v>11276000</v>
      </c>
    </row>
    <row r="13" spans="1:11" x14ac:dyDescent="0.25">
      <c r="A13" s="35" t="s">
        <v>211</v>
      </c>
      <c r="B13" s="36" t="s">
        <v>204</v>
      </c>
      <c r="C13" s="22">
        <f>'9.1 melléklet'!D17+'9.8 melléklet'!C17</f>
        <v>0</v>
      </c>
      <c r="D13" s="22">
        <f>'9.1 melléklet'!E17+'9.8 melléklet'!D17</f>
        <v>0</v>
      </c>
      <c r="E13" s="22">
        <f>'9.1 melléklet'!F17+'9.8 melléklet'!E17</f>
        <v>0</v>
      </c>
      <c r="F13" s="22">
        <f>'9.1 melléklet'!G17+'9.8 melléklet'!F17</f>
        <v>0</v>
      </c>
      <c r="G13" s="22">
        <f>'9.1 melléklet'!H17+'9.8 melléklet'!G17</f>
        <v>0</v>
      </c>
      <c r="H13" s="22">
        <f>'9.1 melléklet'!I17+'9.8 melléklet'!H17</f>
        <v>0</v>
      </c>
      <c r="I13" s="22">
        <f>'9.1 melléklet'!J17+'9.8 melléklet'!I17</f>
        <v>0</v>
      </c>
      <c r="J13" s="21">
        <f>'9.1 melléklet'!K17+'9.8 melléklet'!J17</f>
        <v>0</v>
      </c>
      <c r="K13" s="22">
        <f>'9.1 melléklet'!L17+'9.8 melléklet'!K17</f>
        <v>0</v>
      </c>
    </row>
    <row r="14" spans="1:11" ht="21" x14ac:dyDescent="0.25">
      <c r="A14" s="123" t="s">
        <v>14</v>
      </c>
      <c r="B14" s="5" t="s">
        <v>15</v>
      </c>
      <c r="C14" s="6">
        <f>'9.1 melléklet'!D18+'9.8 melléklet'!C18</f>
        <v>28745115</v>
      </c>
      <c r="D14" s="7">
        <f>'9.1 melléklet'!E18+'9.8 melléklet'!D18</f>
        <v>0</v>
      </c>
      <c r="E14" s="6">
        <f>'9.1 melléklet'!F18+'9.8 melléklet'!E18</f>
        <v>0</v>
      </c>
      <c r="F14" s="6">
        <f>'9.1 melléklet'!G18+'9.8 melléklet'!F18</f>
        <v>28745115</v>
      </c>
      <c r="G14" s="23">
        <f>'9.1 melléklet'!H18+'9.8 melléklet'!G18</f>
        <v>2261563</v>
      </c>
      <c r="H14" s="23">
        <f>'9.1 melléklet'!I18+'9.8 melléklet'!H18</f>
        <v>4810690</v>
      </c>
      <c r="I14" s="23">
        <f>'9.1 melléklet'!J18+'9.8 melléklet'!I18</f>
        <v>0</v>
      </c>
      <c r="J14" s="23">
        <f>'9.1 melléklet'!K18+'9.8 melléklet'!J18</f>
        <v>57072354</v>
      </c>
      <c r="K14" s="23">
        <f>'9.1 melléklet'!L18+'9.8 melléklet'!K18</f>
        <v>92889722</v>
      </c>
    </row>
    <row r="15" spans="1:11" x14ac:dyDescent="0.25">
      <c r="A15" s="35" t="s">
        <v>212</v>
      </c>
      <c r="B15" s="8" t="s">
        <v>16</v>
      </c>
      <c r="C15" s="10">
        <f>'9.1 melléklet'!D19+'9.8 melléklet'!C19</f>
        <v>0</v>
      </c>
      <c r="D15" s="10">
        <f>'9.1 melléklet'!E19+'9.8 melléklet'!D19</f>
        <v>0</v>
      </c>
      <c r="E15" s="10">
        <f>'9.1 melléklet'!F19+'9.8 melléklet'!E19</f>
        <v>0</v>
      </c>
      <c r="F15" s="10">
        <f>'9.1 melléklet'!G19+'9.8 melléklet'!F19</f>
        <v>0</v>
      </c>
      <c r="G15" s="22">
        <f>'9.1 melléklet'!H19+'9.8 melléklet'!G19</f>
        <v>0</v>
      </c>
      <c r="H15" s="22">
        <f>'9.1 melléklet'!I19+'9.8 melléklet'!H19</f>
        <v>0</v>
      </c>
      <c r="I15" s="22">
        <f>'9.1 melléklet'!J19+'9.8 melléklet'!I19</f>
        <v>0</v>
      </c>
      <c r="J15" s="21">
        <f>'9.1 melléklet'!K19+'9.8 melléklet'!J19</f>
        <v>0</v>
      </c>
      <c r="K15" s="22">
        <f>'9.1 melléklet'!L19+'9.8 melléklet'!K19</f>
        <v>0</v>
      </c>
    </row>
    <row r="16" spans="1:11" ht="22.5" x14ac:dyDescent="0.25">
      <c r="A16" s="35" t="s">
        <v>213</v>
      </c>
      <c r="B16" s="8" t="s">
        <v>17</v>
      </c>
      <c r="C16" s="10">
        <f>'9.1 melléklet'!D20+'9.8 melléklet'!C20</f>
        <v>0</v>
      </c>
      <c r="D16" s="10">
        <f>'9.1 melléklet'!E20+'9.8 melléklet'!D20</f>
        <v>0</v>
      </c>
      <c r="E16" s="10">
        <f>'9.1 melléklet'!F20+'9.8 melléklet'!E20</f>
        <v>0</v>
      </c>
      <c r="F16" s="10">
        <f>'9.1 melléklet'!G20+'9.8 melléklet'!F20</f>
        <v>0</v>
      </c>
      <c r="G16" s="22">
        <f>'9.1 melléklet'!H20+'9.8 melléklet'!G20</f>
        <v>0</v>
      </c>
      <c r="H16" s="22">
        <f>'9.1 melléklet'!I20+'9.8 melléklet'!H20</f>
        <v>0</v>
      </c>
      <c r="I16" s="22">
        <f>'9.1 melléklet'!J20+'9.8 melléklet'!I20</f>
        <v>0</v>
      </c>
      <c r="J16" s="21">
        <f>'9.1 melléklet'!K20+'9.8 melléklet'!J20</f>
        <v>0</v>
      </c>
      <c r="K16" s="22">
        <f>'9.1 melléklet'!L20+'9.8 melléklet'!K20</f>
        <v>0</v>
      </c>
    </row>
    <row r="17" spans="1:11" ht="22.5" x14ac:dyDescent="0.25">
      <c r="A17" s="35" t="s">
        <v>214</v>
      </c>
      <c r="B17" s="8" t="s">
        <v>18</v>
      </c>
      <c r="C17" s="10">
        <f>'9.1 melléklet'!D21+'9.8 melléklet'!C21</f>
        <v>0</v>
      </c>
      <c r="D17" s="10">
        <f>'9.1 melléklet'!E21+'9.8 melléklet'!D21</f>
        <v>0</v>
      </c>
      <c r="E17" s="10">
        <f>'9.1 melléklet'!F21+'9.8 melléklet'!E21</f>
        <v>0</v>
      </c>
      <c r="F17" s="10">
        <f>'9.1 melléklet'!G21+'9.8 melléklet'!F21</f>
        <v>0</v>
      </c>
      <c r="G17" s="22">
        <f>'9.1 melléklet'!H21+'9.8 melléklet'!G21</f>
        <v>0</v>
      </c>
      <c r="H17" s="22">
        <f>'9.1 melléklet'!I21+'9.8 melléklet'!H21</f>
        <v>0</v>
      </c>
      <c r="I17" s="22">
        <f>'9.1 melléklet'!J21+'9.8 melléklet'!I21</f>
        <v>0</v>
      </c>
      <c r="J17" s="21">
        <f>'9.1 melléklet'!K21+'9.8 melléklet'!J21</f>
        <v>0</v>
      </c>
      <c r="K17" s="22">
        <f>'9.1 melléklet'!L21+'9.8 melléklet'!K21</f>
        <v>0</v>
      </c>
    </row>
    <row r="18" spans="1:11" ht="22.5" x14ac:dyDescent="0.25">
      <c r="A18" s="35" t="s">
        <v>215</v>
      </c>
      <c r="B18" s="8" t="s">
        <v>19</v>
      </c>
      <c r="C18" s="10">
        <f>'9.1 melléklet'!D22+'9.8 melléklet'!C22</f>
        <v>0</v>
      </c>
      <c r="D18" s="10">
        <f>'9.1 melléklet'!E22+'9.8 melléklet'!D22</f>
        <v>0</v>
      </c>
      <c r="E18" s="10">
        <f>'9.1 melléklet'!F22+'9.8 melléklet'!E22</f>
        <v>0</v>
      </c>
      <c r="F18" s="10">
        <f>'9.1 melléklet'!G22+'9.8 melléklet'!F22</f>
        <v>0</v>
      </c>
      <c r="G18" s="22">
        <f>'9.1 melléklet'!H22+'9.8 melléklet'!G22</f>
        <v>0</v>
      </c>
      <c r="H18" s="22">
        <f>'9.1 melléklet'!I22+'9.8 melléklet'!H22</f>
        <v>0</v>
      </c>
      <c r="I18" s="22">
        <f>'9.1 melléklet'!J22+'9.8 melléklet'!I22</f>
        <v>0</v>
      </c>
      <c r="J18" s="21">
        <f>'9.1 melléklet'!K22+'9.8 melléklet'!J22</f>
        <v>0</v>
      </c>
      <c r="K18" s="22">
        <f>'9.1 melléklet'!L22+'9.8 melléklet'!K22</f>
        <v>0</v>
      </c>
    </row>
    <row r="19" spans="1:11" x14ac:dyDescent="0.25">
      <c r="A19" s="35" t="s">
        <v>216</v>
      </c>
      <c r="B19" s="8" t="s">
        <v>20</v>
      </c>
      <c r="C19" s="9">
        <f>'9.1 melléklet'!D23+'9.8 melléklet'!C23</f>
        <v>28745115</v>
      </c>
      <c r="D19" s="10">
        <f>'9.1 melléklet'!E23+'9.8 melléklet'!D23</f>
        <v>0</v>
      </c>
      <c r="E19" s="9">
        <f>'9.1 melléklet'!F23+'9.8 melléklet'!E23</f>
        <v>0</v>
      </c>
      <c r="F19" s="9">
        <f>'9.1 melléklet'!G23+'9.8 melléklet'!F23</f>
        <v>28745115</v>
      </c>
      <c r="G19" s="21">
        <f>'9.1 melléklet'!H23+'9.8 melléklet'!G23</f>
        <v>2261563</v>
      </c>
      <c r="H19" s="21">
        <f>'9.1 melléklet'!I23+'9.8 melléklet'!H23</f>
        <v>4810690</v>
      </c>
      <c r="I19" s="21">
        <f>'9.1 melléklet'!J23+'9.8 melléklet'!I23</f>
        <v>0</v>
      </c>
      <c r="J19" s="21">
        <f>'9.1 melléklet'!K23+'9.8 melléklet'!J23</f>
        <v>57072354</v>
      </c>
      <c r="K19" s="21">
        <f>'9.1 melléklet'!L23+'9.8 melléklet'!K23</f>
        <v>92889722</v>
      </c>
    </row>
    <row r="20" spans="1:11" x14ac:dyDescent="0.25">
      <c r="A20" s="35" t="s">
        <v>217</v>
      </c>
      <c r="B20" s="8" t="s">
        <v>21</v>
      </c>
      <c r="C20" s="10">
        <f>'9.1 melléklet'!D24+'9.8 melléklet'!C24</f>
        <v>0</v>
      </c>
      <c r="D20" s="10">
        <f>'9.1 melléklet'!E24+'9.8 melléklet'!D24</f>
        <v>0</v>
      </c>
      <c r="E20" s="10">
        <f>'9.1 melléklet'!F24+'9.8 melléklet'!E24</f>
        <v>0</v>
      </c>
      <c r="F20" s="10">
        <f>'9.1 melléklet'!G24+'9.8 melléklet'!F24</f>
        <v>0</v>
      </c>
      <c r="G20" s="22">
        <f>'9.1 melléklet'!H24+'9.8 melléklet'!G24</f>
        <v>0</v>
      </c>
      <c r="H20" s="22">
        <f>'9.1 melléklet'!I24+'9.8 melléklet'!H24</f>
        <v>0</v>
      </c>
      <c r="I20" s="22">
        <f>'9.1 melléklet'!J24+'9.8 melléklet'!I24</f>
        <v>0</v>
      </c>
      <c r="J20" s="21">
        <f>'9.1 melléklet'!K24+'9.8 melléklet'!J24</f>
        <v>0</v>
      </c>
      <c r="K20" s="22">
        <f>'9.1 melléklet'!L24+'9.8 melléklet'!K24</f>
        <v>0</v>
      </c>
    </row>
    <row r="21" spans="1:11" ht="21" x14ac:dyDescent="0.25">
      <c r="A21" s="123" t="s">
        <v>22</v>
      </c>
      <c r="B21" s="5" t="s">
        <v>23</v>
      </c>
      <c r="C21" s="7">
        <f>'9.1 melléklet'!D25+'9.8 melléklet'!C25</f>
        <v>0</v>
      </c>
      <c r="D21" s="6">
        <f>'9.1 melléklet'!E25+'9.8 melléklet'!D25</f>
        <v>0</v>
      </c>
      <c r="E21" s="7">
        <f>'9.1 melléklet'!F25+'9.8 melléklet'!E25</f>
        <v>0</v>
      </c>
      <c r="F21" s="6">
        <f>'9.1 melléklet'!G25+'9.8 melléklet'!F25</f>
        <v>0</v>
      </c>
      <c r="G21" s="23">
        <f>'9.1 melléklet'!H25+'9.8 melléklet'!G25</f>
        <v>0</v>
      </c>
      <c r="H21" s="23">
        <f>'9.1 melléklet'!I25+'9.8 melléklet'!H25</f>
        <v>0</v>
      </c>
      <c r="I21" s="23">
        <f>'9.1 melléklet'!J25+'9.8 melléklet'!I25</f>
        <v>0</v>
      </c>
      <c r="J21" s="23">
        <f>'9.1 melléklet'!K25+'9.8 melléklet'!J25</f>
        <v>29167039</v>
      </c>
      <c r="K21" s="23">
        <f>'9.1 melléklet'!L25+'9.8 melléklet'!K25</f>
        <v>29167039</v>
      </c>
    </row>
    <row r="22" spans="1:11" x14ac:dyDescent="0.25">
      <c r="A22" s="35" t="s">
        <v>218</v>
      </c>
      <c r="B22" s="8" t="s">
        <v>24</v>
      </c>
      <c r="C22" s="10">
        <f>'9.1 melléklet'!D26+'9.8 melléklet'!C26</f>
        <v>0</v>
      </c>
      <c r="D22" s="10">
        <f>'9.1 melléklet'!E26+'9.8 melléklet'!D26</f>
        <v>0</v>
      </c>
      <c r="E22" s="10">
        <f>'9.1 melléklet'!F26+'9.8 melléklet'!E26</f>
        <v>0</v>
      </c>
      <c r="F22" s="10">
        <f>'9.1 melléklet'!G26+'9.8 melléklet'!F26</f>
        <v>0</v>
      </c>
      <c r="G22" s="22">
        <f>'9.1 melléklet'!H26+'9.8 melléklet'!G26</f>
        <v>0</v>
      </c>
      <c r="H22" s="22">
        <f>'9.1 melléklet'!I26+'9.8 melléklet'!H26</f>
        <v>0</v>
      </c>
      <c r="I22" s="22">
        <f>'9.1 melléklet'!J26+'9.8 melléklet'!I26</f>
        <v>0</v>
      </c>
      <c r="J22" s="21">
        <f>'9.1 melléklet'!K26+'9.8 melléklet'!J26</f>
        <v>29167039</v>
      </c>
      <c r="K22" s="22">
        <f>'9.1 melléklet'!L26+'9.8 melléklet'!K26</f>
        <v>29167039</v>
      </c>
    </row>
    <row r="23" spans="1:11" ht="22.5" x14ac:dyDescent="0.25">
      <c r="A23" s="35" t="s">
        <v>219</v>
      </c>
      <c r="B23" s="8" t="s">
        <v>25</v>
      </c>
      <c r="C23" s="10">
        <f>'9.1 melléklet'!D27+'9.8 melléklet'!C27</f>
        <v>0</v>
      </c>
      <c r="D23" s="10">
        <f>'9.1 melléklet'!E27+'9.8 melléklet'!D27</f>
        <v>0</v>
      </c>
      <c r="E23" s="10">
        <f>'9.1 melléklet'!F27+'9.8 melléklet'!E27</f>
        <v>0</v>
      </c>
      <c r="F23" s="10">
        <f>'9.1 melléklet'!G27+'9.8 melléklet'!F27</f>
        <v>0</v>
      </c>
      <c r="G23" s="22">
        <f>'9.1 melléklet'!H27+'9.8 melléklet'!G27</f>
        <v>0</v>
      </c>
      <c r="H23" s="22">
        <f>'9.1 melléklet'!I27+'9.8 melléklet'!H27</f>
        <v>0</v>
      </c>
      <c r="I23" s="22">
        <f>'9.1 melléklet'!J27+'9.8 melléklet'!I27</f>
        <v>0</v>
      </c>
      <c r="J23" s="21">
        <f>'9.1 melléklet'!K27+'9.8 melléklet'!J27</f>
        <v>0</v>
      </c>
      <c r="K23" s="22">
        <f>'9.1 melléklet'!L27+'9.8 melléklet'!K27</f>
        <v>0</v>
      </c>
    </row>
    <row r="24" spans="1:11" ht="22.5" x14ac:dyDescent="0.25">
      <c r="A24" s="35" t="s">
        <v>220</v>
      </c>
      <c r="B24" s="8" t="s">
        <v>26</v>
      </c>
      <c r="C24" s="10">
        <f>'9.1 melléklet'!D28+'9.8 melléklet'!C28</f>
        <v>0</v>
      </c>
      <c r="D24" s="10">
        <f>'9.1 melléklet'!E28+'9.8 melléklet'!D28</f>
        <v>0</v>
      </c>
      <c r="E24" s="10">
        <f>'9.1 melléklet'!F28+'9.8 melléklet'!E28</f>
        <v>0</v>
      </c>
      <c r="F24" s="10">
        <f>'9.1 melléklet'!G28+'9.8 melléklet'!F28</f>
        <v>0</v>
      </c>
      <c r="G24" s="22">
        <f>'9.1 melléklet'!H28+'9.8 melléklet'!G28</f>
        <v>0</v>
      </c>
      <c r="H24" s="22">
        <f>'9.1 melléklet'!I28+'9.8 melléklet'!H28</f>
        <v>0</v>
      </c>
      <c r="I24" s="22">
        <f>'9.1 melléklet'!J28+'9.8 melléklet'!I28</f>
        <v>0</v>
      </c>
      <c r="J24" s="21">
        <f>'9.1 melléklet'!K28+'9.8 melléklet'!J28</f>
        <v>0</v>
      </c>
      <c r="K24" s="22">
        <f>'9.1 melléklet'!L28+'9.8 melléklet'!K28</f>
        <v>0</v>
      </c>
    </row>
    <row r="25" spans="1:11" ht="22.5" x14ac:dyDescent="0.25">
      <c r="A25" s="35" t="s">
        <v>221</v>
      </c>
      <c r="B25" s="8" t="s">
        <v>27</v>
      </c>
      <c r="C25" s="10">
        <f>'9.1 melléklet'!D29+'9.8 melléklet'!C29</f>
        <v>0</v>
      </c>
      <c r="D25" s="10">
        <f>'9.1 melléklet'!E29+'9.8 melléklet'!D29</f>
        <v>0</v>
      </c>
      <c r="E25" s="10">
        <f>'9.1 melléklet'!F29+'9.8 melléklet'!E29</f>
        <v>0</v>
      </c>
      <c r="F25" s="10">
        <f>'9.1 melléklet'!G29+'9.8 melléklet'!F29</f>
        <v>0</v>
      </c>
      <c r="G25" s="22">
        <f>'9.1 melléklet'!H29+'9.8 melléklet'!G29</f>
        <v>0</v>
      </c>
      <c r="H25" s="22">
        <f>'9.1 melléklet'!I29+'9.8 melléklet'!H29</f>
        <v>0</v>
      </c>
      <c r="I25" s="22">
        <f>'9.1 melléklet'!J29+'9.8 melléklet'!I29</f>
        <v>0</v>
      </c>
      <c r="J25" s="21">
        <f>'9.1 melléklet'!K29+'9.8 melléklet'!J29</f>
        <v>0</v>
      </c>
      <c r="K25" s="22">
        <f>'9.1 melléklet'!L29+'9.8 melléklet'!K29</f>
        <v>0</v>
      </c>
    </row>
    <row r="26" spans="1:11" x14ac:dyDescent="0.25">
      <c r="A26" s="35" t="s">
        <v>222</v>
      </c>
      <c r="B26" s="8" t="s">
        <v>28</v>
      </c>
      <c r="C26" s="10">
        <f>'9.1 melléklet'!D30+'9.8 melléklet'!C30</f>
        <v>0</v>
      </c>
      <c r="D26" s="9">
        <f>'9.1 melléklet'!E30+'9.8 melléklet'!D30</f>
        <v>0</v>
      </c>
      <c r="E26" s="10">
        <f>'9.1 melléklet'!F30+'9.8 melléklet'!E30</f>
        <v>0</v>
      </c>
      <c r="F26" s="9">
        <f>'9.1 melléklet'!G30+'9.8 melléklet'!F30</f>
        <v>0</v>
      </c>
      <c r="G26" s="21">
        <f>'9.1 melléklet'!H30+'9.8 melléklet'!G30</f>
        <v>0</v>
      </c>
      <c r="H26" s="21">
        <f>'9.1 melléklet'!I30+'9.8 melléklet'!H30</f>
        <v>0</v>
      </c>
      <c r="I26" s="21">
        <f>'9.1 melléklet'!J30+'9.8 melléklet'!I30</f>
        <v>0</v>
      </c>
      <c r="J26" s="21">
        <f>'9.1 melléklet'!K30+'9.8 melléklet'!J30</f>
        <v>0</v>
      </c>
      <c r="K26" s="21">
        <f>'9.1 melléklet'!L30+'9.8 melléklet'!K30</f>
        <v>0</v>
      </c>
    </row>
    <row r="27" spans="1:11" x14ac:dyDescent="0.25">
      <c r="A27" s="35" t="s">
        <v>223</v>
      </c>
      <c r="B27" s="8" t="s">
        <v>29</v>
      </c>
      <c r="C27" s="10">
        <f>'9.1 melléklet'!D31+'9.8 melléklet'!C31</f>
        <v>0</v>
      </c>
      <c r="D27" s="10">
        <f>'9.1 melléklet'!E31+'9.8 melléklet'!D31</f>
        <v>0</v>
      </c>
      <c r="E27" s="10">
        <f>'9.1 melléklet'!F31+'9.8 melléklet'!E31</f>
        <v>0</v>
      </c>
      <c r="F27" s="10">
        <f>'9.1 melléklet'!G31+'9.8 melléklet'!F31</f>
        <v>0</v>
      </c>
      <c r="G27" s="22">
        <f>'9.1 melléklet'!H31+'9.8 melléklet'!G31</f>
        <v>0</v>
      </c>
      <c r="H27" s="22">
        <f>'9.1 melléklet'!I31+'9.8 melléklet'!H31</f>
        <v>0</v>
      </c>
      <c r="I27" s="22">
        <f>'9.1 melléklet'!J31+'9.8 melléklet'!I31</f>
        <v>0</v>
      </c>
      <c r="J27" s="21">
        <f>'9.1 melléklet'!K31+'9.8 melléklet'!J31</f>
        <v>0</v>
      </c>
      <c r="K27" s="22">
        <f>'9.1 melléklet'!L31+'9.8 melléklet'!K31</f>
        <v>0</v>
      </c>
    </row>
    <row r="28" spans="1:11" x14ac:dyDescent="0.25">
      <c r="A28" s="123" t="s">
        <v>30</v>
      </c>
      <c r="B28" s="5" t="s">
        <v>31</v>
      </c>
      <c r="C28" s="6">
        <f>'9.1 melléklet'!D32+'9.8 melléklet'!C32</f>
        <v>450000000</v>
      </c>
      <c r="D28" s="7">
        <f>'9.1 melléklet'!E32+'9.8 melléklet'!D32</f>
        <v>0</v>
      </c>
      <c r="E28" s="7">
        <f>'9.1 melléklet'!F32+'9.8 melléklet'!E32</f>
        <v>0</v>
      </c>
      <c r="F28" s="6">
        <f>'9.1 melléklet'!G32+'9.8 melléklet'!F32</f>
        <v>450000000</v>
      </c>
      <c r="G28" s="23">
        <f>'9.1 melléklet'!H32+'9.8 melléklet'!G32</f>
        <v>0</v>
      </c>
      <c r="H28" s="23">
        <f>'9.1 melléklet'!I32+'9.8 melléklet'!H32</f>
        <v>0</v>
      </c>
      <c r="I28" s="23">
        <f>'9.1 melléklet'!J32+'9.8 melléklet'!I32</f>
        <v>0</v>
      </c>
      <c r="J28" s="23">
        <f>'9.1 melléklet'!K32+'9.8 melléklet'!J32</f>
        <v>0</v>
      </c>
      <c r="K28" s="23">
        <f>'9.1 melléklet'!L32+'9.8 melléklet'!K32</f>
        <v>450000000</v>
      </c>
    </row>
    <row r="29" spans="1:11" x14ac:dyDescent="0.25">
      <c r="A29" s="35" t="s">
        <v>224</v>
      </c>
      <c r="B29" s="8" t="s">
        <v>32</v>
      </c>
      <c r="C29" s="9">
        <f>'9.1 melléklet'!D33+'9.8 melléklet'!C33</f>
        <v>379000000</v>
      </c>
      <c r="D29" s="10">
        <f>'9.1 melléklet'!E33+'9.8 melléklet'!D33</f>
        <v>0</v>
      </c>
      <c r="E29" s="10">
        <f>'9.1 melléklet'!F33+'9.8 melléklet'!E33</f>
        <v>0</v>
      </c>
      <c r="F29" s="9">
        <f>'9.1 melléklet'!G33+'9.8 melléklet'!F33</f>
        <v>379000000</v>
      </c>
      <c r="G29" s="21">
        <f>'9.1 melléklet'!H33+'9.8 melléklet'!G33</f>
        <v>0</v>
      </c>
      <c r="H29" s="21">
        <f>'9.1 melléklet'!I33+'9.8 melléklet'!H33</f>
        <v>0</v>
      </c>
      <c r="I29" s="21">
        <f>'9.1 melléklet'!J33+'9.8 melléklet'!I33</f>
        <v>0</v>
      </c>
      <c r="J29" s="21">
        <f>'9.1 melléklet'!K33+'9.8 melléklet'!J33</f>
        <v>0</v>
      </c>
      <c r="K29" s="21">
        <f>'9.1 melléklet'!L33+'9.8 melléklet'!K33</f>
        <v>379000000</v>
      </c>
    </row>
    <row r="30" spans="1:11" x14ac:dyDescent="0.25">
      <c r="A30" s="35" t="s">
        <v>225</v>
      </c>
      <c r="B30" s="8" t="s">
        <v>33</v>
      </c>
      <c r="C30" s="9">
        <f>'9.1 melléklet'!D34+'9.8 melléklet'!C34</f>
        <v>70000000</v>
      </c>
      <c r="D30" s="10">
        <f>'9.1 melléklet'!E34+'9.8 melléklet'!D34</f>
        <v>0</v>
      </c>
      <c r="E30" s="10">
        <f>'9.1 melléklet'!F34+'9.8 melléklet'!E34</f>
        <v>0</v>
      </c>
      <c r="F30" s="9">
        <f>'9.1 melléklet'!G34+'9.8 melléklet'!F34</f>
        <v>70000000</v>
      </c>
      <c r="G30" s="21">
        <f>'9.1 melléklet'!H34+'9.8 melléklet'!G34</f>
        <v>0</v>
      </c>
      <c r="H30" s="21">
        <f>'9.1 melléklet'!I34+'9.8 melléklet'!H34</f>
        <v>0</v>
      </c>
      <c r="I30" s="21">
        <f>'9.1 melléklet'!J34+'9.8 melléklet'!I34</f>
        <v>0</v>
      </c>
      <c r="J30" s="21">
        <f>'9.1 melléklet'!K34+'9.8 melléklet'!J34</f>
        <v>0</v>
      </c>
      <c r="K30" s="21">
        <f>'9.1 melléklet'!L34+'9.8 melléklet'!K34</f>
        <v>70000000</v>
      </c>
    </row>
    <row r="31" spans="1:11" x14ac:dyDescent="0.25">
      <c r="A31" s="35" t="s">
        <v>226</v>
      </c>
      <c r="B31" s="8" t="s">
        <v>34</v>
      </c>
      <c r="C31" s="9">
        <f>'9.1 melléklet'!D35+'9.8 melléklet'!C35</f>
        <v>320000000</v>
      </c>
      <c r="D31" s="10">
        <f>'9.1 melléklet'!E35+'9.8 melléklet'!D35</f>
        <v>0</v>
      </c>
      <c r="E31" s="10">
        <f>'9.1 melléklet'!F35+'9.8 melléklet'!E35</f>
        <v>0</v>
      </c>
      <c r="F31" s="9">
        <f>'9.1 melléklet'!G35+'9.8 melléklet'!F35</f>
        <v>320000000</v>
      </c>
      <c r="G31" s="21">
        <f>'9.1 melléklet'!H35+'9.8 melléklet'!G35</f>
        <v>0</v>
      </c>
      <c r="H31" s="21">
        <f>'9.1 melléklet'!I35+'9.8 melléklet'!H35</f>
        <v>0</v>
      </c>
      <c r="I31" s="21">
        <f>'9.1 melléklet'!J35+'9.8 melléklet'!I35</f>
        <v>0</v>
      </c>
      <c r="J31" s="21">
        <f>'9.1 melléklet'!K35+'9.8 melléklet'!J35</f>
        <v>0</v>
      </c>
      <c r="K31" s="21">
        <f>'9.1 melléklet'!L35+'9.8 melléklet'!K35</f>
        <v>320000000</v>
      </c>
    </row>
    <row r="32" spans="1:11" x14ac:dyDescent="0.25">
      <c r="A32" s="35" t="s">
        <v>225</v>
      </c>
      <c r="B32" s="8" t="s">
        <v>35</v>
      </c>
      <c r="C32" s="9">
        <f>'9.1 melléklet'!D36+'9.8 melléklet'!C36</f>
        <v>49000000</v>
      </c>
      <c r="D32" s="10">
        <f>'9.1 melléklet'!E36+'9.8 melléklet'!D36</f>
        <v>0</v>
      </c>
      <c r="E32" s="10">
        <f>'9.1 melléklet'!F36+'9.8 melléklet'!E36</f>
        <v>0</v>
      </c>
      <c r="F32" s="9">
        <f>'9.1 melléklet'!G36+'9.8 melléklet'!F36</f>
        <v>49000000</v>
      </c>
      <c r="G32" s="21">
        <f>'9.1 melléklet'!H36+'9.8 melléklet'!G36</f>
        <v>0</v>
      </c>
      <c r="H32" s="21">
        <f>'9.1 melléklet'!I36+'9.8 melléklet'!H36</f>
        <v>0</v>
      </c>
      <c r="I32" s="21">
        <f>'9.1 melléklet'!J36+'9.8 melléklet'!I36</f>
        <v>0</v>
      </c>
      <c r="J32" s="21">
        <f>'9.1 melléklet'!K36+'9.8 melléklet'!J36</f>
        <v>0</v>
      </c>
      <c r="K32" s="21">
        <f>'9.1 melléklet'!L36+'9.8 melléklet'!K36</f>
        <v>49000000</v>
      </c>
    </row>
    <row r="33" spans="1:11" x14ac:dyDescent="0.25">
      <c r="A33" s="35" t="s">
        <v>226</v>
      </c>
      <c r="B33" s="8" t="s">
        <v>36</v>
      </c>
      <c r="C33" s="9">
        <f>'9.1 melléklet'!D37+'9.8 melléklet'!C37</f>
        <v>10000000</v>
      </c>
      <c r="D33" s="10">
        <f>'9.1 melléklet'!E37+'9.8 melléklet'!D37</f>
        <v>0</v>
      </c>
      <c r="E33" s="10">
        <f>'9.1 melléklet'!F37+'9.8 melléklet'!E37</f>
        <v>0</v>
      </c>
      <c r="F33" s="9">
        <f>'9.1 melléklet'!G37+'9.8 melléklet'!F37</f>
        <v>10000000</v>
      </c>
      <c r="G33" s="21">
        <f>'9.1 melléklet'!H37+'9.8 melléklet'!G37</f>
        <v>0</v>
      </c>
      <c r="H33" s="21">
        <f>'9.1 melléklet'!I37+'9.8 melléklet'!H37</f>
        <v>0</v>
      </c>
      <c r="I33" s="21">
        <f>'9.1 melléklet'!J37+'9.8 melléklet'!I37</f>
        <v>0</v>
      </c>
      <c r="J33" s="21">
        <f>'9.1 melléklet'!K37+'9.8 melléklet'!J37</f>
        <v>0</v>
      </c>
      <c r="K33" s="21">
        <f>'9.1 melléklet'!L37+'9.8 melléklet'!K37</f>
        <v>10000000</v>
      </c>
    </row>
    <row r="34" spans="1:11" x14ac:dyDescent="0.25">
      <c r="A34" s="35" t="s">
        <v>227</v>
      </c>
      <c r="B34" s="8" t="s">
        <v>37</v>
      </c>
      <c r="C34" s="9">
        <f>'9.1 melléklet'!D38+'9.8 melléklet'!C38</f>
        <v>1000000</v>
      </c>
      <c r="D34" s="10">
        <f>'9.1 melléklet'!E38+'9.8 melléklet'!D38</f>
        <v>0</v>
      </c>
      <c r="E34" s="10">
        <f>'9.1 melléklet'!F38+'9.8 melléklet'!E38</f>
        <v>0</v>
      </c>
      <c r="F34" s="9">
        <f>'9.1 melléklet'!G38+'9.8 melléklet'!F38</f>
        <v>1000000</v>
      </c>
      <c r="G34" s="21">
        <f>'9.1 melléklet'!H38+'9.8 melléklet'!G38</f>
        <v>0</v>
      </c>
      <c r="H34" s="21">
        <f>'9.1 melléklet'!I38+'9.8 melléklet'!H38</f>
        <v>0</v>
      </c>
      <c r="I34" s="21">
        <f>'9.1 melléklet'!J38+'9.8 melléklet'!I38</f>
        <v>0</v>
      </c>
      <c r="J34" s="21">
        <f>'9.1 melléklet'!K38+'9.8 melléklet'!J38</f>
        <v>0</v>
      </c>
      <c r="K34" s="21">
        <f>'9.1 melléklet'!L38+'9.8 melléklet'!K38</f>
        <v>1000000</v>
      </c>
    </row>
    <row r="35" spans="1:11" x14ac:dyDescent="0.25">
      <c r="A35" s="123" t="s">
        <v>38</v>
      </c>
      <c r="B35" s="5" t="s">
        <v>39</v>
      </c>
      <c r="C35" s="6">
        <f>'9.1 melléklet'!D39+'9.8 melléklet'!C39</f>
        <v>152116060</v>
      </c>
      <c r="D35" s="7">
        <f>'9.1 melléklet'!E39+'9.8 melléklet'!D39</f>
        <v>0</v>
      </c>
      <c r="E35" s="6">
        <f>'9.1 melléklet'!F39+'9.8 melléklet'!E39</f>
        <v>7041147</v>
      </c>
      <c r="F35" s="6">
        <f>'9.1 melléklet'!G39+'9.8 melléklet'!F39</f>
        <v>159157207</v>
      </c>
      <c r="G35" s="23">
        <f>'9.1 melléklet'!H39+'9.8 melléklet'!G39</f>
        <v>30498268</v>
      </c>
      <c r="H35" s="23">
        <f>'9.1 melléklet'!I39+'9.8 melléklet'!H39</f>
        <v>-6310000</v>
      </c>
      <c r="I35" s="23">
        <f>'9.1 melléklet'!J39+'9.8 melléklet'!I39</f>
        <v>0</v>
      </c>
      <c r="J35" s="23">
        <f>'9.1 melléklet'!K39+'9.8 melléklet'!J39</f>
        <v>-1044887</v>
      </c>
      <c r="K35" s="23">
        <f>'9.1 melléklet'!L39+'9.8 melléklet'!K39</f>
        <v>182300588</v>
      </c>
    </row>
    <row r="36" spans="1:11" x14ac:dyDescent="0.25">
      <c r="A36" s="35" t="s">
        <v>252</v>
      </c>
      <c r="B36" s="8" t="s">
        <v>40</v>
      </c>
      <c r="C36" s="10">
        <f>'9.1 melléklet'!D40+'9.8 melléklet'!C40</f>
        <v>0</v>
      </c>
      <c r="D36" s="10">
        <f>'9.1 melléklet'!E40+'9.8 melléklet'!D40</f>
        <v>0</v>
      </c>
      <c r="E36" s="10">
        <f>'9.1 melléklet'!F40+'9.8 melléklet'!E40</f>
        <v>0</v>
      </c>
      <c r="F36" s="10">
        <f>'9.1 melléklet'!G40+'9.8 melléklet'!F40</f>
        <v>0</v>
      </c>
      <c r="G36" s="22">
        <f>'9.1 melléklet'!H40+'9.8 melléklet'!G40</f>
        <v>0</v>
      </c>
      <c r="H36" s="22">
        <f>'9.1 melléklet'!I40+'9.8 melléklet'!H40</f>
        <v>0</v>
      </c>
      <c r="I36" s="22">
        <f>'9.1 melléklet'!J40+'9.8 melléklet'!I40</f>
        <v>0</v>
      </c>
      <c r="J36" s="21">
        <f>'9.1 melléklet'!K40+'9.8 melléklet'!J40</f>
        <v>0</v>
      </c>
      <c r="K36" s="22">
        <f>'9.1 melléklet'!L40+'9.8 melléklet'!K40</f>
        <v>0</v>
      </c>
    </row>
    <row r="37" spans="1:11" x14ac:dyDescent="0.25">
      <c r="A37" s="35" t="s">
        <v>253</v>
      </c>
      <c r="B37" s="8" t="s">
        <v>41</v>
      </c>
      <c r="C37" s="9">
        <f>'9.1 melléklet'!D41+'9.8 melléklet'!C41</f>
        <v>11327000</v>
      </c>
      <c r="D37" s="10">
        <f>'9.1 melléklet'!E41+'9.8 melléklet'!D41</f>
        <v>0</v>
      </c>
      <c r="E37" s="9">
        <f>'9.1 melléklet'!F41+'9.8 melléklet'!E41</f>
        <v>544210</v>
      </c>
      <c r="F37" s="9">
        <f>'9.1 melléklet'!G41+'9.8 melléklet'!F41</f>
        <v>11871210</v>
      </c>
      <c r="G37" s="21">
        <f>'9.1 melléklet'!H41+'9.8 melléklet'!G41</f>
        <v>0</v>
      </c>
      <c r="H37" s="21">
        <f>'9.1 melléklet'!I41+'9.8 melléklet'!H41</f>
        <v>-3000000</v>
      </c>
      <c r="I37" s="21">
        <f>'9.1 melléklet'!J41+'9.8 melléklet'!I41</f>
        <v>0</v>
      </c>
      <c r="J37" s="21">
        <f>'9.1 melléklet'!K41+'9.8 melléklet'!J41</f>
        <v>0</v>
      </c>
      <c r="K37" s="21">
        <f>'9.1 melléklet'!L41+'9.8 melléklet'!K41</f>
        <v>8871210</v>
      </c>
    </row>
    <row r="38" spans="1:11" x14ac:dyDescent="0.25">
      <c r="A38" s="35" t="s">
        <v>254</v>
      </c>
      <c r="B38" s="8" t="s">
        <v>42</v>
      </c>
      <c r="C38" s="9">
        <f>'9.1 melléklet'!D42+'9.8 melléklet'!C42</f>
        <v>14000000</v>
      </c>
      <c r="D38" s="10">
        <f>'9.1 melléklet'!E42+'9.8 melléklet'!D42</f>
        <v>0</v>
      </c>
      <c r="E38" s="9">
        <f>'9.1 melléklet'!F42+'9.8 melléklet'!E42</f>
        <v>5000000</v>
      </c>
      <c r="F38" s="9">
        <f>'9.1 melléklet'!G42+'9.8 melléklet'!F42</f>
        <v>19000000</v>
      </c>
      <c r="G38" s="21">
        <f>'9.1 melléklet'!H42+'9.8 melléklet'!G42</f>
        <v>0</v>
      </c>
      <c r="H38" s="21">
        <f>'9.1 melléklet'!I42+'9.8 melléklet'!H42</f>
        <v>0</v>
      </c>
      <c r="I38" s="21">
        <f>'9.1 melléklet'!J42+'9.8 melléklet'!I42</f>
        <v>0</v>
      </c>
      <c r="J38" s="21">
        <f>'9.1 melléklet'!K42+'9.8 melléklet'!J42</f>
        <v>0</v>
      </c>
      <c r="K38" s="21">
        <f>'9.1 melléklet'!L42+'9.8 melléklet'!K42</f>
        <v>19000000</v>
      </c>
    </row>
    <row r="39" spans="1:11" x14ac:dyDescent="0.25">
      <c r="A39" s="35" t="s">
        <v>255</v>
      </c>
      <c r="B39" s="8" t="s">
        <v>43</v>
      </c>
      <c r="C39" s="9">
        <f>'9.1 melléklet'!D43+'9.8 melléklet'!C43</f>
        <v>54240000</v>
      </c>
      <c r="D39" s="10">
        <f>'9.1 melléklet'!E43+'9.8 melléklet'!D43</f>
        <v>0</v>
      </c>
      <c r="E39" s="10">
        <f>'9.1 melléklet'!F43+'9.8 melléklet'!E43</f>
        <v>0</v>
      </c>
      <c r="F39" s="9">
        <f>'9.1 melléklet'!G43+'9.8 melléklet'!F43</f>
        <v>54240000</v>
      </c>
      <c r="G39" s="21">
        <f>'9.1 melléklet'!H43+'9.8 melléklet'!G43</f>
        <v>0</v>
      </c>
      <c r="H39" s="21">
        <f>'9.1 melléklet'!I43+'9.8 melléklet'!H43</f>
        <v>0</v>
      </c>
      <c r="I39" s="21">
        <f>'9.1 melléklet'!J43+'9.8 melléklet'!I43</f>
        <v>0</v>
      </c>
      <c r="J39" s="21">
        <f>'9.1 melléklet'!K43+'9.8 melléklet'!J43</f>
        <v>0</v>
      </c>
      <c r="K39" s="21">
        <f>'9.1 melléklet'!L43+'9.8 melléklet'!K43</f>
        <v>54240000</v>
      </c>
    </row>
    <row r="40" spans="1:11" x14ac:dyDescent="0.25">
      <c r="A40" s="35" t="s">
        <v>256</v>
      </c>
      <c r="B40" s="8" t="s">
        <v>44</v>
      </c>
      <c r="C40" s="9">
        <f>'9.1 melléklet'!D44+'9.8 melléklet'!C44</f>
        <v>37822567</v>
      </c>
      <c r="D40" s="10">
        <f>'9.1 melléklet'!E44+'9.8 melléklet'!D44</f>
        <v>0</v>
      </c>
      <c r="E40" s="10">
        <f>'9.1 melléklet'!F44+'9.8 melléklet'!E44</f>
        <v>0</v>
      </c>
      <c r="F40" s="9">
        <f>'9.1 melléklet'!G44+'9.8 melléklet'!F44</f>
        <v>37822567</v>
      </c>
      <c r="G40" s="21">
        <f>'9.1 melléklet'!H44+'9.8 melléklet'!G44</f>
        <v>0</v>
      </c>
      <c r="H40" s="21">
        <f>'9.1 melléklet'!I44+'9.8 melléklet'!H44</f>
        <v>-1968504</v>
      </c>
      <c r="I40" s="21">
        <f>'9.1 melléklet'!J44+'9.8 melléklet'!I44</f>
        <v>0</v>
      </c>
      <c r="J40" s="21">
        <f>'9.1 melléklet'!K44+'9.8 melléklet'!J44</f>
        <v>3182000</v>
      </c>
      <c r="K40" s="21">
        <f>'9.1 melléklet'!L44+'9.8 melléklet'!K44</f>
        <v>39036063</v>
      </c>
    </row>
    <row r="41" spans="1:11" x14ac:dyDescent="0.25">
      <c r="A41" s="35" t="s">
        <v>257</v>
      </c>
      <c r="B41" s="8" t="s">
        <v>45</v>
      </c>
      <c r="C41" s="9">
        <f>'9.1 melléklet'!D45+'9.8 melléklet'!C45</f>
        <v>34686493</v>
      </c>
      <c r="D41" s="10">
        <f>'9.1 melléklet'!E45+'9.8 melléklet'!D45</f>
        <v>0</v>
      </c>
      <c r="E41" s="9">
        <f>'9.1 melléklet'!F45+'9.8 melléklet'!E45</f>
        <v>1496937</v>
      </c>
      <c r="F41" s="9">
        <f>'9.1 melléklet'!G45+'9.8 melléklet'!F45</f>
        <v>36183430</v>
      </c>
      <c r="G41" s="21">
        <f>'9.1 melléklet'!H45+'9.8 melléklet'!G45</f>
        <v>0</v>
      </c>
      <c r="H41" s="21">
        <f>'9.1 melléklet'!I45+'9.8 melléklet'!H45</f>
        <v>-1341496</v>
      </c>
      <c r="I41" s="21">
        <f>'9.1 melléklet'!J45+'9.8 melléklet'!I45</f>
        <v>0</v>
      </c>
      <c r="J41" s="21">
        <f>'9.1 melléklet'!K45+'9.8 melléklet'!J45</f>
        <v>-3182000</v>
      </c>
      <c r="K41" s="21">
        <f>'9.1 melléklet'!L45+'9.8 melléklet'!K45</f>
        <v>31659934</v>
      </c>
    </row>
    <row r="42" spans="1:11" x14ac:dyDescent="0.25">
      <c r="A42" s="35" t="s">
        <v>258</v>
      </c>
      <c r="B42" s="8" t="s">
        <v>46</v>
      </c>
      <c r="C42" s="10">
        <f>'9.1 melléklet'!D46+'9.8 melléklet'!C46</f>
        <v>0</v>
      </c>
      <c r="D42" s="10">
        <f>'9.1 melléklet'!E46+'9.8 melléklet'!D46</f>
        <v>0</v>
      </c>
      <c r="E42" s="10">
        <f>'9.1 melléklet'!F46+'9.8 melléklet'!E46</f>
        <v>0</v>
      </c>
      <c r="F42" s="10">
        <f>'9.1 melléklet'!G46+'9.8 melléklet'!F46</f>
        <v>0</v>
      </c>
      <c r="G42" s="22">
        <f>'9.1 melléklet'!H46+'9.8 melléklet'!G46</f>
        <v>0</v>
      </c>
      <c r="H42" s="22">
        <f>'9.1 melléklet'!I46+'9.8 melléklet'!H46</f>
        <v>0</v>
      </c>
      <c r="I42" s="22">
        <f>'9.1 melléklet'!J46+'9.8 melléklet'!I46</f>
        <v>0</v>
      </c>
      <c r="J42" s="21">
        <f>'9.1 melléklet'!K46+'9.8 melléklet'!J46</f>
        <v>0</v>
      </c>
      <c r="K42" s="22">
        <f>'9.1 melléklet'!L46+'9.8 melléklet'!K46</f>
        <v>0</v>
      </c>
    </row>
    <row r="43" spans="1:11" x14ac:dyDescent="0.25">
      <c r="A43" s="35" t="s">
        <v>259</v>
      </c>
      <c r="B43" s="8" t="s">
        <v>47</v>
      </c>
      <c r="C43" s="9">
        <f>'9.1 melléklet'!D47+'9.8 melléklet'!C47</f>
        <v>40000</v>
      </c>
      <c r="D43" s="10">
        <f>'9.1 melléklet'!E47+'9.8 melléklet'!D47</f>
        <v>0</v>
      </c>
      <c r="E43" s="9">
        <f>'9.1 melléklet'!F47+'9.8 melléklet'!E47</f>
        <v>0</v>
      </c>
      <c r="F43" s="9">
        <f>'9.1 melléklet'!G47+'9.8 melléklet'!F47</f>
        <v>40000</v>
      </c>
      <c r="G43" s="21">
        <f>'9.1 melléklet'!H47+'9.8 melléklet'!G47</f>
        <v>0</v>
      </c>
      <c r="H43" s="21">
        <f>'9.1 melléklet'!I47+'9.8 melléklet'!H47</f>
        <v>0</v>
      </c>
      <c r="I43" s="21">
        <f>'9.1 melléklet'!J47+'9.8 melléklet'!I47</f>
        <v>0</v>
      </c>
      <c r="J43" s="21">
        <f>'9.1 melléklet'!K47+'9.8 melléklet'!J47</f>
        <v>0</v>
      </c>
      <c r="K43" s="21">
        <f>'9.1 melléklet'!L47+'9.8 melléklet'!K47</f>
        <v>40000</v>
      </c>
    </row>
    <row r="44" spans="1:11" x14ac:dyDescent="0.25">
      <c r="A44" s="35" t="s">
        <v>260</v>
      </c>
      <c r="B44" s="8" t="s">
        <v>48</v>
      </c>
      <c r="C44" s="10">
        <f>'9.1 melléklet'!D48+'9.8 melléklet'!C48</f>
        <v>0</v>
      </c>
      <c r="D44" s="10">
        <f>'9.1 melléklet'!E48+'9.8 melléklet'!D48</f>
        <v>0</v>
      </c>
      <c r="E44" s="10">
        <f>'9.1 melléklet'!F48+'9.8 melléklet'!E48</f>
        <v>0</v>
      </c>
      <c r="F44" s="10">
        <f>'9.1 melléklet'!G48+'9.8 melléklet'!F48</f>
        <v>0</v>
      </c>
      <c r="G44" s="22">
        <f>'9.1 melléklet'!H48+'9.8 melléklet'!G48</f>
        <v>0</v>
      </c>
      <c r="H44" s="22">
        <f>'9.1 melléklet'!I48+'9.8 melléklet'!H48</f>
        <v>0</v>
      </c>
      <c r="I44" s="22">
        <f>'9.1 melléklet'!J48+'9.8 melléklet'!I48</f>
        <v>0</v>
      </c>
      <c r="J44" s="21">
        <f>'9.1 melléklet'!K48+'9.8 melléklet'!J48</f>
        <v>0</v>
      </c>
      <c r="K44" s="22">
        <f>'9.1 melléklet'!L48+'9.8 melléklet'!K48</f>
        <v>0</v>
      </c>
    </row>
    <row r="45" spans="1:11" x14ac:dyDescent="0.25">
      <c r="A45" s="35" t="s">
        <v>261</v>
      </c>
      <c r="B45" s="8" t="s">
        <v>49</v>
      </c>
      <c r="C45" s="9">
        <f>'9.1 melléklet'!D49+'9.8 melléklet'!C49</f>
        <v>0</v>
      </c>
      <c r="D45" s="10">
        <f>'9.1 melléklet'!E49+'9.8 melléklet'!D49</f>
        <v>0</v>
      </c>
      <c r="E45" s="9">
        <f>'9.1 melléklet'!F49+'9.8 melléklet'!E49</f>
        <v>0</v>
      </c>
      <c r="F45" s="9">
        <f>'9.1 melléklet'!G49+'9.8 melléklet'!F49</f>
        <v>0</v>
      </c>
      <c r="G45" s="21">
        <f>'9.1 melléklet'!H49+'9.8 melléklet'!G49</f>
        <v>30498268</v>
      </c>
      <c r="H45" s="21">
        <f>'9.1 melléklet'!I49+'9.8 melléklet'!H49</f>
        <v>0</v>
      </c>
      <c r="I45" s="21">
        <f>'9.1 melléklet'!J49+'9.8 melléklet'!I49</f>
        <v>0</v>
      </c>
      <c r="J45" s="21">
        <f>'9.1 melléklet'!K49+'9.8 melléklet'!J49</f>
        <v>-1044887</v>
      </c>
      <c r="K45" s="21">
        <f>'9.1 melléklet'!L49+'9.8 melléklet'!K49</f>
        <v>29453381</v>
      </c>
    </row>
    <row r="46" spans="1:11" x14ac:dyDescent="0.25">
      <c r="A46" s="123" t="s">
        <v>50</v>
      </c>
      <c r="B46" s="5" t="s">
        <v>51</v>
      </c>
      <c r="C46" s="7">
        <f>'9.1 melléklet'!D50+'9.8 melléklet'!C50</f>
        <v>0</v>
      </c>
      <c r="D46" s="6">
        <f>'9.1 melléklet'!E50+'9.8 melléklet'!D50</f>
        <v>0</v>
      </c>
      <c r="E46" s="7">
        <f>'9.1 melléklet'!F50+'9.8 melléklet'!E50</f>
        <v>0</v>
      </c>
      <c r="F46" s="6">
        <f>'9.1 melléklet'!G50+'9.8 melléklet'!F50</f>
        <v>0</v>
      </c>
      <c r="G46" s="23">
        <f>'9.1 melléklet'!H50+'9.8 melléklet'!G50</f>
        <v>0</v>
      </c>
      <c r="H46" s="23">
        <f>'9.1 melléklet'!I50+'9.8 melléklet'!H50</f>
        <v>0</v>
      </c>
      <c r="I46" s="23">
        <f>'9.1 melléklet'!J50+'9.8 melléklet'!I50</f>
        <v>0</v>
      </c>
      <c r="J46" s="23">
        <f>'9.1 melléklet'!K50+'9.8 melléklet'!J50</f>
        <v>0</v>
      </c>
      <c r="K46" s="23">
        <f>'9.1 melléklet'!L50+'9.8 melléklet'!K50</f>
        <v>0</v>
      </c>
    </row>
    <row r="47" spans="1:11" x14ac:dyDescent="0.25">
      <c r="A47" s="35" t="s">
        <v>262</v>
      </c>
      <c r="B47" s="8" t="s">
        <v>52</v>
      </c>
      <c r="C47" s="10">
        <f>'9.1 melléklet'!D51+'9.8 melléklet'!C51</f>
        <v>0</v>
      </c>
      <c r="D47" s="10">
        <f>'9.1 melléklet'!E51+'9.8 melléklet'!D51</f>
        <v>0</v>
      </c>
      <c r="E47" s="10">
        <f>'9.1 melléklet'!F51+'9.8 melléklet'!E51</f>
        <v>0</v>
      </c>
      <c r="F47" s="10">
        <f>'9.1 melléklet'!G51+'9.8 melléklet'!F51</f>
        <v>0</v>
      </c>
      <c r="G47" s="22">
        <f>'9.1 melléklet'!H51+'9.8 melléklet'!G51</f>
        <v>0</v>
      </c>
      <c r="H47" s="22">
        <f>'9.1 melléklet'!I51+'9.8 melléklet'!H51</f>
        <v>0</v>
      </c>
      <c r="I47" s="22">
        <f>'9.1 melléklet'!J51+'9.8 melléklet'!I51</f>
        <v>0</v>
      </c>
      <c r="J47" s="21">
        <f>'9.1 melléklet'!K51+'9.8 melléklet'!J51</f>
        <v>0</v>
      </c>
      <c r="K47" s="22">
        <f>'9.1 melléklet'!L51+'9.8 melléklet'!K51</f>
        <v>0</v>
      </c>
    </row>
    <row r="48" spans="1:11" x14ac:dyDescent="0.25">
      <c r="A48" s="35" t="s">
        <v>263</v>
      </c>
      <c r="B48" s="8" t="s">
        <v>53</v>
      </c>
      <c r="C48" s="10">
        <f>'9.1 melléklet'!D52+'9.8 melléklet'!C52</f>
        <v>0</v>
      </c>
      <c r="D48" s="9">
        <f>'9.1 melléklet'!E52+'9.8 melléklet'!D52</f>
        <v>0</v>
      </c>
      <c r="E48" s="10">
        <f>'9.1 melléklet'!F52+'9.8 melléklet'!E52</f>
        <v>0</v>
      </c>
      <c r="F48" s="9">
        <f>'9.1 melléklet'!G52+'9.8 melléklet'!F52</f>
        <v>0</v>
      </c>
      <c r="G48" s="21">
        <f>'9.1 melléklet'!H52+'9.8 melléklet'!G52</f>
        <v>0</v>
      </c>
      <c r="H48" s="21">
        <f>'9.1 melléklet'!I52+'9.8 melléklet'!H52</f>
        <v>0</v>
      </c>
      <c r="I48" s="21">
        <f>'9.1 melléklet'!J52+'9.8 melléklet'!I52</f>
        <v>0</v>
      </c>
      <c r="J48" s="21">
        <f>'9.1 melléklet'!K52+'9.8 melléklet'!J52</f>
        <v>0</v>
      </c>
      <c r="K48" s="21">
        <f>'9.1 melléklet'!L52+'9.8 melléklet'!K52</f>
        <v>0</v>
      </c>
    </row>
    <row r="49" spans="1:11" x14ac:dyDescent="0.25">
      <c r="A49" s="35" t="s">
        <v>264</v>
      </c>
      <c r="B49" s="8" t="s">
        <v>54</v>
      </c>
      <c r="C49" s="10">
        <f>'9.1 melléklet'!D53+'9.8 melléklet'!C53</f>
        <v>0</v>
      </c>
      <c r="D49" s="10">
        <f>'9.1 melléklet'!E53+'9.8 melléklet'!D53</f>
        <v>0</v>
      </c>
      <c r="E49" s="10">
        <f>'9.1 melléklet'!F53+'9.8 melléklet'!E53</f>
        <v>0</v>
      </c>
      <c r="F49" s="10">
        <f>'9.1 melléklet'!G53+'9.8 melléklet'!F53</f>
        <v>0</v>
      </c>
      <c r="G49" s="22">
        <f>'9.1 melléklet'!H53+'9.8 melléklet'!G53</f>
        <v>0</v>
      </c>
      <c r="H49" s="22">
        <f>'9.1 melléklet'!I53+'9.8 melléklet'!H53</f>
        <v>0</v>
      </c>
      <c r="I49" s="22">
        <f>'9.1 melléklet'!J53+'9.8 melléklet'!I53</f>
        <v>0</v>
      </c>
      <c r="J49" s="21">
        <f>'9.1 melléklet'!K53+'9.8 melléklet'!J53</f>
        <v>0</v>
      </c>
      <c r="K49" s="22">
        <f>'9.1 melléklet'!L53+'9.8 melléklet'!K53</f>
        <v>0</v>
      </c>
    </row>
    <row r="50" spans="1:11" x14ac:dyDescent="0.25">
      <c r="A50" s="35" t="s">
        <v>265</v>
      </c>
      <c r="B50" s="8" t="s">
        <v>55</v>
      </c>
      <c r="C50" s="10">
        <f>'9.1 melléklet'!D54+'9.8 melléklet'!C54</f>
        <v>0</v>
      </c>
      <c r="D50" s="10">
        <f>'9.1 melléklet'!E54+'9.8 melléklet'!D54</f>
        <v>0</v>
      </c>
      <c r="E50" s="10">
        <f>'9.1 melléklet'!F54+'9.8 melléklet'!E54</f>
        <v>0</v>
      </c>
      <c r="F50" s="10">
        <f>'9.1 melléklet'!G54+'9.8 melléklet'!F54</f>
        <v>0</v>
      </c>
      <c r="G50" s="22">
        <f>'9.1 melléklet'!H54+'9.8 melléklet'!G54</f>
        <v>0</v>
      </c>
      <c r="H50" s="22">
        <f>'9.1 melléklet'!I54+'9.8 melléklet'!H54</f>
        <v>0</v>
      </c>
      <c r="I50" s="22">
        <f>'9.1 melléklet'!J54+'9.8 melléklet'!I54</f>
        <v>0</v>
      </c>
      <c r="J50" s="21">
        <f>'9.1 melléklet'!K54+'9.8 melléklet'!J54</f>
        <v>0</v>
      </c>
      <c r="K50" s="22">
        <f>'9.1 melléklet'!L54+'9.8 melléklet'!K54</f>
        <v>0</v>
      </c>
    </row>
    <row r="51" spans="1:11" x14ac:dyDescent="0.25">
      <c r="A51" s="35" t="s">
        <v>266</v>
      </c>
      <c r="B51" s="8" t="s">
        <v>56</v>
      </c>
      <c r="C51" s="10">
        <f>'9.1 melléklet'!D55+'9.8 melléklet'!C55</f>
        <v>0</v>
      </c>
      <c r="D51" s="10">
        <f>'9.1 melléklet'!E55+'9.8 melléklet'!D55</f>
        <v>0</v>
      </c>
      <c r="E51" s="10">
        <f>'9.1 melléklet'!F55+'9.8 melléklet'!E55</f>
        <v>0</v>
      </c>
      <c r="F51" s="10">
        <f>'9.1 melléklet'!G55+'9.8 melléklet'!F55</f>
        <v>0</v>
      </c>
      <c r="G51" s="22">
        <f>'9.1 melléklet'!H55+'9.8 melléklet'!G55</f>
        <v>0</v>
      </c>
      <c r="H51" s="22">
        <f>'9.1 melléklet'!I55+'9.8 melléklet'!H55</f>
        <v>0</v>
      </c>
      <c r="I51" s="22">
        <f>'9.1 melléklet'!J55+'9.8 melléklet'!I55</f>
        <v>0</v>
      </c>
      <c r="J51" s="21">
        <f>'9.1 melléklet'!K55+'9.8 melléklet'!J55</f>
        <v>0</v>
      </c>
      <c r="K51" s="22">
        <f>'9.1 melléklet'!L55+'9.8 melléklet'!K55</f>
        <v>0</v>
      </c>
    </row>
    <row r="52" spans="1:11" ht="21" x14ac:dyDescent="0.25">
      <c r="A52" s="123" t="s">
        <v>57</v>
      </c>
      <c r="B52" s="5" t="s">
        <v>58</v>
      </c>
      <c r="C52" s="7">
        <f>'9.1 melléklet'!D56+'9.8 melléklet'!C56</f>
        <v>0</v>
      </c>
      <c r="D52" s="7">
        <f>'9.1 melléklet'!E56+'9.8 melléklet'!D56</f>
        <v>0</v>
      </c>
      <c r="E52" s="7">
        <f>'9.1 melléklet'!F56+'9.8 melléklet'!E56</f>
        <v>0</v>
      </c>
      <c r="F52" s="7">
        <f>'9.1 melléklet'!G56+'9.8 melléklet'!F56</f>
        <v>0</v>
      </c>
      <c r="G52" s="24">
        <f>'9.1 melléklet'!H56+'9.8 melléklet'!G56</f>
        <v>0</v>
      </c>
      <c r="H52" s="24">
        <f>'9.1 melléklet'!I56+'9.8 melléklet'!H56</f>
        <v>0</v>
      </c>
      <c r="I52" s="24">
        <f>'9.1 melléklet'!J56+'9.8 melléklet'!I56</f>
        <v>0</v>
      </c>
      <c r="J52" s="23">
        <f>'9.1 melléklet'!K56+'9.8 melléklet'!J56</f>
        <v>0</v>
      </c>
      <c r="K52" s="24">
        <f>'9.1 melléklet'!L56+'9.8 melléklet'!K56</f>
        <v>0</v>
      </c>
    </row>
    <row r="53" spans="1:11" ht="22.5" x14ac:dyDescent="0.25">
      <c r="A53" s="35" t="s">
        <v>267</v>
      </c>
      <c r="B53" s="8" t="s">
        <v>59</v>
      </c>
      <c r="C53" s="10">
        <f>'9.1 melléklet'!D57+'9.8 melléklet'!C57</f>
        <v>0</v>
      </c>
      <c r="D53" s="10">
        <f>'9.1 melléklet'!E57+'9.8 melléklet'!D57</f>
        <v>0</v>
      </c>
      <c r="E53" s="10">
        <f>'9.1 melléklet'!F57+'9.8 melléklet'!E57</f>
        <v>0</v>
      </c>
      <c r="F53" s="10">
        <f>'9.1 melléklet'!G57+'9.8 melléklet'!F57</f>
        <v>0</v>
      </c>
      <c r="G53" s="22">
        <f>'9.1 melléklet'!H57+'9.8 melléklet'!G57</f>
        <v>0</v>
      </c>
      <c r="H53" s="22">
        <f>'9.1 melléklet'!I57+'9.8 melléklet'!H57</f>
        <v>0</v>
      </c>
      <c r="I53" s="22">
        <f>'9.1 melléklet'!J57+'9.8 melléklet'!I57</f>
        <v>0</v>
      </c>
      <c r="J53" s="21">
        <f>'9.1 melléklet'!K57+'9.8 melléklet'!J57</f>
        <v>0</v>
      </c>
      <c r="K53" s="22">
        <f>'9.1 melléklet'!L57+'9.8 melléklet'!K57</f>
        <v>0</v>
      </c>
    </row>
    <row r="54" spans="1:11" ht="22.5" x14ac:dyDescent="0.25">
      <c r="A54" s="35" t="s">
        <v>268</v>
      </c>
      <c r="B54" s="8" t="s">
        <v>60</v>
      </c>
      <c r="C54" s="10">
        <f>'9.1 melléklet'!D58+'9.8 melléklet'!C58</f>
        <v>0</v>
      </c>
      <c r="D54" s="10">
        <f>'9.1 melléklet'!E58+'9.8 melléklet'!D58</f>
        <v>0</v>
      </c>
      <c r="E54" s="10">
        <f>'9.1 melléklet'!F58+'9.8 melléklet'!E58</f>
        <v>0</v>
      </c>
      <c r="F54" s="10">
        <f>'9.1 melléklet'!G58+'9.8 melléklet'!F58</f>
        <v>0</v>
      </c>
      <c r="G54" s="22">
        <f>'9.1 melléklet'!H58+'9.8 melléklet'!G58</f>
        <v>0</v>
      </c>
      <c r="H54" s="22">
        <f>'9.1 melléklet'!I58+'9.8 melléklet'!H58</f>
        <v>0</v>
      </c>
      <c r="I54" s="22">
        <f>'9.1 melléklet'!J58+'9.8 melléklet'!I58</f>
        <v>0</v>
      </c>
      <c r="J54" s="21">
        <f>'9.1 melléklet'!K58+'9.8 melléklet'!J58</f>
        <v>0</v>
      </c>
      <c r="K54" s="22">
        <f>'9.1 melléklet'!L58+'9.8 melléklet'!K58</f>
        <v>0</v>
      </c>
    </row>
    <row r="55" spans="1:11" x14ac:dyDescent="0.25">
      <c r="A55" s="35" t="s">
        <v>269</v>
      </c>
      <c r="B55" s="8" t="s">
        <v>61</v>
      </c>
      <c r="C55" s="10">
        <f>'9.1 melléklet'!D59+'9.8 melléklet'!C59</f>
        <v>0</v>
      </c>
      <c r="D55" s="10">
        <f>'9.1 melléklet'!E59+'9.8 melléklet'!D59</f>
        <v>0</v>
      </c>
      <c r="E55" s="10">
        <f>'9.1 melléklet'!F59+'9.8 melléklet'!E59</f>
        <v>0</v>
      </c>
      <c r="F55" s="10">
        <f>'9.1 melléklet'!G59+'9.8 melléklet'!F59</f>
        <v>0</v>
      </c>
      <c r="G55" s="22">
        <f>'9.1 melléklet'!H59+'9.8 melléklet'!G59</f>
        <v>0</v>
      </c>
      <c r="H55" s="22">
        <f>'9.1 melléklet'!I59+'9.8 melléklet'!H59</f>
        <v>0</v>
      </c>
      <c r="I55" s="22">
        <f>'9.1 melléklet'!J59+'9.8 melléklet'!I59</f>
        <v>0</v>
      </c>
      <c r="J55" s="21">
        <f>'9.1 melléklet'!K59+'9.8 melléklet'!J59</f>
        <v>0</v>
      </c>
      <c r="K55" s="22">
        <f>'9.1 melléklet'!L59+'9.8 melléklet'!K59</f>
        <v>0</v>
      </c>
    </row>
    <row r="56" spans="1:11" x14ac:dyDescent="0.25">
      <c r="A56" s="35" t="s">
        <v>270</v>
      </c>
      <c r="B56" s="8" t="s">
        <v>62</v>
      </c>
      <c r="C56" s="10">
        <f>'9.1 melléklet'!D60+'9.8 melléklet'!C60</f>
        <v>0</v>
      </c>
      <c r="D56" s="10">
        <f>'9.1 melléklet'!E60+'9.8 melléklet'!D60</f>
        <v>0</v>
      </c>
      <c r="E56" s="10">
        <f>'9.1 melléklet'!F60+'9.8 melléklet'!E60</f>
        <v>0</v>
      </c>
      <c r="F56" s="10">
        <f>'9.1 melléklet'!G60+'9.8 melléklet'!F60</f>
        <v>0</v>
      </c>
      <c r="G56" s="22">
        <f>'9.1 melléklet'!H60+'9.8 melléklet'!G60</f>
        <v>0</v>
      </c>
      <c r="H56" s="22">
        <f>'9.1 melléklet'!I60+'9.8 melléklet'!H60</f>
        <v>0</v>
      </c>
      <c r="I56" s="22">
        <f>'9.1 melléklet'!J60+'9.8 melléklet'!I60</f>
        <v>0</v>
      </c>
      <c r="J56" s="21">
        <f>'9.1 melléklet'!K60+'9.8 melléklet'!J60</f>
        <v>0</v>
      </c>
      <c r="K56" s="22">
        <f>'9.1 melléklet'!L60+'9.8 melléklet'!K60</f>
        <v>0</v>
      </c>
    </row>
    <row r="57" spans="1:11" ht="21" x14ac:dyDescent="0.25">
      <c r="A57" s="123" t="s">
        <v>63</v>
      </c>
      <c r="B57" s="5" t="s">
        <v>64</v>
      </c>
      <c r="C57" s="7">
        <f>'9.1 melléklet'!D61+'9.8 melléklet'!C61</f>
        <v>0</v>
      </c>
      <c r="D57" s="7">
        <f>'9.1 melléklet'!E61+'9.8 melléklet'!D61</f>
        <v>0</v>
      </c>
      <c r="E57" s="7">
        <f>'9.1 melléklet'!F61+'9.8 melléklet'!E61</f>
        <v>0</v>
      </c>
      <c r="F57" s="7">
        <f>'9.1 melléklet'!G61+'9.8 melléklet'!F61</f>
        <v>0</v>
      </c>
      <c r="G57" s="24">
        <f>'9.1 melléklet'!H61+'9.8 melléklet'!G61</f>
        <v>0</v>
      </c>
      <c r="H57" s="24">
        <f>'9.1 melléklet'!I61+'9.8 melléklet'!H61</f>
        <v>0</v>
      </c>
      <c r="I57" s="24">
        <f>'9.1 melléklet'!J61+'9.8 melléklet'!I61</f>
        <v>0</v>
      </c>
      <c r="J57" s="23">
        <f>'9.1 melléklet'!K61+'9.8 melléklet'!J61</f>
        <v>0</v>
      </c>
      <c r="K57" s="24">
        <f>'9.1 melléklet'!L61+'9.8 melléklet'!K61</f>
        <v>0</v>
      </c>
    </row>
    <row r="58" spans="1:11" ht="22.5" x14ac:dyDescent="0.25">
      <c r="A58" s="35" t="s">
        <v>271</v>
      </c>
      <c r="B58" s="8" t="s">
        <v>65</v>
      </c>
      <c r="C58" s="10">
        <f>'9.1 melléklet'!D62+'9.8 melléklet'!C62</f>
        <v>0</v>
      </c>
      <c r="D58" s="10">
        <f>'9.1 melléklet'!E62+'9.8 melléklet'!D62</f>
        <v>0</v>
      </c>
      <c r="E58" s="10">
        <f>'9.1 melléklet'!F62+'9.8 melléklet'!E62</f>
        <v>0</v>
      </c>
      <c r="F58" s="10">
        <f>'9.1 melléklet'!G62+'9.8 melléklet'!F62</f>
        <v>0</v>
      </c>
      <c r="G58" s="22">
        <f>'9.1 melléklet'!H62+'9.8 melléklet'!G62</f>
        <v>0</v>
      </c>
      <c r="H58" s="22">
        <f>'9.1 melléklet'!I62+'9.8 melléklet'!H62</f>
        <v>0</v>
      </c>
      <c r="I58" s="22">
        <f>'9.1 melléklet'!J62+'9.8 melléklet'!I62</f>
        <v>0</v>
      </c>
      <c r="J58" s="21">
        <f>'9.1 melléklet'!K62+'9.8 melléklet'!J62</f>
        <v>0</v>
      </c>
      <c r="K58" s="22">
        <f>'9.1 melléklet'!L62+'9.8 melléklet'!K62</f>
        <v>0</v>
      </c>
    </row>
    <row r="59" spans="1:11" ht="22.5" x14ac:dyDescent="0.25">
      <c r="A59" s="35" t="s">
        <v>272</v>
      </c>
      <c r="B59" s="8" t="s">
        <v>66</v>
      </c>
      <c r="C59" s="10">
        <f>'9.1 melléklet'!D63+'9.8 melléklet'!C63</f>
        <v>0</v>
      </c>
      <c r="D59" s="10">
        <f>'9.1 melléklet'!E63+'9.8 melléklet'!D63</f>
        <v>0</v>
      </c>
      <c r="E59" s="10">
        <f>'9.1 melléklet'!F63+'9.8 melléklet'!E63</f>
        <v>0</v>
      </c>
      <c r="F59" s="10">
        <f>'9.1 melléklet'!G63+'9.8 melléklet'!F63</f>
        <v>0</v>
      </c>
      <c r="G59" s="22">
        <f>'9.1 melléklet'!H63+'9.8 melléklet'!G63</f>
        <v>0</v>
      </c>
      <c r="H59" s="22">
        <f>'9.1 melléklet'!I63+'9.8 melléklet'!H63</f>
        <v>0</v>
      </c>
      <c r="I59" s="22">
        <f>'9.1 melléklet'!J63+'9.8 melléklet'!I63</f>
        <v>0</v>
      </c>
      <c r="J59" s="21">
        <f>'9.1 melléklet'!K63+'9.8 melléklet'!J63</f>
        <v>0</v>
      </c>
      <c r="K59" s="22">
        <f>'9.1 melléklet'!L63+'9.8 melléklet'!K63</f>
        <v>0</v>
      </c>
    </row>
    <row r="60" spans="1:11" x14ac:dyDescent="0.25">
      <c r="A60" s="35" t="s">
        <v>273</v>
      </c>
      <c r="B60" s="8" t="s">
        <v>67</v>
      </c>
      <c r="C60" s="10">
        <f>'9.1 melléklet'!D64+'9.8 melléklet'!C64</f>
        <v>0</v>
      </c>
      <c r="D60" s="10">
        <f>'9.1 melléklet'!E64+'9.8 melléklet'!D64</f>
        <v>0</v>
      </c>
      <c r="E60" s="10">
        <f>'9.1 melléklet'!F64+'9.8 melléklet'!E64</f>
        <v>0</v>
      </c>
      <c r="F60" s="10">
        <f>'9.1 melléklet'!G64+'9.8 melléklet'!F64</f>
        <v>0</v>
      </c>
      <c r="G60" s="22">
        <f>'9.1 melléklet'!H64+'9.8 melléklet'!G64</f>
        <v>0</v>
      </c>
      <c r="H60" s="22">
        <f>'9.1 melléklet'!I64+'9.8 melléklet'!H64</f>
        <v>0</v>
      </c>
      <c r="I60" s="22">
        <f>'9.1 melléklet'!J64+'9.8 melléklet'!I64</f>
        <v>0</v>
      </c>
      <c r="J60" s="21">
        <f>'9.1 melléklet'!K64+'9.8 melléklet'!J64</f>
        <v>0</v>
      </c>
      <c r="K60" s="22">
        <f>'9.1 melléklet'!L64+'9.8 melléklet'!K64</f>
        <v>0</v>
      </c>
    </row>
    <row r="61" spans="1:11" x14ac:dyDescent="0.25">
      <c r="A61" s="35" t="s">
        <v>274</v>
      </c>
      <c r="B61" s="8" t="s">
        <v>68</v>
      </c>
      <c r="C61" s="10">
        <f>'9.1 melléklet'!D65+'9.8 melléklet'!C65</f>
        <v>0</v>
      </c>
      <c r="D61" s="10">
        <f>'9.1 melléklet'!E65+'9.8 melléklet'!D65</f>
        <v>0</v>
      </c>
      <c r="E61" s="10">
        <f>'9.1 melléklet'!F65+'9.8 melléklet'!E65</f>
        <v>0</v>
      </c>
      <c r="F61" s="10">
        <f>'9.1 melléklet'!G65+'9.8 melléklet'!F65</f>
        <v>0</v>
      </c>
      <c r="G61" s="22">
        <f>'9.1 melléklet'!H65+'9.8 melléklet'!G65</f>
        <v>0</v>
      </c>
      <c r="H61" s="22">
        <f>'9.1 melléklet'!I65+'9.8 melléklet'!H65</f>
        <v>0</v>
      </c>
      <c r="I61" s="22">
        <f>'9.1 melléklet'!J65+'9.8 melléklet'!I65</f>
        <v>0</v>
      </c>
      <c r="J61" s="21">
        <f>'9.1 melléklet'!K65+'9.8 melléklet'!J65</f>
        <v>0</v>
      </c>
      <c r="K61" s="22">
        <f>'9.1 melléklet'!L65+'9.8 melléklet'!K65</f>
        <v>0</v>
      </c>
    </row>
    <row r="62" spans="1:11" ht="21" x14ac:dyDescent="0.25">
      <c r="A62" s="123" t="s">
        <v>69</v>
      </c>
      <c r="B62" s="5" t="s">
        <v>70</v>
      </c>
      <c r="C62" s="6">
        <f>'9.1 melléklet'!D66+'9.8 melléklet'!C66</f>
        <v>1101979999</v>
      </c>
      <c r="D62" s="6">
        <f>'9.1 melléklet'!E66+'9.8 melléklet'!D66</f>
        <v>0</v>
      </c>
      <c r="E62" s="6">
        <f>'9.1 melléklet'!F66+'9.8 melléklet'!E66</f>
        <v>129143947</v>
      </c>
      <c r="F62" s="6">
        <f>'9.1 melléklet'!G66+'9.8 melléklet'!F66</f>
        <v>1231123946</v>
      </c>
      <c r="G62" s="23">
        <f>'9.1 melléklet'!H66+'9.8 melléklet'!G66</f>
        <v>32759831</v>
      </c>
      <c r="H62" s="23">
        <f>'9.1 melléklet'!I66+'9.8 melléklet'!H66</f>
        <v>34864110</v>
      </c>
      <c r="I62" s="23">
        <f>'9.1 melléklet'!J66+'9.8 melléklet'!I66</f>
        <v>0</v>
      </c>
      <c r="J62" s="23">
        <f>'9.1 melléklet'!K66+'9.8 melléklet'!J66</f>
        <v>84678622</v>
      </c>
      <c r="K62" s="23">
        <f>'9.1 melléklet'!L66+'9.8 melléklet'!K66</f>
        <v>1383426509</v>
      </c>
    </row>
    <row r="63" spans="1:11" ht="21" x14ac:dyDescent="0.25">
      <c r="A63" s="125" t="s">
        <v>71</v>
      </c>
      <c r="B63" s="5" t="s">
        <v>72</v>
      </c>
      <c r="C63" s="7">
        <f>'9.1 melléklet'!D67+'9.8 melléklet'!C67</f>
        <v>0</v>
      </c>
      <c r="D63" s="7">
        <f>'9.1 melléklet'!E67+'9.8 melléklet'!D67</f>
        <v>0</v>
      </c>
      <c r="E63" s="7">
        <f>'9.1 melléklet'!F67+'9.8 melléklet'!E67</f>
        <v>0</v>
      </c>
      <c r="F63" s="7">
        <f>'9.1 melléklet'!G67+'9.8 melléklet'!F67</f>
        <v>0</v>
      </c>
      <c r="G63" s="24">
        <f>'9.1 melléklet'!H67+'9.8 melléklet'!G67</f>
        <v>0</v>
      </c>
      <c r="H63" s="24">
        <f>'9.1 melléklet'!I67+'9.8 melléklet'!H67</f>
        <v>0</v>
      </c>
      <c r="I63" s="24">
        <f>'9.1 melléklet'!J67+'9.8 melléklet'!I67</f>
        <v>0</v>
      </c>
      <c r="J63" s="23">
        <f>'9.1 melléklet'!K67+'9.8 melléklet'!J67</f>
        <v>0</v>
      </c>
      <c r="K63" s="24">
        <f>'9.1 melléklet'!L67+'9.8 melléklet'!K67</f>
        <v>0</v>
      </c>
    </row>
    <row r="64" spans="1:11" x14ac:dyDescent="0.25">
      <c r="A64" s="35" t="s">
        <v>308</v>
      </c>
      <c r="B64" s="8" t="s">
        <v>73</v>
      </c>
      <c r="C64" s="10">
        <f>'9.1 melléklet'!D68+'9.8 melléklet'!C68</f>
        <v>0</v>
      </c>
      <c r="D64" s="10">
        <f>'9.1 melléklet'!E68+'9.8 melléklet'!D68</f>
        <v>0</v>
      </c>
      <c r="E64" s="10">
        <f>'9.1 melléklet'!F68+'9.8 melléklet'!E68</f>
        <v>0</v>
      </c>
      <c r="F64" s="10">
        <f>'9.1 melléklet'!G68+'9.8 melléklet'!F68</f>
        <v>0</v>
      </c>
      <c r="G64" s="22">
        <f>'9.1 melléklet'!H68+'9.8 melléklet'!G68</f>
        <v>0</v>
      </c>
      <c r="H64" s="22">
        <f>'9.1 melléklet'!I68+'9.8 melléklet'!H68</f>
        <v>0</v>
      </c>
      <c r="I64" s="22">
        <f>'9.1 melléklet'!J68+'9.8 melléklet'!I68</f>
        <v>0</v>
      </c>
      <c r="J64" s="21">
        <f>'9.1 melléklet'!K68+'9.8 melléklet'!J68</f>
        <v>0</v>
      </c>
      <c r="K64" s="22">
        <f>'9.1 melléklet'!L68+'9.8 melléklet'!K68</f>
        <v>0</v>
      </c>
    </row>
    <row r="65" spans="1:11" ht="22.5" x14ac:dyDescent="0.25">
      <c r="A65" s="35" t="s">
        <v>276</v>
      </c>
      <c r="B65" s="8" t="s">
        <v>74</v>
      </c>
      <c r="C65" s="10">
        <f>'9.1 melléklet'!D69+'9.8 melléklet'!C69</f>
        <v>0</v>
      </c>
      <c r="D65" s="10">
        <f>'9.1 melléklet'!E69+'9.8 melléklet'!D69</f>
        <v>0</v>
      </c>
      <c r="E65" s="10">
        <f>'9.1 melléklet'!F69+'9.8 melléklet'!E69</f>
        <v>0</v>
      </c>
      <c r="F65" s="10">
        <f>'9.1 melléklet'!G69+'9.8 melléklet'!F69</f>
        <v>0</v>
      </c>
      <c r="G65" s="22">
        <f>'9.1 melléklet'!H69+'9.8 melléklet'!G69</f>
        <v>0</v>
      </c>
      <c r="H65" s="22">
        <f>'9.1 melléklet'!I69+'9.8 melléklet'!H69</f>
        <v>0</v>
      </c>
      <c r="I65" s="22">
        <f>'9.1 melléklet'!J69+'9.8 melléklet'!I69</f>
        <v>0</v>
      </c>
      <c r="J65" s="21">
        <f>'9.1 melléklet'!K69+'9.8 melléklet'!J69</f>
        <v>0</v>
      </c>
      <c r="K65" s="22">
        <f>'9.1 melléklet'!L69+'9.8 melléklet'!K69</f>
        <v>0</v>
      </c>
    </row>
    <row r="66" spans="1:11" x14ac:dyDescent="0.25">
      <c r="A66" s="35" t="s">
        <v>277</v>
      </c>
      <c r="B66" s="8" t="s">
        <v>75</v>
      </c>
      <c r="C66" s="10">
        <f>'9.1 melléklet'!D70+'9.8 melléklet'!C70</f>
        <v>0</v>
      </c>
      <c r="D66" s="10">
        <f>'9.1 melléklet'!E70+'9.8 melléklet'!D70</f>
        <v>0</v>
      </c>
      <c r="E66" s="10">
        <f>'9.1 melléklet'!F70+'9.8 melléklet'!E70</f>
        <v>0</v>
      </c>
      <c r="F66" s="10">
        <f>'9.1 melléklet'!G70+'9.8 melléklet'!F70</f>
        <v>0</v>
      </c>
      <c r="G66" s="22">
        <f>'9.1 melléklet'!H70+'9.8 melléklet'!G70</f>
        <v>0</v>
      </c>
      <c r="H66" s="22">
        <f>'9.1 melléklet'!I70+'9.8 melléklet'!H70</f>
        <v>0</v>
      </c>
      <c r="I66" s="22">
        <f>'9.1 melléklet'!J70+'9.8 melléklet'!I70</f>
        <v>0</v>
      </c>
      <c r="J66" s="21">
        <f>'9.1 melléklet'!K70+'9.8 melléklet'!J70</f>
        <v>0</v>
      </c>
      <c r="K66" s="22">
        <f>'9.1 melléklet'!L70+'9.8 melléklet'!K70</f>
        <v>0</v>
      </c>
    </row>
    <row r="67" spans="1:11" ht="21" x14ac:dyDescent="0.25">
      <c r="A67" s="125" t="s">
        <v>76</v>
      </c>
      <c r="B67" s="5" t="s">
        <v>77</v>
      </c>
      <c r="C67" s="7">
        <f>'9.1 melléklet'!D71+'9.8 melléklet'!C71</f>
        <v>0</v>
      </c>
      <c r="D67" s="7">
        <f>'9.1 melléklet'!E71+'9.8 melléklet'!D71</f>
        <v>0</v>
      </c>
      <c r="E67" s="7">
        <f>'9.1 melléklet'!F71+'9.8 melléklet'!E71</f>
        <v>0</v>
      </c>
      <c r="F67" s="7">
        <f>'9.1 melléklet'!G71+'9.8 melléklet'!F71</f>
        <v>0</v>
      </c>
      <c r="G67" s="24">
        <f>'9.1 melléklet'!H71+'9.8 melléklet'!G71</f>
        <v>0</v>
      </c>
      <c r="H67" s="24">
        <f>'9.1 melléklet'!I71+'9.8 melléklet'!H71</f>
        <v>0</v>
      </c>
      <c r="I67" s="24">
        <f>'9.1 melléklet'!J71+'9.8 melléklet'!I71</f>
        <v>0</v>
      </c>
      <c r="J67" s="23">
        <f>'9.1 melléklet'!K71+'9.8 melléklet'!J71</f>
        <v>0</v>
      </c>
      <c r="K67" s="24">
        <f>'9.1 melléklet'!L71+'9.8 melléklet'!K71</f>
        <v>0</v>
      </c>
    </row>
    <row r="68" spans="1:11" ht="22.5" x14ac:dyDescent="0.25">
      <c r="A68" s="35" t="s">
        <v>278</v>
      </c>
      <c r="B68" s="8" t="s">
        <v>78</v>
      </c>
      <c r="C68" s="10">
        <f>'9.1 melléklet'!D72+'9.8 melléklet'!C72</f>
        <v>0</v>
      </c>
      <c r="D68" s="10">
        <f>'9.1 melléklet'!E72+'9.8 melléklet'!D72</f>
        <v>0</v>
      </c>
      <c r="E68" s="10">
        <f>'9.1 melléklet'!F72+'9.8 melléklet'!E72</f>
        <v>0</v>
      </c>
      <c r="F68" s="10">
        <f>'9.1 melléklet'!G72+'9.8 melléklet'!F72</f>
        <v>0</v>
      </c>
      <c r="G68" s="22">
        <f>'9.1 melléklet'!H72+'9.8 melléklet'!G72</f>
        <v>0</v>
      </c>
      <c r="H68" s="22">
        <f>'9.1 melléklet'!I72+'9.8 melléklet'!H72</f>
        <v>0</v>
      </c>
      <c r="I68" s="22">
        <f>'9.1 melléklet'!J72+'9.8 melléklet'!I72</f>
        <v>0</v>
      </c>
      <c r="J68" s="21">
        <f>'9.1 melléklet'!K72+'9.8 melléklet'!J72</f>
        <v>0</v>
      </c>
      <c r="K68" s="22">
        <f>'9.1 melléklet'!L72+'9.8 melléklet'!K72</f>
        <v>0</v>
      </c>
    </row>
    <row r="69" spans="1:11" x14ac:dyDescent="0.25">
      <c r="A69" s="35" t="s">
        <v>279</v>
      </c>
      <c r="B69" s="8" t="s">
        <v>79</v>
      </c>
      <c r="C69" s="10">
        <f>'9.1 melléklet'!D73+'9.8 melléklet'!C73</f>
        <v>0</v>
      </c>
      <c r="D69" s="10">
        <f>'9.1 melléklet'!E73+'9.8 melléklet'!D73</f>
        <v>0</v>
      </c>
      <c r="E69" s="10">
        <f>'9.1 melléklet'!F73+'9.8 melléklet'!E73</f>
        <v>0</v>
      </c>
      <c r="F69" s="10">
        <f>'9.1 melléklet'!G73+'9.8 melléklet'!F73</f>
        <v>0</v>
      </c>
      <c r="G69" s="22">
        <f>'9.1 melléklet'!H73+'9.8 melléklet'!G73</f>
        <v>0</v>
      </c>
      <c r="H69" s="22">
        <f>'9.1 melléklet'!I73+'9.8 melléklet'!H73</f>
        <v>0</v>
      </c>
      <c r="I69" s="22">
        <f>'9.1 melléklet'!J73+'9.8 melléklet'!I73</f>
        <v>0</v>
      </c>
      <c r="J69" s="21">
        <f>'9.1 melléklet'!K73+'9.8 melléklet'!J73</f>
        <v>0</v>
      </c>
      <c r="K69" s="22">
        <f>'9.1 melléklet'!L73+'9.8 melléklet'!K73</f>
        <v>0</v>
      </c>
    </row>
    <row r="70" spans="1:11" ht="22.5" x14ac:dyDescent="0.25">
      <c r="A70" s="35" t="s">
        <v>280</v>
      </c>
      <c r="B70" s="8" t="s">
        <v>80</v>
      </c>
      <c r="C70" s="10">
        <f>'9.1 melléklet'!D74+'9.8 melléklet'!C74</f>
        <v>0</v>
      </c>
      <c r="D70" s="10">
        <f>'9.1 melléklet'!E74+'9.8 melléklet'!D74</f>
        <v>0</v>
      </c>
      <c r="E70" s="10">
        <f>'9.1 melléklet'!F74+'9.8 melléklet'!E74</f>
        <v>0</v>
      </c>
      <c r="F70" s="10">
        <f>'9.1 melléklet'!G74+'9.8 melléklet'!F74</f>
        <v>0</v>
      </c>
      <c r="G70" s="22">
        <f>'9.1 melléklet'!H74+'9.8 melléklet'!G74</f>
        <v>0</v>
      </c>
      <c r="H70" s="22">
        <f>'9.1 melléklet'!I74+'9.8 melléklet'!H74</f>
        <v>0</v>
      </c>
      <c r="I70" s="22">
        <f>'9.1 melléklet'!J74+'9.8 melléklet'!I74</f>
        <v>0</v>
      </c>
      <c r="J70" s="21">
        <f>'9.1 melléklet'!K74+'9.8 melléklet'!J74</f>
        <v>0</v>
      </c>
      <c r="K70" s="22">
        <f>'9.1 melléklet'!L74+'9.8 melléklet'!K74</f>
        <v>0</v>
      </c>
    </row>
    <row r="71" spans="1:11" x14ac:dyDescent="0.25">
      <c r="A71" s="35" t="s">
        <v>281</v>
      </c>
      <c r="B71" s="8" t="s">
        <v>81</v>
      </c>
      <c r="C71" s="10">
        <f>'9.1 melléklet'!D75+'9.8 melléklet'!C75</f>
        <v>0</v>
      </c>
      <c r="D71" s="10">
        <f>'9.1 melléklet'!E75+'9.8 melléklet'!D75</f>
        <v>0</v>
      </c>
      <c r="E71" s="10">
        <f>'9.1 melléklet'!F75+'9.8 melléklet'!E75</f>
        <v>0</v>
      </c>
      <c r="F71" s="10">
        <f>'9.1 melléklet'!G75+'9.8 melléklet'!F75</f>
        <v>0</v>
      </c>
      <c r="G71" s="22">
        <f>'9.1 melléklet'!H75+'9.8 melléklet'!G75</f>
        <v>0</v>
      </c>
      <c r="H71" s="22">
        <f>'9.1 melléklet'!I75+'9.8 melléklet'!H75</f>
        <v>0</v>
      </c>
      <c r="I71" s="22">
        <f>'9.1 melléklet'!J75+'9.8 melléklet'!I75</f>
        <v>0</v>
      </c>
      <c r="J71" s="21">
        <f>'9.1 melléklet'!K75+'9.8 melléklet'!J75</f>
        <v>0</v>
      </c>
      <c r="K71" s="22">
        <f>'9.1 melléklet'!L75+'9.8 melléklet'!K75</f>
        <v>0</v>
      </c>
    </row>
    <row r="72" spans="1:11" x14ac:dyDescent="0.25">
      <c r="A72" s="125" t="s">
        <v>82</v>
      </c>
      <c r="B72" s="5" t="s">
        <v>83</v>
      </c>
      <c r="C72" s="6">
        <f>'9.1 melléklet'!D76+'9.8 melléklet'!C76</f>
        <v>203465155</v>
      </c>
      <c r="D72" s="7">
        <f>'9.1 melléklet'!E76+'9.8 melléklet'!D76</f>
        <v>0</v>
      </c>
      <c r="E72" s="6">
        <f>'9.1 melléklet'!F76+'9.8 melléklet'!E76</f>
        <v>0</v>
      </c>
      <c r="F72" s="6">
        <f>'9.1 melléklet'!G76+'9.8 melléklet'!F76</f>
        <v>203465155</v>
      </c>
      <c r="G72" s="23">
        <f>'9.1 melléklet'!H76+'9.8 melléklet'!G76</f>
        <v>-11469163</v>
      </c>
      <c r="H72" s="23">
        <f>'9.1 melléklet'!I76+'9.8 melléklet'!H76</f>
        <v>0</v>
      </c>
      <c r="I72" s="23">
        <f>'9.1 melléklet'!J76+'9.8 melléklet'!I76</f>
        <v>0</v>
      </c>
      <c r="J72" s="23">
        <f>'9.1 melléklet'!K76+'9.8 melléklet'!J76</f>
        <v>0</v>
      </c>
      <c r="K72" s="23">
        <f>'9.1 melléklet'!L76+'9.8 melléklet'!K76</f>
        <v>191995992</v>
      </c>
    </row>
    <row r="73" spans="1:11" ht="22.5" x14ac:dyDescent="0.25">
      <c r="A73" s="35" t="s">
        <v>282</v>
      </c>
      <c r="B73" s="8" t="s">
        <v>84</v>
      </c>
      <c r="C73" s="9">
        <f>'9.1 melléklet'!D77+'9.8 melléklet'!C77</f>
        <v>203465155</v>
      </c>
      <c r="D73" s="10">
        <f>'9.1 melléklet'!E77+'9.8 melléklet'!D77</f>
        <v>0</v>
      </c>
      <c r="E73" s="9">
        <f>'9.1 melléklet'!F77+'9.8 melléklet'!E77</f>
        <v>0</v>
      </c>
      <c r="F73" s="9">
        <f>'9.1 melléklet'!G77+'9.8 melléklet'!F77</f>
        <v>203465155</v>
      </c>
      <c r="G73" s="21">
        <f>'9.1 melléklet'!H77+'9.8 melléklet'!G77</f>
        <v>-11469163</v>
      </c>
      <c r="H73" s="21">
        <f>'9.1 melléklet'!I77+'9.8 melléklet'!H77</f>
        <v>0</v>
      </c>
      <c r="I73" s="21">
        <f>'9.1 melléklet'!J77+'9.8 melléklet'!I77</f>
        <v>0</v>
      </c>
      <c r="J73" s="21">
        <f>'9.1 melléklet'!K77+'9.8 melléklet'!J77</f>
        <v>0</v>
      </c>
      <c r="K73" s="21">
        <f>'9.1 melléklet'!L77+'9.8 melléklet'!K77</f>
        <v>191995992</v>
      </c>
    </row>
    <row r="74" spans="1:11" x14ac:dyDescent="0.25">
      <c r="A74" s="35" t="s">
        <v>283</v>
      </c>
      <c r="B74" s="8" t="s">
        <v>85</v>
      </c>
      <c r="C74" s="10">
        <f>'9.1 melléklet'!D78+'9.8 melléklet'!C78</f>
        <v>0</v>
      </c>
      <c r="D74" s="10">
        <f>'9.1 melléklet'!E78+'9.8 melléklet'!D78</f>
        <v>0</v>
      </c>
      <c r="E74" s="10">
        <f>'9.1 melléklet'!F78+'9.8 melléklet'!E78</f>
        <v>0</v>
      </c>
      <c r="F74" s="10">
        <f>'9.1 melléklet'!G78+'9.8 melléklet'!F78</f>
        <v>0</v>
      </c>
      <c r="G74" s="22">
        <f>'9.1 melléklet'!H78+'9.8 melléklet'!G78</f>
        <v>0</v>
      </c>
      <c r="H74" s="22">
        <f>'9.1 melléklet'!I78+'9.8 melléklet'!H78</f>
        <v>0</v>
      </c>
      <c r="I74" s="22">
        <f>'9.1 melléklet'!J78+'9.8 melléklet'!I78</f>
        <v>0</v>
      </c>
      <c r="J74" s="21">
        <f>'9.1 melléklet'!K78+'9.8 melléklet'!J78</f>
        <v>0</v>
      </c>
      <c r="K74" s="22">
        <f>'9.1 melléklet'!L78+'9.8 melléklet'!K78</f>
        <v>0</v>
      </c>
    </row>
    <row r="75" spans="1:11" ht="21" x14ac:dyDescent="0.25">
      <c r="A75" s="125" t="s">
        <v>86</v>
      </c>
      <c r="B75" s="5" t="s">
        <v>87</v>
      </c>
      <c r="C75" s="6">
        <f>'9.1 melléklet'!D79+'9.8 melléklet'!C79</f>
        <v>522174918</v>
      </c>
      <c r="D75" s="7">
        <f>'9.1 melléklet'!E79+'9.8 melléklet'!D79</f>
        <v>0</v>
      </c>
      <c r="E75" s="23">
        <f>'9.1 melléklet'!F79+'9.8 melléklet'!E79</f>
        <v>231044692</v>
      </c>
      <c r="F75" s="23">
        <f>'9.1 melléklet'!G79+'9.8 melléklet'!F79</f>
        <v>753219610</v>
      </c>
      <c r="G75" s="23">
        <f>'9.1 melléklet'!H79+'9.8 melléklet'!G79</f>
        <v>0</v>
      </c>
      <c r="H75" s="23">
        <f>'9.1 melléklet'!I79+'9.8 melléklet'!H79</f>
        <v>0</v>
      </c>
      <c r="I75" s="23">
        <f>'9.1 melléklet'!J79+'9.8 melléklet'!I79</f>
        <v>-3771750</v>
      </c>
      <c r="J75" s="23">
        <f>'9.1 melléklet'!K79+'9.8 melléklet'!J79</f>
        <v>25425486</v>
      </c>
      <c r="K75" s="23">
        <f>'9.1 melléklet'!L79+'9.8 melléklet'!K79</f>
        <v>774873346</v>
      </c>
    </row>
    <row r="76" spans="1:11" x14ac:dyDescent="0.25">
      <c r="A76" s="35" t="s">
        <v>284</v>
      </c>
      <c r="B76" s="8" t="s">
        <v>88</v>
      </c>
      <c r="C76" s="9">
        <f>'9.1 melléklet'!D80+'9.8 melléklet'!C80</f>
        <v>0</v>
      </c>
      <c r="D76" s="10">
        <f>'9.1 melléklet'!E80+'9.8 melléklet'!D80</f>
        <v>0</v>
      </c>
      <c r="E76" s="10">
        <f>'9.1 melléklet'!F80+'9.8 melléklet'!E80</f>
        <v>0</v>
      </c>
      <c r="F76" s="9">
        <f>'9.1 melléklet'!G80+'9.8 melléklet'!F80</f>
        <v>0</v>
      </c>
      <c r="G76" s="21">
        <f>'9.1 melléklet'!H80+'9.8 melléklet'!G80</f>
        <v>0</v>
      </c>
      <c r="H76" s="21">
        <f>'9.1 melléklet'!I80+'9.8 melléklet'!H80</f>
        <v>0</v>
      </c>
      <c r="I76" s="21">
        <f>'9.1 melléklet'!J80+'9.8 melléklet'!I80</f>
        <v>0</v>
      </c>
      <c r="J76" s="21">
        <f>'9.1 melléklet'!K80+'9.8 melléklet'!J80</f>
        <v>24797486</v>
      </c>
      <c r="K76" s="21">
        <f>'9.1 melléklet'!L80+'9.8 melléklet'!K80</f>
        <v>24797486</v>
      </c>
    </row>
    <row r="77" spans="1:11" x14ac:dyDescent="0.25">
      <c r="A77" s="35" t="s">
        <v>285</v>
      </c>
      <c r="B77" s="8" t="s">
        <v>89</v>
      </c>
      <c r="C77" s="10">
        <f>'9.1 melléklet'!D81+'9.8 melléklet'!C81</f>
        <v>0</v>
      </c>
      <c r="D77" s="10">
        <f>'9.1 melléklet'!E81+'9.8 melléklet'!D81</f>
        <v>0</v>
      </c>
      <c r="E77" s="10">
        <f>'9.1 melléklet'!F81+'9.8 melléklet'!E81</f>
        <v>0</v>
      </c>
      <c r="F77" s="10">
        <f>'9.1 melléklet'!G81+'9.8 melléklet'!F81</f>
        <v>0</v>
      </c>
      <c r="G77" s="22">
        <f>'9.1 melléklet'!H81+'9.8 melléklet'!G81</f>
        <v>0</v>
      </c>
      <c r="H77" s="22">
        <f>'9.1 melléklet'!I81+'9.8 melléklet'!H81</f>
        <v>0</v>
      </c>
      <c r="I77" s="22">
        <f>'9.1 melléklet'!J81+'9.8 melléklet'!I81</f>
        <v>0</v>
      </c>
      <c r="J77" s="21">
        <f>'9.1 melléklet'!K81+'9.8 melléklet'!J81</f>
        <v>0</v>
      </c>
      <c r="K77" s="22">
        <f>'9.1 melléklet'!L81+'9.8 melléklet'!K81</f>
        <v>0</v>
      </c>
    </row>
    <row r="78" spans="1:11" x14ac:dyDescent="0.25">
      <c r="A78" s="35" t="s">
        <v>286</v>
      </c>
      <c r="B78" s="8" t="s">
        <v>90</v>
      </c>
      <c r="C78" s="10">
        <f>'9.1 melléklet'!D82+'9.8 melléklet'!C82</f>
        <v>0</v>
      </c>
      <c r="D78" s="10">
        <f>'9.1 melléklet'!E82+'9.8 melléklet'!D82</f>
        <v>0</v>
      </c>
      <c r="E78" s="10">
        <f>'9.1 melléklet'!F82+'9.8 melléklet'!E82</f>
        <v>0</v>
      </c>
      <c r="F78" s="10">
        <f>'9.1 melléklet'!G82+'9.8 melléklet'!F82</f>
        <v>0</v>
      </c>
      <c r="G78" s="22">
        <f>'9.1 melléklet'!H82+'9.8 melléklet'!G82</f>
        <v>0</v>
      </c>
      <c r="H78" s="22">
        <f>'9.1 melléklet'!I82+'9.8 melléklet'!H82</f>
        <v>0</v>
      </c>
      <c r="I78" s="22">
        <f>'9.1 melléklet'!J82+'9.8 melléklet'!I82</f>
        <v>0</v>
      </c>
      <c r="J78" s="21">
        <f>'9.1 melléklet'!K82+'9.8 melléklet'!J82</f>
        <v>0</v>
      </c>
      <c r="K78" s="22">
        <f>'9.1 melléklet'!L82+'9.8 melléklet'!K82</f>
        <v>0</v>
      </c>
    </row>
    <row r="79" spans="1:11" x14ac:dyDescent="0.25">
      <c r="A79" s="35" t="s">
        <v>287</v>
      </c>
      <c r="B79" s="38" t="s">
        <v>203</v>
      </c>
      <c r="C79" s="21">
        <f>'9.1 melléklet'!D83+'9.8 melléklet'!C83</f>
        <v>522174918</v>
      </c>
      <c r="D79" s="21">
        <f>'9.1 melléklet'!E83+'9.8 melléklet'!D83</f>
        <v>0</v>
      </c>
      <c r="E79" s="21">
        <f>'9.1 melléklet'!F83+'9.8 melléklet'!E83</f>
        <v>231044692</v>
      </c>
      <c r="F79" s="21">
        <f>'9.1 melléklet'!G83+'9.8 melléklet'!F83</f>
        <v>753219610</v>
      </c>
      <c r="G79" s="21">
        <f>'9.1 melléklet'!H83+'9.8 melléklet'!G83</f>
        <v>0</v>
      </c>
      <c r="H79" s="21">
        <f>'9.1 melléklet'!I83+'9.8 melléklet'!H83</f>
        <v>0</v>
      </c>
      <c r="I79" s="21">
        <f>'9.1 melléklet'!J83+'9.8 melléklet'!I83</f>
        <v>-3771750</v>
      </c>
      <c r="J79" s="21">
        <f>'9.1 melléklet'!K83+'9.8 melléklet'!J83</f>
        <v>628000</v>
      </c>
      <c r="K79" s="21">
        <f>'9.1 melléklet'!L83+'9.8 melléklet'!K83</f>
        <v>750075860</v>
      </c>
    </row>
    <row r="80" spans="1:11" x14ac:dyDescent="0.25">
      <c r="A80" s="125" t="s">
        <v>91</v>
      </c>
      <c r="B80" s="5" t="s">
        <v>92</v>
      </c>
      <c r="C80" s="7">
        <f>'9.1 melléklet'!D84+'9.8 melléklet'!C84</f>
        <v>0</v>
      </c>
      <c r="D80" s="7">
        <f>'9.1 melléklet'!E84+'9.8 melléklet'!D84</f>
        <v>0</v>
      </c>
      <c r="E80" s="7">
        <f>'9.1 melléklet'!F84+'9.8 melléklet'!E84</f>
        <v>0</v>
      </c>
      <c r="F80" s="7">
        <f>'9.1 melléklet'!G84+'9.8 melléklet'!F84</f>
        <v>0</v>
      </c>
      <c r="G80" s="24">
        <f>'9.1 melléklet'!H84+'9.8 melléklet'!G84</f>
        <v>0</v>
      </c>
      <c r="H80" s="24">
        <f>'9.1 melléklet'!I84+'9.8 melléklet'!H84</f>
        <v>0</v>
      </c>
      <c r="I80" s="24">
        <f>'9.1 melléklet'!J84+'9.8 melléklet'!I84</f>
        <v>0</v>
      </c>
      <c r="J80" s="23">
        <f>'9.1 melléklet'!K84+'9.8 melléklet'!J84</f>
        <v>0</v>
      </c>
      <c r="K80" s="24">
        <f>'9.1 melléklet'!L84+'9.8 melléklet'!K84</f>
        <v>0</v>
      </c>
    </row>
    <row r="81" spans="1:11" ht="22.5" x14ac:dyDescent="0.25">
      <c r="A81" s="126" t="s">
        <v>93</v>
      </c>
      <c r="B81" s="8" t="s">
        <v>94</v>
      </c>
      <c r="C81" s="10">
        <f>'9.1 melléklet'!D85+'9.8 melléklet'!C85</f>
        <v>0</v>
      </c>
      <c r="D81" s="10">
        <f>'9.1 melléklet'!E85+'9.8 melléklet'!D85</f>
        <v>0</v>
      </c>
      <c r="E81" s="10">
        <f>'9.1 melléklet'!F85+'9.8 melléklet'!E85</f>
        <v>0</v>
      </c>
      <c r="F81" s="10">
        <f>'9.1 melléklet'!G85+'9.8 melléklet'!F85</f>
        <v>0</v>
      </c>
      <c r="G81" s="22">
        <f>'9.1 melléklet'!H85+'9.8 melléklet'!G85</f>
        <v>0</v>
      </c>
      <c r="H81" s="22">
        <f>'9.1 melléklet'!I85+'9.8 melléklet'!H85</f>
        <v>0</v>
      </c>
      <c r="I81" s="22">
        <f>'9.1 melléklet'!J85+'9.8 melléklet'!I85</f>
        <v>0</v>
      </c>
      <c r="J81" s="21">
        <f>'9.1 melléklet'!K85+'9.8 melléklet'!J85</f>
        <v>0</v>
      </c>
      <c r="K81" s="22">
        <f>'9.1 melléklet'!L85+'9.8 melléklet'!K85</f>
        <v>0</v>
      </c>
    </row>
    <row r="82" spans="1:11" ht="22.5" x14ac:dyDescent="0.25">
      <c r="A82" s="126" t="s">
        <v>95</v>
      </c>
      <c r="B82" s="8" t="s">
        <v>96</v>
      </c>
      <c r="C82" s="10">
        <f>'9.1 melléklet'!D86+'9.8 melléklet'!C86</f>
        <v>0</v>
      </c>
      <c r="D82" s="10">
        <f>'9.1 melléklet'!E86+'9.8 melléklet'!D86</f>
        <v>0</v>
      </c>
      <c r="E82" s="10">
        <f>'9.1 melléklet'!F86+'9.8 melléklet'!E86</f>
        <v>0</v>
      </c>
      <c r="F82" s="10">
        <f>'9.1 melléklet'!G86+'9.8 melléklet'!F86</f>
        <v>0</v>
      </c>
      <c r="G82" s="22">
        <f>'9.1 melléklet'!H86+'9.8 melléklet'!G86</f>
        <v>0</v>
      </c>
      <c r="H82" s="22">
        <f>'9.1 melléklet'!I86+'9.8 melléklet'!H86</f>
        <v>0</v>
      </c>
      <c r="I82" s="22">
        <f>'9.1 melléklet'!J86+'9.8 melléklet'!I86</f>
        <v>0</v>
      </c>
      <c r="J82" s="21">
        <f>'9.1 melléklet'!K86+'9.8 melléklet'!J86</f>
        <v>0</v>
      </c>
      <c r="K82" s="22">
        <f>'9.1 melléklet'!L86+'9.8 melléklet'!K86</f>
        <v>0</v>
      </c>
    </row>
    <row r="83" spans="1:11" x14ac:dyDescent="0.25">
      <c r="A83" s="126" t="s">
        <v>97</v>
      </c>
      <c r="B83" s="8" t="s">
        <v>98</v>
      </c>
      <c r="C83" s="10">
        <f>'9.1 melléklet'!D87+'9.8 melléklet'!C87</f>
        <v>0</v>
      </c>
      <c r="D83" s="10">
        <f>'9.1 melléklet'!E87+'9.8 melléklet'!D87</f>
        <v>0</v>
      </c>
      <c r="E83" s="10">
        <f>'9.1 melléklet'!F87+'9.8 melléklet'!E87</f>
        <v>0</v>
      </c>
      <c r="F83" s="10">
        <f>'9.1 melléklet'!G87+'9.8 melléklet'!F87</f>
        <v>0</v>
      </c>
      <c r="G83" s="22">
        <f>'9.1 melléklet'!H87+'9.8 melléklet'!G87</f>
        <v>0</v>
      </c>
      <c r="H83" s="22">
        <f>'9.1 melléklet'!I87+'9.8 melléklet'!H87</f>
        <v>0</v>
      </c>
      <c r="I83" s="22">
        <f>'9.1 melléklet'!J87+'9.8 melléklet'!I87</f>
        <v>0</v>
      </c>
      <c r="J83" s="21">
        <f>'9.1 melléklet'!K87+'9.8 melléklet'!J87</f>
        <v>0</v>
      </c>
      <c r="K83" s="22">
        <f>'9.1 melléklet'!L87+'9.8 melléklet'!K87</f>
        <v>0</v>
      </c>
    </row>
    <row r="84" spans="1:11" x14ac:dyDescent="0.25">
      <c r="A84" s="126" t="s">
        <v>99</v>
      </c>
      <c r="B84" s="8" t="s">
        <v>100</v>
      </c>
      <c r="C84" s="10">
        <f>'9.1 melléklet'!D88+'9.8 melléklet'!C88</f>
        <v>0</v>
      </c>
      <c r="D84" s="10">
        <f>'9.1 melléklet'!E88+'9.8 melléklet'!D88</f>
        <v>0</v>
      </c>
      <c r="E84" s="10">
        <f>'9.1 melléklet'!F88+'9.8 melléklet'!E88</f>
        <v>0</v>
      </c>
      <c r="F84" s="10">
        <f>'9.1 melléklet'!G88+'9.8 melléklet'!F88</f>
        <v>0</v>
      </c>
      <c r="G84" s="22">
        <f>'9.1 melléklet'!H88+'9.8 melléklet'!G88</f>
        <v>0</v>
      </c>
      <c r="H84" s="22">
        <f>'9.1 melléklet'!I88+'9.8 melléklet'!H88</f>
        <v>0</v>
      </c>
      <c r="I84" s="22">
        <f>'9.1 melléklet'!J88+'9.8 melléklet'!I88</f>
        <v>0</v>
      </c>
      <c r="J84" s="21">
        <f>'9.1 melléklet'!K88+'9.8 melléklet'!J88</f>
        <v>0</v>
      </c>
      <c r="K84" s="22">
        <f>'9.1 melléklet'!L88+'9.8 melléklet'!K88</f>
        <v>0</v>
      </c>
    </row>
    <row r="85" spans="1:11" ht="21" x14ac:dyDescent="0.25">
      <c r="A85" s="125" t="s">
        <v>101</v>
      </c>
      <c r="B85" s="5" t="s">
        <v>102</v>
      </c>
      <c r="C85" s="7">
        <f>'9.1 melléklet'!D89+'9.8 melléklet'!C89</f>
        <v>0</v>
      </c>
      <c r="D85" s="7">
        <f>'9.1 melléklet'!E89+'9.8 melléklet'!D89</f>
        <v>0</v>
      </c>
      <c r="E85" s="7">
        <f>'9.1 melléklet'!F89+'9.8 melléklet'!E89</f>
        <v>0</v>
      </c>
      <c r="F85" s="10">
        <f>'9.1 melléklet'!G89+'9.8 melléklet'!F89</f>
        <v>0</v>
      </c>
      <c r="G85" s="22">
        <f>'9.1 melléklet'!H89+'9.8 melléklet'!G89</f>
        <v>0</v>
      </c>
      <c r="H85" s="22">
        <f>'9.1 melléklet'!I89+'9.8 melléklet'!H89</f>
        <v>0</v>
      </c>
      <c r="I85" s="22">
        <f>'9.1 melléklet'!J89+'9.8 melléklet'!I89</f>
        <v>0</v>
      </c>
      <c r="J85" s="21">
        <f>'9.1 melléklet'!K89+'9.8 melléklet'!J89</f>
        <v>0</v>
      </c>
      <c r="K85" s="22">
        <f>'9.1 melléklet'!L89+'9.8 melléklet'!K89</f>
        <v>0</v>
      </c>
    </row>
    <row r="86" spans="1:11" ht="21" x14ac:dyDescent="0.25">
      <c r="A86" s="125" t="s">
        <v>103</v>
      </c>
      <c r="B86" s="5" t="s">
        <v>104</v>
      </c>
      <c r="C86" s="6">
        <f>'9.1 melléklet'!D90+'9.8 melléklet'!C90</f>
        <v>725640073</v>
      </c>
      <c r="D86" s="7">
        <f>'9.1 melléklet'!E90+'9.8 melléklet'!D90</f>
        <v>0</v>
      </c>
      <c r="E86" s="6">
        <f>'9.1 melléklet'!F90+'9.8 melléklet'!E90</f>
        <v>231044692</v>
      </c>
      <c r="F86" s="6">
        <f>'9.1 melléklet'!G90+'9.8 melléklet'!F90</f>
        <v>956684765</v>
      </c>
      <c r="G86" s="23">
        <f>'9.1 melléklet'!H90+'9.8 melléklet'!G90</f>
        <v>-11469163</v>
      </c>
      <c r="H86" s="23">
        <f>'9.1 melléklet'!I90+'9.8 melléklet'!H90</f>
        <v>0</v>
      </c>
      <c r="I86" s="23">
        <f>'9.1 melléklet'!J90+'9.8 melléklet'!I90</f>
        <v>-3771750</v>
      </c>
      <c r="J86" s="23">
        <f>'9.1 melléklet'!K90+'9.8 melléklet'!J90</f>
        <v>25425486</v>
      </c>
      <c r="K86" s="23">
        <f>'9.1 melléklet'!L90+'9.8 melléklet'!K90</f>
        <v>966869338</v>
      </c>
    </row>
    <row r="87" spans="1:11" ht="21" x14ac:dyDescent="0.25">
      <c r="A87" s="125" t="s">
        <v>105</v>
      </c>
      <c r="B87" s="5" t="s">
        <v>106</v>
      </c>
      <c r="C87" s="6">
        <f>'9.1 melléklet'!D91+'9.8 melléklet'!C91</f>
        <v>1827620072</v>
      </c>
      <c r="D87" s="6">
        <f>'9.1 melléklet'!E91+'9.8 melléklet'!D91</f>
        <v>0</v>
      </c>
      <c r="E87" s="6">
        <f>'9.1 melléklet'!F91+'9.8 melléklet'!E91</f>
        <v>360188639</v>
      </c>
      <c r="F87" s="6">
        <f>'9.1 melléklet'!G91+'9.8 melléklet'!F91</f>
        <v>2187808711</v>
      </c>
      <c r="G87" s="23">
        <f>'9.1 melléklet'!H91+'9.8 melléklet'!G91</f>
        <v>21290668</v>
      </c>
      <c r="H87" s="23">
        <f>'9.1 melléklet'!I91+'9.8 melléklet'!H91</f>
        <v>34864110</v>
      </c>
      <c r="I87" s="23">
        <f>'9.1 melléklet'!J91+'9.8 melléklet'!I91</f>
        <v>-3771750</v>
      </c>
      <c r="J87" s="23">
        <f>'9.1 melléklet'!K91+'9.8 melléklet'!J91</f>
        <v>110104108</v>
      </c>
      <c r="K87" s="23">
        <f>'9.1 melléklet'!L91+'9.8 melléklet'!K91</f>
        <v>2350295847</v>
      </c>
    </row>
    <row r="88" spans="1:11" ht="15" customHeight="1" x14ac:dyDescent="0.25">
      <c r="A88" s="127"/>
      <c r="B88" s="27"/>
      <c r="C88" s="27"/>
      <c r="D88" s="27"/>
      <c r="E88" s="32"/>
      <c r="F88" s="32"/>
    </row>
    <row r="89" spans="1:11" ht="15" customHeight="1" x14ac:dyDescent="0.25">
      <c r="A89" s="128"/>
      <c r="B89" s="28"/>
      <c r="C89" s="28"/>
      <c r="D89" s="28"/>
      <c r="E89" s="3"/>
      <c r="F89" s="3"/>
      <c r="J89" t="s">
        <v>329</v>
      </c>
      <c r="K89" s="162">
        <f>+K87-'2. melléklet'!K61</f>
        <v>0</v>
      </c>
    </row>
    <row r="90" spans="1:11" ht="15" customHeight="1" x14ac:dyDescent="0.25">
      <c r="A90" s="128"/>
      <c r="B90" s="28"/>
      <c r="C90" s="28"/>
      <c r="D90" s="28"/>
      <c r="E90" s="3"/>
      <c r="F90" s="3"/>
    </row>
    <row r="91" spans="1:11" ht="15" customHeight="1" x14ac:dyDescent="0.25">
      <c r="A91" s="128"/>
      <c r="B91" s="28"/>
      <c r="C91" s="28"/>
      <c r="D91" s="28"/>
      <c r="E91" s="3"/>
      <c r="F91" s="3"/>
    </row>
    <row r="92" spans="1:11" ht="15" customHeight="1" x14ac:dyDescent="0.25">
      <c r="A92" s="128"/>
      <c r="B92" s="28"/>
      <c r="C92" s="28"/>
      <c r="D92" s="28"/>
      <c r="E92" s="3"/>
      <c r="F92" s="3"/>
    </row>
    <row r="93" spans="1:11" ht="15" customHeight="1" x14ac:dyDescent="0.25">
      <c r="A93" s="128"/>
      <c r="B93" s="28"/>
      <c r="C93" s="28"/>
      <c r="D93" s="28"/>
      <c r="E93" s="3"/>
      <c r="F93" s="3"/>
    </row>
    <row r="94" spans="1:11" ht="15" customHeight="1" x14ac:dyDescent="0.25">
      <c r="A94" s="128"/>
      <c r="B94" s="28"/>
      <c r="C94" s="28"/>
      <c r="D94" s="28"/>
      <c r="E94" s="3"/>
      <c r="F94" s="3"/>
    </row>
    <row r="95" spans="1:11" ht="15" customHeight="1" x14ac:dyDescent="0.25">
      <c r="A95" s="128"/>
      <c r="B95" s="28"/>
      <c r="C95" s="28"/>
      <c r="D95" s="28"/>
      <c r="E95" s="3"/>
      <c r="F95" s="3"/>
    </row>
    <row r="96" spans="1:11" ht="15" customHeight="1" x14ac:dyDescent="0.25">
      <c r="A96" s="128"/>
      <c r="B96" s="28"/>
      <c r="C96" s="28"/>
      <c r="D96" s="28"/>
      <c r="E96" s="3"/>
      <c r="F96" s="3"/>
    </row>
    <row r="97" spans="1:6" ht="15" customHeight="1" x14ac:dyDescent="0.25">
      <c r="A97" s="128"/>
      <c r="B97" s="28"/>
      <c r="C97" s="28"/>
      <c r="D97" s="28"/>
      <c r="E97" s="3"/>
      <c r="F97" s="3"/>
    </row>
    <row r="98" spans="1:6" ht="15" customHeight="1" x14ac:dyDescent="0.25">
      <c r="A98" s="128"/>
      <c r="B98" s="28"/>
      <c r="C98" s="28"/>
      <c r="D98" s="28"/>
      <c r="E98" s="3"/>
      <c r="F98" s="3"/>
    </row>
    <row r="99" spans="1:6" ht="15" customHeight="1" x14ac:dyDescent="0.25">
      <c r="A99" s="128"/>
      <c r="B99" s="28"/>
      <c r="C99" s="28"/>
      <c r="D99" s="28"/>
      <c r="E99" s="3"/>
      <c r="F99" s="3"/>
    </row>
    <row r="100" spans="1:6" ht="15" customHeight="1" x14ac:dyDescent="0.25">
      <c r="A100" s="128"/>
      <c r="B100" s="28"/>
      <c r="C100" s="28"/>
      <c r="D100" s="28"/>
      <c r="E100" s="3"/>
      <c r="F100" s="3"/>
    </row>
    <row r="101" spans="1:6" ht="15" customHeight="1" x14ac:dyDescent="0.25">
      <c r="A101" s="128"/>
      <c r="B101" s="28"/>
      <c r="C101" s="28"/>
      <c r="D101" s="28"/>
      <c r="E101" s="3"/>
      <c r="F101" s="3"/>
    </row>
    <row r="102" spans="1:6" ht="15" customHeight="1" x14ac:dyDescent="0.25">
      <c r="A102" s="128"/>
      <c r="B102" s="28"/>
      <c r="C102" s="28"/>
      <c r="D102" s="28"/>
      <c r="E102" s="3"/>
      <c r="F102" s="3"/>
    </row>
  </sheetData>
  <mergeCells count="5">
    <mergeCell ref="A1:F1"/>
    <mergeCell ref="B3:B4"/>
    <mergeCell ref="C3:F3"/>
    <mergeCell ref="A2:F2"/>
    <mergeCell ref="A3:A4"/>
  </mergeCells>
  <pageMargins left="0.7" right="0.7" top="0.75" bottom="0.75" header="0.3" footer="0.3"/>
  <pageSetup paperSize="9" scale="69" orientation="portrait" horizontalDpi="4294967293" r:id="rId1"/>
  <rowBreaks count="1" manualBreakCount="1">
    <brk id="6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K158"/>
  <sheetViews>
    <sheetView zoomScaleNormal="100" workbookViewId="0">
      <pane ySplit="8" topLeftCell="A9" activePane="bottomLeft" state="frozen"/>
      <selection pane="bottomLeft" activeCell="T76" sqref="T76"/>
    </sheetView>
  </sheetViews>
  <sheetFormatPr defaultRowHeight="15" x14ac:dyDescent="0.25"/>
  <cols>
    <col min="1" max="1" width="6" customWidth="1"/>
    <col min="2" max="2" width="42.5703125" bestFit="1" customWidth="1"/>
    <col min="3" max="3" width="10" hidden="1" customWidth="1"/>
    <col min="4" max="4" width="11.140625" hidden="1" customWidth="1"/>
    <col min="5" max="5" width="10.28515625" hidden="1" customWidth="1"/>
    <col min="6" max="6" width="12.7109375" customWidth="1"/>
    <col min="7" max="7" width="15.140625" customWidth="1"/>
    <col min="8" max="10" width="13.28515625" customWidth="1"/>
    <col min="11" max="11" width="14.42578125" customWidth="1"/>
    <col min="12" max="12" width="17.5703125" customWidth="1"/>
  </cols>
  <sheetData>
    <row r="1" spans="1:11" x14ac:dyDescent="0.25">
      <c r="A1" s="259" t="s">
        <v>320</v>
      </c>
      <c r="B1" s="259"/>
      <c r="C1" s="259"/>
      <c r="D1" s="259"/>
      <c r="E1" s="259"/>
      <c r="F1" s="259"/>
    </row>
    <row r="2" spans="1:11" ht="15" customHeight="1" x14ac:dyDescent="0.25">
      <c r="A2" s="34" t="s">
        <v>167</v>
      </c>
      <c r="B2" s="188" t="s">
        <v>198</v>
      </c>
      <c r="C2" s="188"/>
      <c r="D2" s="188"/>
      <c r="E2" s="188"/>
      <c r="F2" s="188"/>
    </row>
    <row r="3" spans="1:11" ht="31.5" x14ac:dyDescent="0.25">
      <c r="A3" s="34" t="s">
        <v>170</v>
      </c>
      <c r="B3" s="188" t="s">
        <v>171</v>
      </c>
      <c r="C3" s="188"/>
      <c r="D3" s="188"/>
      <c r="E3" s="188"/>
      <c r="F3" s="188"/>
    </row>
    <row r="4" spans="1:11" x14ac:dyDescent="0.25">
      <c r="A4" s="34"/>
      <c r="B4" s="150"/>
      <c r="C4" s="150"/>
      <c r="D4" s="150"/>
      <c r="E4" s="150"/>
      <c r="F4" s="150"/>
    </row>
    <row r="5" spans="1:11" x14ac:dyDescent="0.25">
      <c r="A5" s="34"/>
      <c r="B5" s="150"/>
      <c r="C5" s="150"/>
      <c r="D5" s="150"/>
      <c r="E5" s="150"/>
      <c r="F5" s="150"/>
      <c r="G5" s="156"/>
      <c r="H5" s="156"/>
      <c r="I5" s="156"/>
      <c r="J5" s="156"/>
      <c r="K5" s="156"/>
    </row>
    <row r="6" spans="1:11" ht="15" customHeight="1" x14ac:dyDescent="0.25">
      <c r="A6" s="260" t="s">
        <v>172</v>
      </c>
      <c r="B6" s="260" t="s">
        <v>173</v>
      </c>
      <c r="C6" s="263"/>
      <c r="D6" s="264"/>
      <c r="E6" s="264"/>
      <c r="F6" s="265"/>
      <c r="G6" s="156"/>
      <c r="H6" s="156"/>
      <c r="I6" s="156"/>
      <c r="J6" s="156"/>
      <c r="K6" s="156"/>
    </row>
    <row r="7" spans="1:11" x14ac:dyDescent="0.25">
      <c r="A7" s="261"/>
      <c r="B7" s="261"/>
      <c r="C7" s="266"/>
      <c r="D7" s="192"/>
      <c r="E7" s="192"/>
      <c r="F7" s="267"/>
      <c r="G7" s="156"/>
      <c r="H7" s="156"/>
      <c r="I7" s="156"/>
      <c r="J7" s="156"/>
      <c r="K7" s="156"/>
    </row>
    <row r="8" spans="1:11" ht="21" x14ac:dyDescent="0.25">
      <c r="A8" s="262"/>
      <c r="B8" s="262"/>
      <c r="C8" s="16" t="s">
        <v>3</v>
      </c>
      <c r="D8" s="16" t="s">
        <v>4</v>
      </c>
      <c r="E8" s="16" t="s">
        <v>5</v>
      </c>
      <c r="F8" s="160" t="s">
        <v>327</v>
      </c>
      <c r="G8" s="49" t="s">
        <v>314</v>
      </c>
      <c r="H8" s="49" t="s">
        <v>315</v>
      </c>
      <c r="I8" s="49" t="s">
        <v>316</v>
      </c>
      <c r="J8" s="49" t="s">
        <v>328</v>
      </c>
      <c r="K8" s="49" t="s">
        <v>313</v>
      </c>
    </row>
    <row r="9" spans="1:1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11" x14ac:dyDescent="0.25">
      <c r="A10" s="187" t="s">
        <v>165</v>
      </c>
      <c r="B10" s="187"/>
      <c r="C10" s="187"/>
      <c r="D10" s="187"/>
      <c r="E10" s="187"/>
      <c r="F10" s="187"/>
    </row>
    <row r="11" spans="1:11" x14ac:dyDescent="0.25">
      <c r="A11" s="143" t="s">
        <v>6</v>
      </c>
      <c r="B11" s="5" t="s">
        <v>7</v>
      </c>
      <c r="C11" s="7"/>
      <c r="D11" s="7"/>
      <c r="E11" s="7"/>
      <c r="F11" s="7">
        <f>C11+D11+E11</f>
        <v>0</v>
      </c>
      <c r="G11" s="24"/>
      <c r="H11" s="24"/>
      <c r="I11" s="24"/>
      <c r="J11" s="24"/>
      <c r="K11" s="24">
        <f>F11+G11+H11+I11</f>
        <v>0</v>
      </c>
    </row>
    <row r="12" spans="1:11" x14ac:dyDescent="0.25">
      <c r="A12" s="144" t="s">
        <v>228</v>
      </c>
      <c r="B12" s="8" t="s">
        <v>8</v>
      </c>
      <c r="C12" s="10"/>
      <c r="D12" s="10"/>
      <c r="E12" s="10"/>
      <c r="F12" s="10">
        <f t="shared" ref="F12:F75" si="0">C12+D12+E12</f>
        <v>0</v>
      </c>
      <c r="G12" s="22"/>
      <c r="H12" s="22"/>
      <c r="I12" s="22"/>
      <c r="J12" s="22"/>
      <c r="K12" s="22">
        <f t="shared" ref="K12:K39" si="1">F12+G12+H12+I12</f>
        <v>0</v>
      </c>
    </row>
    <row r="13" spans="1:11" x14ac:dyDescent="0.25">
      <c r="A13" s="144" t="s">
        <v>289</v>
      </c>
      <c r="B13" s="8" t="s">
        <v>9</v>
      </c>
      <c r="C13" s="10"/>
      <c r="D13" s="10"/>
      <c r="E13" s="10"/>
      <c r="F13" s="10">
        <f t="shared" si="0"/>
        <v>0</v>
      </c>
      <c r="G13" s="22"/>
      <c r="H13" s="22"/>
      <c r="I13" s="22"/>
      <c r="J13" s="22"/>
      <c r="K13" s="22">
        <f t="shared" si="1"/>
        <v>0</v>
      </c>
    </row>
    <row r="14" spans="1:11" ht="22.5" x14ac:dyDescent="0.25">
      <c r="A14" s="144" t="s">
        <v>229</v>
      </c>
      <c r="B14" s="8" t="s">
        <v>10</v>
      </c>
      <c r="C14" s="10"/>
      <c r="D14" s="10"/>
      <c r="E14" s="10"/>
      <c r="F14" s="10">
        <f t="shared" si="0"/>
        <v>0</v>
      </c>
      <c r="G14" s="22"/>
      <c r="H14" s="22"/>
      <c r="I14" s="22"/>
      <c r="J14" s="22"/>
      <c r="K14" s="22">
        <f t="shared" si="1"/>
        <v>0</v>
      </c>
    </row>
    <row r="15" spans="1:11" x14ac:dyDescent="0.25">
      <c r="A15" s="144" t="s">
        <v>230</v>
      </c>
      <c r="B15" s="8" t="s">
        <v>11</v>
      </c>
      <c r="C15" s="10"/>
      <c r="D15" s="10"/>
      <c r="E15" s="10"/>
      <c r="F15" s="10">
        <f t="shared" si="0"/>
        <v>0</v>
      </c>
      <c r="G15" s="22"/>
      <c r="H15" s="22"/>
      <c r="I15" s="22"/>
      <c r="J15" s="22"/>
      <c r="K15" s="22">
        <f t="shared" si="1"/>
        <v>0</v>
      </c>
    </row>
    <row r="16" spans="1:11" x14ac:dyDescent="0.25">
      <c r="A16" s="144" t="s">
        <v>231</v>
      </c>
      <c r="B16" s="8" t="s">
        <v>12</v>
      </c>
      <c r="C16" s="10"/>
      <c r="D16" s="10"/>
      <c r="E16" s="10"/>
      <c r="F16" s="10">
        <f t="shared" si="0"/>
        <v>0</v>
      </c>
      <c r="G16" s="22"/>
      <c r="H16" s="22"/>
      <c r="I16" s="22"/>
      <c r="J16" s="22"/>
      <c r="K16" s="22">
        <f t="shared" si="1"/>
        <v>0</v>
      </c>
    </row>
    <row r="17" spans="1:11" x14ac:dyDescent="0.25">
      <c r="A17" s="144" t="s">
        <v>232</v>
      </c>
      <c r="B17" s="8" t="s">
        <v>13</v>
      </c>
      <c r="C17" s="10"/>
      <c r="D17" s="10"/>
      <c r="E17" s="10"/>
      <c r="F17" s="10">
        <f t="shared" si="0"/>
        <v>0</v>
      </c>
      <c r="G17" s="22"/>
      <c r="H17" s="22"/>
      <c r="I17" s="22"/>
      <c r="J17" s="22"/>
      <c r="K17" s="22">
        <f t="shared" si="1"/>
        <v>0</v>
      </c>
    </row>
    <row r="18" spans="1:11" x14ac:dyDescent="0.25">
      <c r="A18" s="144"/>
      <c r="B18" s="20"/>
      <c r="C18" s="22"/>
      <c r="D18" s="22"/>
      <c r="E18" s="22"/>
      <c r="F18" s="22">
        <f t="shared" si="0"/>
        <v>0</v>
      </c>
      <c r="G18" s="22"/>
      <c r="H18" s="22"/>
      <c r="I18" s="22"/>
      <c r="J18" s="22"/>
      <c r="K18" s="22">
        <f t="shared" si="1"/>
        <v>0</v>
      </c>
    </row>
    <row r="19" spans="1:11" ht="21" x14ac:dyDescent="0.25">
      <c r="A19" s="143" t="s">
        <v>14</v>
      </c>
      <c r="B19" s="5" t="s">
        <v>15</v>
      </c>
      <c r="C19" s="6"/>
      <c r="D19" s="7"/>
      <c r="E19" s="7"/>
      <c r="F19" s="6">
        <f t="shared" si="0"/>
        <v>0</v>
      </c>
      <c r="G19" s="23"/>
      <c r="H19" s="23"/>
      <c r="I19" s="23"/>
      <c r="J19" s="23"/>
      <c r="K19" s="23">
        <f t="shared" si="1"/>
        <v>0</v>
      </c>
    </row>
    <row r="20" spans="1:11" x14ac:dyDescent="0.25">
      <c r="A20" s="144" t="s">
        <v>234</v>
      </c>
      <c r="B20" s="8" t="s">
        <v>16</v>
      </c>
      <c r="C20" s="10"/>
      <c r="D20" s="10"/>
      <c r="E20" s="10"/>
      <c r="F20" s="10">
        <f t="shared" si="0"/>
        <v>0</v>
      </c>
      <c r="G20" s="22"/>
      <c r="H20" s="22"/>
      <c r="I20" s="22"/>
      <c r="J20" s="22"/>
      <c r="K20" s="22">
        <f t="shared" si="1"/>
        <v>0</v>
      </c>
    </row>
    <row r="21" spans="1:11" x14ac:dyDescent="0.25">
      <c r="A21" s="144" t="s">
        <v>235</v>
      </c>
      <c r="B21" s="8" t="s">
        <v>17</v>
      </c>
      <c r="C21" s="10"/>
      <c r="D21" s="10"/>
      <c r="E21" s="10"/>
      <c r="F21" s="10">
        <f t="shared" si="0"/>
        <v>0</v>
      </c>
      <c r="G21" s="22"/>
      <c r="H21" s="22"/>
      <c r="I21" s="22"/>
      <c r="J21" s="22"/>
      <c r="K21" s="22">
        <f t="shared" si="1"/>
        <v>0</v>
      </c>
    </row>
    <row r="22" spans="1:11" ht="22.5" x14ac:dyDescent="0.25">
      <c r="A22" s="144" t="s">
        <v>236</v>
      </c>
      <c r="B22" s="8" t="s">
        <v>174</v>
      </c>
      <c r="C22" s="10"/>
      <c r="D22" s="10"/>
      <c r="E22" s="10"/>
      <c r="F22" s="10">
        <f t="shared" si="0"/>
        <v>0</v>
      </c>
      <c r="G22" s="22"/>
      <c r="H22" s="22"/>
      <c r="I22" s="22"/>
      <c r="J22" s="22"/>
      <c r="K22" s="22">
        <f t="shared" si="1"/>
        <v>0</v>
      </c>
    </row>
    <row r="23" spans="1:11" ht="22.5" x14ac:dyDescent="0.25">
      <c r="A23" s="144" t="s">
        <v>237</v>
      </c>
      <c r="B23" s="8" t="s">
        <v>175</v>
      </c>
      <c r="C23" s="10"/>
      <c r="D23" s="10"/>
      <c r="E23" s="10"/>
      <c r="F23" s="10">
        <f t="shared" si="0"/>
        <v>0</v>
      </c>
      <c r="G23" s="22"/>
      <c r="H23" s="22"/>
      <c r="I23" s="22"/>
      <c r="J23" s="22"/>
      <c r="K23" s="22">
        <f t="shared" si="1"/>
        <v>0</v>
      </c>
    </row>
    <row r="24" spans="1:11" x14ac:dyDescent="0.25">
      <c r="A24" s="144" t="s">
        <v>238</v>
      </c>
      <c r="B24" s="8" t="s">
        <v>20</v>
      </c>
      <c r="C24" s="9"/>
      <c r="D24" s="10"/>
      <c r="E24" s="10"/>
      <c r="F24" s="9">
        <f t="shared" si="0"/>
        <v>0</v>
      </c>
      <c r="G24" s="21"/>
      <c r="H24" s="21"/>
      <c r="I24" s="21"/>
      <c r="J24" s="21"/>
      <c r="K24" s="21">
        <f t="shared" si="1"/>
        <v>0</v>
      </c>
    </row>
    <row r="25" spans="1:11" x14ac:dyDescent="0.25">
      <c r="A25" s="144" t="s">
        <v>239</v>
      </c>
      <c r="B25" s="8" t="s">
        <v>21</v>
      </c>
      <c r="C25" s="10"/>
      <c r="D25" s="10"/>
      <c r="E25" s="10"/>
      <c r="F25" s="10">
        <f t="shared" si="0"/>
        <v>0</v>
      </c>
      <c r="G25" s="22"/>
      <c r="H25" s="22"/>
      <c r="I25" s="22"/>
      <c r="J25" s="22"/>
      <c r="K25" s="22">
        <f t="shared" si="1"/>
        <v>0</v>
      </c>
    </row>
    <row r="26" spans="1:11" ht="21" x14ac:dyDescent="0.25">
      <c r="A26" s="143" t="s">
        <v>22</v>
      </c>
      <c r="B26" s="5" t="s">
        <v>23</v>
      </c>
      <c r="C26" s="7"/>
      <c r="D26" s="7"/>
      <c r="E26" s="7"/>
      <c r="F26" s="7">
        <f t="shared" si="0"/>
        <v>0</v>
      </c>
      <c r="G26" s="24"/>
      <c r="H26" s="24"/>
      <c r="I26" s="24"/>
      <c r="J26" s="24"/>
      <c r="K26" s="24">
        <f t="shared" si="1"/>
        <v>0</v>
      </c>
    </row>
    <row r="27" spans="1:11" x14ac:dyDescent="0.25">
      <c r="A27" s="144" t="s">
        <v>240</v>
      </c>
      <c r="B27" s="8" t="s">
        <v>24</v>
      </c>
      <c r="C27" s="10"/>
      <c r="D27" s="10"/>
      <c r="E27" s="10"/>
      <c r="F27" s="10">
        <f t="shared" si="0"/>
        <v>0</v>
      </c>
      <c r="G27" s="22"/>
      <c r="H27" s="22"/>
      <c r="I27" s="22"/>
      <c r="J27" s="22"/>
      <c r="K27" s="22">
        <f t="shared" si="1"/>
        <v>0</v>
      </c>
    </row>
    <row r="28" spans="1:11" ht="22.5" x14ac:dyDescent="0.25">
      <c r="A28" s="144" t="s">
        <v>241</v>
      </c>
      <c r="B28" s="8" t="s">
        <v>25</v>
      </c>
      <c r="C28" s="10"/>
      <c r="D28" s="10"/>
      <c r="E28" s="10"/>
      <c r="F28" s="10">
        <f t="shared" si="0"/>
        <v>0</v>
      </c>
      <c r="G28" s="22"/>
      <c r="H28" s="22"/>
      <c r="I28" s="22"/>
      <c r="J28" s="22"/>
      <c r="K28" s="22">
        <f t="shared" si="1"/>
        <v>0</v>
      </c>
    </row>
    <row r="29" spans="1:11" ht="22.5" x14ac:dyDescent="0.25">
      <c r="A29" s="144" t="s">
        <v>242</v>
      </c>
      <c r="B29" s="8" t="s">
        <v>176</v>
      </c>
      <c r="C29" s="10"/>
      <c r="D29" s="10"/>
      <c r="E29" s="10"/>
      <c r="F29" s="10">
        <f t="shared" si="0"/>
        <v>0</v>
      </c>
      <c r="G29" s="22"/>
      <c r="H29" s="22"/>
      <c r="I29" s="22"/>
      <c r="J29" s="22"/>
      <c r="K29" s="22">
        <f t="shared" si="1"/>
        <v>0</v>
      </c>
    </row>
    <row r="30" spans="1:11" ht="22.5" x14ac:dyDescent="0.25">
      <c r="A30" s="144" t="s">
        <v>243</v>
      </c>
      <c r="B30" s="8" t="s">
        <v>177</v>
      </c>
      <c r="C30" s="10"/>
      <c r="D30" s="10"/>
      <c r="E30" s="10"/>
      <c r="F30" s="10">
        <f t="shared" si="0"/>
        <v>0</v>
      </c>
      <c r="G30" s="22"/>
      <c r="H30" s="22"/>
      <c r="I30" s="22"/>
      <c r="J30" s="22"/>
      <c r="K30" s="22">
        <f t="shared" si="1"/>
        <v>0</v>
      </c>
    </row>
    <row r="31" spans="1:11" x14ac:dyDescent="0.25">
      <c r="A31" s="144" t="s">
        <v>244</v>
      </c>
      <c r="B31" s="8" t="s">
        <v>28</v>
      </c>
      <c r="C31" s="10"/>
      <c r="D31" s="10"/>
      <c r="E31" s="10"/>
      <c r="F31" s="10">
        <f t="shared" si="0"/>
        <v>0</v>
      </c>
      <c r="G31" s="22"/>
      <c r="H31" s="22"/>
      <c r="I31" s="22"/>
      <c r="J31" s="22"/>
      <c r="K31" s="22">
        <f t="shared" si="1"/>
        <v>0</v>
      </c>
    </row>
    <row r="32" spans="1:11" x14ac:dyDescent="0.25">
      <c r="A32" s="144" t="s">
        <v>245</v>
      </c>
      <c r="B32" s="8" t="s">
        <v>29</v>
      </c>
      <c r="C32" s="10"/>
      <c r="D32" s="10"/>
      <c r="E32" s="10"/>
      <c r="F32" s="10">
        <f t="shared" si="0"/>
        <v>0</v>
      </c>
      <c r="G32" s="22"/>
      <c r="H32" s="22"/>
      <c r="I32" s="22"/>
      <c r="J32" s="22"/>
      <c r="K32" s="22">
        <f t="shared" si="1"/>
        <v>0</v>
      </c>
    </row>
    <row r="33" spans="1:11" x14ac:dyDescent="0.25">
      <c r="A33" s="143" t="s">
        <v>30</v>
      </c>
      <c r="B33" s="5" t="s">
        <v>31</v>
      </c>
      <c r="C33" s="7"/>
      <c r="D33" s="7"/>
      <c r="E33" s="7"/>
      <c r="F33" s="7">
        <f t="shared" si="0"/>
        <v>0</v>
      </c>
      <c r="G33" s="24"/>
      <c r="H33" s="24"/>
      <c r="I33" s="24"/>
      <c r="J33" s="24"/>
      <c r="K33" s="24">
        <f t="shared" si="1"/>
        <v>0</v>
      </c>
    </row>
    <row r="34" spans="1:11" x14ac:dyDescent="0.25">
      <c r="A34" s="144" t="s">
        <v>246</v>
      </c>
      <c r="B34" s="8" t="s">
        <v>32</v>
      </c>
      <c r="C34" s="10"/>
      <c r="D34" s="10"/>
      <c r="E34" s="10"/>
      <c r="F34" s="10">
        <f t="shared" si="0"/>
        <v>0</v>
      </c>
      <c r="G34" s="22"/>
      <c r="H34" s="22"/>
      <c r="I34" s="22"/>
      <c r="J34" s="22"/>
      <c r="K34" s="22">
        <f t="shared" si="1"/>
        <v>0</v>
      </c>
    </row>
    <row r="35" spans="1:11" x14ac:dyDescent="0.25">
      <c r="A35" s="144" t="s">
        <v>247</v>
      </c>
      <c r="B35" s="8" t="s">
        <v>33</v>
      </c>
      <c r="C35" s="10"/>
      <c r="D35" s="10"/>
      <c r="E35" s="10"/>
      <c r="F35" s="10">
        <f t="shared" si="0"/>
        <v>0</v>
      </c>
      <c r="G35" s="22"/>
      <c r="H35" s="22"/>
      <c r="I35" s="22"/>
      <c r="J35" s="22"/>
      <c r="K35" s="22">
        <f t="shared" si="1"/>
        <v>0</v>
      </c>
    </row>
    <row r="36" spans="1:11" x14ac:dyDescent="0.25">
      <c r="A36" s="144" t="s">
        <v>248</v>
      </c>
      <c r="B36" s="8" t="s">
        <v>34</v>
      </c>
      <c r="C36" s="10"/>
      <c r="D36" s="10"/>
      <c r="E36" s="10"/>
      <c r="F36" s="10">
        <f t="shared" si="0"/>
        <v>0</v>
      </c>
      <c r="G36" s="22"/>
      <c r="H36" s="22"/>
      <c r="I36" s="22"/>
      <c r="J36" s="22"/>
      <c r="K36" s="22">
        <f t="shared" si="1"/>
        <v>0</v>
      </c>
    </row>
    <row r="37" spans="1:11" x14ac:dyDescent="0.25">
      <c r="A37" s="144" t="s">
        <v>249</v>
      </c>
      <c r="B37" s="8" t="s">
        <v>35</v>
      </c>
      <c r="C37" s="10"/>
      <c r="D37" s="10"/>
      <c r="E37" s="10"/>
      <c r="F37" s="10">
        <f t="shared" si="0"/>
        <v>0</v>
      </c>
      <c r="G37" s="22"/>
      <c r="H37" s="22"/>
      <c r="I37" s="22"/>
      <c r="J37" s="22"/>
      <c r="K37" s="22">
        <f t="shared" si="1"/>
        <v>0</v>
      </c>
    </row>
    <row r="38" spans="1:11" x14ac:dyDescent="0.25">
      <c r="A38" s="144" t="s">
        <v>250</v>
      </c>
      <c r="B38" s="8" t="s">
        <v>36</v>
      </c>
      <c r="C38" s="10"/>
      <c r="D38" s="10"/>
      <c r="E38" s="10"/>
      <c r="F38" s="10">
        <f t="shared" si="0"/>
        <v>0</v>
      </c>
      <c r="G38" s="22"/>
      <c r="H38" s="22"/>
      <c r="I38" s="22"/>
      <c r="J38" s="22"/>
      <c r="K38" s="22">
        <f t="shared" si="1"/>
        <v>0</v>
      </c>
    </row>
    <row r="39" spans="1:11" x14ac:dyDescent="0.25">
      <c r="A39" s="144" t="s">
        <v>251</v>
      </c>
      <c r="B39" s="8" t="s">
        <v>37</v>
      </c>
      <c r="C39" s="10"/>
      <c r="D39" s="10"/>
      <c r="E39" s="10"/>
      <c r="F39" s="10">
        <f t="shared" si="0"/>
        <v>0</v>
      </c>
      <c r="G39" s="22"/>
      <c r="H39" s="22"/>
      <c r="I39" s="22"/>
      <c r="J39" s="22"/>
      <c r="K39" s="22">
        <f t="shared" si="1"/>
        <v>0</v>
      </c>
    </row>
    <row r="40" spans="1:11" x14ac:dyDescent="0.25">
      <c r="A40" s="143" t="s">
        <v>38</v>
      </c>
      <c r="B40" s="5" t="s">
        <v>39</v>
      </c>
      <c r="C40" s="6">
        <f>C41+C42+C43+C44+C45+C46+C47+C48+C49+C50</f>
        <v>12419000</v>
      </c>
      <c r="D40" s="7"/>
      <c r="E40" s="7"/>
      <c r="F40" s="6">
        <f t="shared" si="0"/>
        <v>12419000</v>
      </c>
      <c r="G40" s="23"/>
      <c r="H40" s="23">
        <f>H45+H46</f>
        <v>-2500000</v>
      </c>
      <c r="I40" s="23">
        <f t="shared" ref="I40:J40" si="2">I45+I46</f>
        <v>0</v>
      </c>
      <c r="J40" s="23">
        <f t="shared" si="2"/>
        <v>0</v>
      </c>
      <c r="K40" s="23">
        <f>F40+G40+H40+I40+J40</f>
        <v>9919000</v>
      </c>
    </row>
    <row r="41" spans="1:11" x14ac:dyDescent="0.25">
      <c r="A41" s="144" t="s">
        <v>252</v>
      </c>
      <c r="B41" s="8" t="s">
        <v>40</v>
      </c>
      <c r="C41" s="10"/>
      <c r="D41" s="10"/>
      <c r="E41" s="10"/>
      <c r="F41" s="10">
        <f t="shared" si="0"/>
        <v>0</v>
      </c>
      <c r="G41" s="22"/>
      <c r="H41" s="22"/>
      <c r="I41" s="22"/>
      <c r="J41" s="22"/>
      <c r="K41" s="21">
        <f t="shared" ref="K41:K92" si="3">F41+G41+H41+I41+J41</f>
        <v>0</v>
      </c>
    </row>
    <row r="42" spans="1:11" x14ac:dyDescent="0.25">
      <c r="A42" s="144" t="s">
        <v>253</v>
      </c>
      <c r="B42" s="8" t="s">
        <v>41</v>
      </c>
      <c r="C42" s="9">
        <v>780000</v>
      </c>
      <c r="D42" s="10"/>
      <c r="E42" s="10"/>
      <c r="F42" s="9">
        <f t="shared" si="0"/>
        <v>780000</v>
      </c>
      <c r="G42" s="21"/>
      <c r="H42" s="21"/>
      <c r="I42" s="21"/>
      <c r="J42" s="21"/>
      <c r="K42" s="21">
        <f t="shared" si="3"/>
        <v>780000</v>
      </c>
    </row>
    <row r="43" spans="1:11" x14ac:dyDescent="0.25">
      <c r="A43" s="144" t="s">
        <v>254</v>
      </c>
      <c r="B43" s="8" t="s">
        <v>42</v>
      </c>
      <c r="C43" s="10"/>
      <c r="D43" s="10"/>
      <c r="E43" s="10"/>
      <c r="F43" s="10">
        <f t="shared" si="0"/>
        <v>0</v>
      </c>
      <c r="G43" s="22"/>
      <c r="H43" s="22"/>
      <c r="I43" s="22"/>
      <c r="J43" s="22"/>
      <c r="K43" s="21">
        <f t="shared" si="3"/>
        <v>0</v>
      </c>
    </row>
    <row r="44" spans="1:11" x14ac:dyDescent="0.25">
      <c r="A44" s="144" t="s">
        <v>255</v>
      </c>
      <c r="B44" s="8" t="s">
        <v>43</v>
      </c>
      <c r="C44" s="10"/>
      <c r="D44" s="10"/>
      <c r="E44" s="10"/>
      <c r="F44" s="10">
        <f t="shared" si="0"/>
        <v>0</v>
      </c>
      <c r="G44" s="22"/>
      <c r="H44" s="22"/>
      <c r="I44" s="22"/>
      <c r="J44" s="22"/>
      <c r="K44" s="21">
        <f t="shared" si="3"/>
        <v>0</v>
      </c>
    </row>
    <row r="45" spans="1:11" x14ac:dyDescent="0.25">
      <c r="A45" s="144" t="s">
        <v>256</v>
      </c>
      <c r="B45" s="8" t="s">
        <v>44</v>
      </c>
      <c r="C45" s="9">
        <v>9164567</v>
      </c>
      <c r="D45" s="10"/>
      <c r="E45" s="10"/>
      <c r="F45" s="9">
        <f t="shared" si="0"/>
        <v>9164567</v>
      </c>
      <c r="G45" s="21"/>
      <c r="H45" s="21">
        <v>-1968504</v>
      </c>
      <c r="I45" s="21"/>
      <c r="J45" s="21"/>
      <c r="K45" s="21">
        <f t="shared" si="3"/>
        <v>7196063</v>
      </c>
    </row>
    <row r="46" spans="1:11" x14ac:dyDescent="0.25">
      <c r="A46" s="144" t="s">
        <v>257</v>
      </c>
      <c r="B46" s="8" t="s">
        <v>45</v>
      </c>
      <c r="C46" s="9">
        <v>2474433</v>
      </c>
      <c r="D46" s="10"/>
      <c r="E46" s="10"/>
      <c r="F46" s="9">
        <f t="shared" si="0"/>
        <v>2474433</v>
      </c>
      <c r="G46" s="21"/>
      <c r="H46" s="21">
        <v>-531496</v>
      </c>
      <c r="I46" s="21"/>
      <c r="J46" s="21"/>
      <c r="K46" s="21">
        <f t="shared" si="3"/>
        <v>1942937</v>
      </c>
    </row>
    <row r="47" spans="1:11" x14ac:dyDescent="0.25">
      <c r="A47" s="144" t="s">
        <v>258</v>
      </c>
      <c r="B47" s="8" t="s">
        <v>46</v>
      </c>
      <c r="C47" s="10"/>
      <c r="D47" s="10"/>
      <c r="E47" s="10"/>
      <c r="F47" s="10">
        <f t="shared" si="0"/>
        <v>0</v>
      </c>
      <c r="G47" s="22"/>
      <c r="H47" s="22"/>
      <c r="I47" s="22"/>
      <c r="J47" s="22"/>
      <c r="K47" s="21">
        <f t="shared" si="3"/>
        <v>0</v>
      </c>
    </row>
    <row r="48" spans="1:11" x14ac:dyDescent="0.25">
      <c r="A48" s="144" t="s">
        <v>259</v>
      </c>
      <c r="B48" s="8" t="s">
        <v>47</v>
      </c>
      <c r="C48" s="10"/>
      <c r="D48" s="10"/>
      <c r="E48" s="10"/>
      <c r="F48" s="10">
        <f t="shared" si="0"/>
        <v>0</v>
      </c>
      <c r="G48" s="22"/>
      <c r="H48" s="22"/>
      <c r="I48" s="22"/>
      <c r="J48" s="22"/>
      <c r="K48" s="21">
        <f t="shared" si="3"/>
        <v>0</v>
      </c>
    </row>
    <row r="49" spans="1:11" x14ac:dyDescent="0.25">
      <c r="A49" s="144" t="s">
        <v>260</v>
      </c>
      <c r="B49" s="8" t="s">
        <v>48</v>
      </c>
      <c r="C49" s="10"/>
      <c r="D49" s="10"/>
      <c r="E49" s="10"/>
      <c r="F49" s="10">
        <f t="shared" si="0"/>
        <v>0</v>
      </c>
      <c r="G49" s="22"/>
      <c r="H49" s="22"/>
      <c r="I49" s="22"/>
      <c r="J49" s="22"/>
      <c r="K49" s="21">
        <f t="shared" si="3"/>
        <v>0</v>
      </c>
    </row>
    <row r="50" spans="1:11" x14ac:dyDescent="0.25">
      <c r="A50" s="144" t="s">
        <v>261</v>
      </c>
      <c r="B50" s="8" t="s">
        <v>49</v>
      </c>
      <c r="C50" s="9"/>
      <c r="D50" s="10"/>
      <c r="E50" s="10"/>
      <c r="F50" s="9">
        <f t="shared" si="0"/>
        <v>0</v>
      </c>
      <c r="G50" s="21"/>
      <c r="H50" s="21"/>
      <c r="I50" s="21"/>
      <c r="J50" s="21"/>
      <c r="K50" s="21">
        <f t="shared" si="3"/>
        <v>0</v>
      </c>
    </row>
    <row r="51" spans="1:11" x14ac:dyDescent="0.25">
      <c r="A51" s="143" t="s">
        <v>50</v>
      </c>
      <c r="B51" s="5" t="s">
        <v>51</v>
      </c>
      <c r="C51" s="7"/>
      <c r="D51" s="7"/>
      <c r="E51" s="7"/>
      <c r="F51" s="7">
        <f t="shared" si="0"/>
        <v>0</v>
      </c>
      <c r="G51" s="24"/>
      <c r="H51" s="24"/>
      <c r="I51" s="24"/>
      <c r="J51" s="24"/>
      <c r="K51" s="23">
        <f t="shared" si="3"/>
        <v>0</v>
      </c>
    </row>
    <row r="52" spans="1:11" x14ac:dyDescent="0.25">
      <c r="A52" s="144" t="s">
        <v>262</v>
      </c>
      <c r="B52" s="8" t="s">
        <v>52</v>
      </c>
      <c r="C52" s="10"/>
      <c r="D52" s="10"/>
      <c r="E52" s="10"/>
      <c r="F52" s="10">
        <f t="shared" si="0"/>
        <v>0</v>
      </c>
      <c r="G52" s="22"/>
      <c r="H52" s="22"/>
      <c r="I52" s="22"/>
      <c r="J52" s="22"/>
      <c r="K52" s="21">
        <f t="shared" si="3"/>
        <v>0</v>
      </c>
    </row>
    <row r="53" spans="1:11" x14ac:dyDescent="0.25">
      <c r="A53" s="144" t="s">
        <v>263</v>
      </c>
      <c r="B53" s="8" t="s">
        <v>53</v>
      </c>
      <c r="C53" s="10"/>
      <c r="D53" s="10"/>
      <c r="E53" s="10"/>
      <c r="F53" s="10">
        <f t="shared" si="0"/>
        <v>0</v>
      </c>
      <c r="G53" s="22"/>
      <c r="H53" s="22"/>
      <c r="I53" s="22"/>
      <c r="J53" s="22"/>
      <c r="K53" s="21">
        <f t="shared" si="3"/>
        <v>0</v>
      </c>
    </row>
    <row r="54" spans="1:11" x14ac:dyDescent="0.25">
      <c r="A54" s="144" t="s">
        <v>264</v>
      </c>
      <c r="B54" s="8" t="s">
        <v>54</v>
      </c>
      <c r="C54" s="10"/>
      <c r="D54" s="10"/>
      <c r="E54" s="10"/>
      <c r="F54" s="10">
        <f t="shared" si="0"/>
        <v>0</v>
      </c>
      <c r="G54" s="22"/>
      <c r="H54" s="22"/>
      <c r="I54" s="22"/>
      <c r="J54" s="22"/>
      <c r="K54" s="21">
        <f t="shared" si="3"/>
        <v>0</v>
      </c>
    </row>
    <row r="55" spans="1:11" x14ac:dyDescent="0.25">
      <c r="A55" s="144" t="s">
        <v>265</v>
      </c>
      <c r="B55" s="8" t="s">
        <v>55</v>
      </c>
      <c r="C55" s="10"/>
      <c r="D55" s="10"/>
      <c r="E55" s="10"/>
      <c r="F55" s="10">
        <f t="shared" si="0"/>
        <v>0</v>
      </c>
      <c r="G55" s="22"/>
      <c r="H55" s="22"/>
      <c r="I55" s="22"/>
      <c r="J55" s="22"/>
      <c r="K55" s="21">
        <f t="shared" si="3"/>
        <v>0</v>
      </c>
    </row>
    <row r="56" spans="1:11" x14ac:dyDescent="0.25">
      <c r="A56" s="144" t="s">
        <v>266</v>
      </c>
      <c r="B56" s="8" t="s">
        <v>56</v>
      </c>
      <c r="C56" s="10"/>
      <c r="D56" s="10"/>
      <c r="E56" s="10"/>
      <c r="F56" s="10">
        <f t="shared" si="0"/>
        <v>0</v>
      </c>
      <c r="G56" s="22"/>
      <c r="H56" s="22"/>
      <c r="I56" s="22"/>
      <c r="J56" s="22"/>
      <c r="K56" s="21">
        <f t="shared" si="3"/>
        <v>0</v>
      </c>
    </row>
    <row r="57" spans="1:11" x14ac:dyDescent="0.25">
      <c r="A57" s="143" t="s">
        <v>57</v>
      </c>
      <c r="B57" s="5" t="s">
        <v>58</v>
      </c>
      <c r="C57" s="7"/>
      <c r="D57" s="7"/>
      <c r="E57" s="7"/>
      <c r="F57" s="7">
        <f t="shared" si="0"/>
        <v>0</v>
      </c>
      <c r="G57" s="24"/>
      <c r="H57" s="24"/>
      <c r="I57" s="24"/>
      <c r="J57" s="24"/>
      <c r="K57" s="23">
        <f t="shared" si="3"/>
        <v>0</v>
      </c>
    </row>
    <row r="58" spans="1:11" ht="22.5" x14ac:dyDescent="0.25">
      <c r="A58" s="144" t="s">
        <v>267</v>
      </c>
      <c r="B58" s="8" t="s">
        <v>59</v>
      </c>
      <c r="C58" s="10"/>
      <c r="D58" s="10"/>
      <c r="E58" s="10"/>
      <c r="F58" s="10">
        <f t="shared" si="0"/>
        <v>0</v>
      </c>
      <c r="G58" s="22"/>
      <c r="H58" s="22"/>
      <c r="I58" s="22"/>
      <c r="J58" s="22"/>
      <c r="K58" s="21">
        <f t="shared" si="3"/>
        <v>0</v>
      </c>
    </row>
    <row r="59" spans="1:11" ht="22.5" x14ac:dyDescent="0.25">
      <c r="A59" s="144" t="s">
        <v>268</v>
      </c>
      <c r="B59" s="8" t="s">
        <v>60</v>
      </c>
      <c r="C59" s="10"/>
      <c r="D59" s="10"/>
      <c r="E59" s="10"/>
      <c r="F59" s="10">
        <f t="shared" si="0"/>
        <v>0</v>
      </c>
      <c r="G59" s="22"/>
      <c r="H59" s="22"/>
      <c r="I59" s="22"/>
      <c r="J59" s="22"/>
      <c r="K59" s="21">
        <f t="shared" si="3"/>
        <v>0</v>
      </c>
    </row>
    <row r="60" spans="1:11" x14ac:dyDescent="0.25">
      <c r="A60" s="144" t="s">
        <v>269</v>
      </c>
      <c r="B60" s="8" t="s">
        <v>61</v>
      </c>
      <c r="C60" s="10"/>
      <c r="D60" s="10"/>
      <c r="E60" s="10"/>
      <c r="F60" s="10">
        <f t="shared" si="0"/>
        <v>0</v>
      </c>
      <c r="G60" s="22"/>
      <c r="H60" s="22"/>
      <c r="I60" s="22"/>
      <c r="J60" s="22"/>
      <c r="K60" s="21">
        <f t="shared" si="3"/>
        <v>0</v>
      </c>
    </row>
    <row r="61" spans="1:11" x14ac:dyDescent="0.25">
      <c r="A61" s="144" t="s">
        <v>270</v>
      </c>
      <c r="B61" s="8" t="s">
        <v>62</v>
      </c>
      <c r="C61" s="10"/>
      <c r="D61" s="10"/>
      <c r="E61" s="10"/>
      <c r="F61" s="10">
        <f t="shared" si="0"/>
        <v>0</v>
      </c>
      <c r="G61" s="22"/>
      <c r="H61" s="22"/>
      <c r="I61" s="22"/>
      <c r="J61" s="22"/>
      <c r="K61" s="21">
        <f t="shared" si="3"/>
        <v>0</v>
      </c>
    </row>
    <row r="62" spans="1:11" x14ac:dyDescent="0.25">
      <c r="A62" s="143" t="s">
        <v>63</v>
      </c>
      <c r="B62" s="5" t="s">
        <v>64</v>
      </c>
      <c r="C62" s="7"/>
      <c r="D62" s="7"/>
      <c r="E62" s="7"/>
      <c r="F62" s="7">
        <f t="shared" si="0"/>
        <v>0</v>
      </c>
      <c r="G62" s="24"/>
      <c r="H62" s="24"/>
      <c r="I62" s="24"/>
      <c r="J62" s="24"/>
      <c r="K62" s="23">
        <f t="shared" si="3"/>
        <v>0</v>
      </c>
    </row>
    <row r="63" spans="1:11" ht="22.5" x14ac:dyDescent="0.25">
      <c r="A63" s="144" t="s">
        <v>271</v>
      </c>
      <c r="B63" s="8" t="s">
        <v>65</v>
      </c>
      <c r="C63" s="10"/>
      <c r="D63" s="10"/>
      <c r="E63" s="10"/>
      <c r="F63" s="10">
        <f t="shared" si="0"/>
        <v>0</v>
      </c>
      <c r="G63" s="22"/>
      <c r="H63" s="22"/>
      <c r="I63" s="22"/>
      <c r="J63" s="22"/>
      <c r="K63" s="21">
        <f t="shared" si="3"/>
        <v>0</v>
      </c>
    </row>
    <row r="64" spans="1:11" ht="22.5" x14ac:dyDescent="0.25">
      <c r="A64" s="144" t="s">
        <v>272</v>
      </c>
      <c r="B64" s="8" t="s">
        <v>66</v>
      </c>
      <c r="C64" s="10"/>
      <c r="D64" s="10"/>
      <c r="E64" s="10"/>
      <c r="F64" s="10">
        <f t="shared" si="0"/>
        <v>0</v>
      </c>
      <c r="G64" s="22"/>
      <c r="H64" s="22"/>
      <c r="I64" s="22"/>
      <c r="J64" s="22"/>
      <c r="K64" s="21">
        <f t="shared" si="3"/>
        <v>0</v>
      </c>
    </row>
    <row r="65" spans="1:11" x14ac:dyDescent="0.25">
      <c r="A65" s="144" t="s">
        <v>273</v>
      </c>
      <c r="B65" s="8" t="s">
        <v>67</v>
      </c>
      <c r="C65" s="10"/>
      <c r="D65" s="10"/>
      <c r="E65" s="10"/>
      <c r="F65" s="10">
        <f t="shared" si="0"/>
        <v>0</v>
      </c>
      <c r="G65" s="22"/>
      <c r="H65" s="22"/>
      <c r="I65" s="22"/>
      <c r="J65" s="22"/>
      <c r="K65" s="21">
        <f t="shared" si="3"/>
        <v>0</v>
      </c>
    </row>
    <row r="66" spans="1:11" x14ac:dyDescent="0.25">
      <c r="A66" s="144" t="s">
        <v>274</v>
      </c>
      <c r="B66" s="8" t="s">
        <v>68</v>
      </c>
      <c r="C66" s="10"/>
      <c r="D66" s="10"/>
      <c r="E66" s="10"/>
      <c r="F66" s="10">
        <f t="shared" si="0"/>
        <v>0</v>
      </c>
      <c r="G66" s="22"/>
      <c r="H66" s="22"/>
      <c r="I66" s="22"/>
      <c r="J66" s="22"/>
      <c r="K66" s="21">
        <f t="shared" si="3"/>
        <v>0</v>
      </c>
    </row>
    <row r="67" spans="1:11" x14ac:dyDescent="0.25">
      <c r="A67" s="143" t="s">
        <v>69</v>
      </c>
      <c r="B67" s="5" t="s">
        <v>70</v>
      </c>
      <c r="C67" s="6">
        <f>C40</f>
        <v>12419000</v>
      </c>
      <c r="D67" s="7"/>
      <c r="E67" s="7"/>
      <c r="F67" s="6">
        <f t="shared" si="0"/>
        <v>12419000</v>
      </c>
      <c r="G67" s="23"/>
      <c r="H67" s="23">
        <f>H40</f>
        <v>-2500000</v>
      </c>
      <c r="I67" s="23"/>
      <c r="J67" s="23"/>
      <c r="K67" s="23">
        <f t="shared" si="3"/>
        <v>9919000</v>
      </c>
    </row>
    <row r="68" spans="1:11" ht="21" x14ac:dyDescent="0.25">
      <c r="A68" s="143" t="s">
        <v>178</v>
      </c>
      <c r="B68" s="5" t="s">
        <v>72</v>
      </c>
      <c r="C68" s="7"/>
      <c r="D68" s="7"/>
      <c r="E68" s="7"/>
      <c r="F68" s="7">
        <f t="shared" si="0"/>
        <v>0</v>
      </c>
      <c r="G68" s="24"/>
      <c r="H68" s="24"/>
      <c r="I68" s="24"/>
      <c r="J68" s="24"/>
      <c r="K68" s="23">
        <f t="shared" si="3"/>
        <v>0</v>
      </c>
    </row>
    <row r="69" spans="1:11" x14ac:dyDescent="0.25">
      <c r="A69" s="144" t="s">
        <v>309</v>
      </c>
      <c r="B69" s="8" t="s">
        <v>73</v>
      </c>
      <c r="C69" s="10"/>
      <c r="D69" s="10"/>
      <c r="E69" s="10"/>
      <c r="F69" s="10">
        <f t="shared" si="0"/>
        <v>0</v>
      </c>
      <c r="G69" s="22"/>
      <c r="H69" s="22"/>
      <c r="I69" s="22"/>
      <c r="J69" s="22"/>
      <c r="K69" s="21">
        <f t="shared" si="3"/>
        <v>0</v>
      </c>
    </row>
    <row r="70" spans="1:11" ht="22.5" x14ac:dyDescent="0.25">
      <c r="A70" s="144" t="s">
        <v>276</v>
      </c>
      <c r="B70" s="8" t="s">
        <v>74</v>
      </c>
      <c r="C70" s="10"/>
      <c r="D70" s="10"/>
      <c r="E70" s="10"/>
      <c r="F70" s="10">
        <f t="shared" si="0"/>
        <v>0</v>
      </c>
      <c r="G70" s="22"/>
      <c r="H70" s="22"/>
      <c r="I70" s="22"/>
      <c r="J70" s="22"/>
      <c r="K70" s="21">
        <f t="shared" si="3"/>
        <v>0</v>
      </c>
    </row>
    <row r="71" spans="1:11" x14ac:dyDescent="0.25">
      <c r="A71" s="144" t="s">
        <v>277</v>
      </c>
      <c r="B71" s="8" t="s">
        <v>179</v>
      </c>
      <c r="C71" s="10"/>
      <c r="D71" s="10"/>
      <c r="E71" s="10"/>
      <c r="F71" s="10">
        <f t="shared" si="0"/>
        <v>0</v>
      </c>
      <c r="G71" s="22"/>
      <c r="H71" s="22"/>
      <c r="I71" s="22"/>
      <c r="J71" s="22"/>
      <c r="K71" s="21">
        <f t="shared" si="3"/>
        <v>0</v>
      </c>
    </row>
    <row r="72" spans="1:11" x14ac:dyDescent="0.25">
      <c r="A72" s="143" t="s">
        <v>76</v>
      </c>
      <c r="B72" s="5" t="s">
        <v>77</v>
      </c>
      <c r="C72" s="7"/>
      <c r="D72" s="7"/>
      <c r="E72" s="7"/>
      <c r="F72" s="7">
        <f t="shared" si="0"/>
        <v>0</v>
      </c>
      <c r="G72" s="24"/>
      <c r="H72" s="24"/>
      <c r="I72" s="24"/>
      <c r="J72" s="24"/>
      <c r="K72" s="23">
        <f t="shared" si="3"/>
        <v>0</v>
      </c>
    </row>
    <row r="73" spans="1:11" x14ac:dyDescent="0.25">
      <c r="A73" s="144" t="s">
        <v>278</v>
      </c>
      <c r="B73" s="8" t="s">
        <v>78</v>
      </c>
      <c r="C73" s="10"/>
      <c r="D73" s="10"/>
      <c r="E73" s="10"/>
      <c r="F73" s="10">
        <f t="shared" si="0"/>
        <v>0</v>
      </c>
      <c r="G73" s="22"/>
      <c r="H73" s="22"/>
      <c r="I73" s="22"/>
      <c r="J73" s="22"/>
      <c r="K73" s="21">
        <f t="shared" si="3"/>
        <v>0</v>
      </c>
    </row>
    <row r="74" spans="1:11" x14ac:dyDescent="0.25">
      <c r="A74" s="144" t="s">
        <v>279</v>
      </c>
      <c r="B74" s="8" t="s">
        <v>79</v>
      </c>
      <c r="C74" s="10"/>
      <c r="D74" s="10"/>
      <c r="E74" s="10"/>
      <c r="F74" s="10">
        <f t="shared" si="0"/>
        <v>0</v>
      </c>
      <c r="G74" s="22"/>
      <c r="H74" s="22"/>
      <c r="I74" s="22"/>
      <c r="J74" s="22"/>
      <c r="K74" s="21">
        <f t="shared" si="3"/>
        <v>0</v>
      </c>
    </row>
    <row r="75" spans="1:11" x14ac:dyDescent="0.25">
      <c r="A75" s="144" t="s">
        <v>280</v>
      </c>
      <c r="B75" s="8" t="s">
        <v>80</v>
      </c>
      <c r="C75" s="10"/>
      <c r="D75" s="10"/>
      <c r="E75" s="10"/>
      <c r="F75" s="10">
        <f t="shared" si="0"/>
        <v>0</v>
      </c>
      <c r="G75" s="22"/>
      <c r="H75" s="22"/>
      <c r="I75" s="22"/>
      <c r="J75" s="22"/>
      <c r="K75" s="21">
        <f t="shared" si="3"/>
        <v>0</v>
      </c>
    </row>
    <row r="76" spans="1:11" x14ac:dyDescent="0.25">
      <c r="A76" s="144" t="s">
        <v>281</v>
      </c>
      <c r="B76" s="8" t="s">
        <v>81</v>
      </c>
      <c r="C76" s="10"/>
      <c r="D76" s="10"/>
      <c r="E76" s="10"/>
      <c r="F76" s="10">
        <f t="shared" ref="F76:F92" si="4">C76+D76+E76</f>
        <v>0</v>
      </c>
      <c r="G76" s="22"/>
      <c r="H76" s="22"/>
      <c r="I76" s="22"/>
      <c r="J76" s="22"/>
      <c r="K76" s="21">
        <f t="shared" si="3"/>
        <v>0</v>
      </c>
    </row>
    <row r="77" spans="1:11" x14ac:dyDescent="0.25">
      <c r="A77" s="143" t="s">
        <v>82</v>
      </c>
      <c r="B77" s="5" t="s">
        <v>83</v>
      </c>
      <c r="C77" s="6"/>
      <c r="D77" s="7"/>
      <c r="E77" s="7"/>
      <c r="F77" s="6">
        <f t="shared" si="4"/>
        <v>0</v>
      </c>
      <c r="G77" s="23">
        <f>G78</f>
        <v>3939603</v>
      </c>
      <c r="H77" s="23"/>
      <c r="I77" s="23"/>
      <c r="J77" s="23"/>
      <c r="K77" s="23">
        <f t="shared" si="3"/>
        <v>3939603</v>
      </c>
    </row>
    <row r="78" spans="1:11" x14ac:dyDescent="0.25">
      <c r="A78" s="144" t="s">
        <v>282</v>
      </c>
      <c r="B78" s="8" t="s">
        <v>84</v>
      </c>
      <c r="C78" s="9"/>
      <c r="D78" s="10"/>
      <c r="E78" s="10"/>
      <c r="F78" s="9">
        <f t="shared" si="4"/>
        <v>0</v>
      </c>
      <c r="G78" s="21">
        <v>3939603</v>
      </c>
      <c r="H78" s="21"/>
      <c r="I78" s="21"/>
      <c r="J78" s="21"/>
      <c r="K78" s="21">
        <f t="shared" si="3"/>
        <v>3939603</v>
      </c>
    </row>
    <row r="79" spans="1:11" x14ac:dyDescent="0.25">
      <c r="A79" s="144" t="s">
        <v>283</v>
      </c>
      <c r="B79" s="8" t="s">
        <v>85</v>
      </c>
      <c r="C79" s="10"/>
      <c r="D79" s="10"/>
      <c r="E79" s="10"/>
      <c r="F79" s="10">
        <f t="shared" si="4"/>
        <v>0</v>
      </c>
      <c r="G79" s="22"/>
      <c r="H79" s="22"/>
      <c r="I79" s="22"/>
      <c r="J79" s="22"/>
      <c r="K79" s="21">
        <f t="shared" si="3"/>
        <v>0</v>
      </c>
    </row>
    <row r="80" spans="1:11" x14ac:dyDescent="0.25">
      <c r="A80" s="143" t="s">
        <v>86</v>
      </c>
      <c r="B80" s="5" t="s">
        <v>87</v>
      </c>
      <c r="C80" s="23">
        <f>C84</f>
        <v>77938555</v>
      </c>
      <c r="D80" s="7"/>
      <c r="E80" s="7"/>
      <c r="F80" s="23">
        <f t="shared" si="4"/>
        <v>77938555</v>
      </c>
      <c r="G80" s="23"/>
      <c r="H80" s="23"/>
      <c r="I80" s="23">
        <f>I84</f>
        <v>940000</v>
      </c>
      <c r="J80" s="23"/>
      <c r="K80" s="23">
        <f t="shared" si="3"/>
        <v>78878555</v>
      </c>
    </row>
    <row r="81" spans="1:11" x14ac:dyDescent="0.25">
      <c r="A81" s="144" t="s">
        <v>284</v>
      </c>
      <c r="B81" s="8" t="s">
        <v>88</v>
      </c>
      <c r="C81" s="10"/>
      <c r="D81" s="10"/>
      <c r="E81" s="10"/>
      <c r="F81" s="10">
        <f t="shared" si="4"/>
        <v>0</v>
      </c>
      <c r="G81" s="22"/>
      <c r="H81" s="22"/>
      <c r="I81" s="22"/>
      <c r="J81" s="22"/>
      <c r="K81" s="21">
        <f t="shared" si="3"/>
        <v>0</v>
      </c>
    </row>
    <row r="82" spans="1:11" x14ac:dyDescent="0.25">
      <c r="A82" s="144" t="s">
        <v>285</v>
      </c>
      <c r="B82" s="8" t="s">
        <v>89</v>
      </c>
      <c r="C82" s="10"/>
      <c r="D82" s="10"/>
      <c r="E82" s="10"/>
      <c r="F82" s="10">
        <f t="shared" si="4"/>
        <v>0</v>
      </c>
      <c r="G82" s="22"/>
      <c r="H82" s="22"/>
      <c r="I82" s="22"/>
      <c r="J82" s="22"/>
      <c r="K82" s="21">
        <f t="shared" si="3"/>
        <v>0</v>
      </c>
    </row>
    <row r="83" spans="1:11" x14ac:dyDescent="0.25">
      <c r="A83" s="144" t="s">
        <v>286</v>
      </c>
      <c r="B83" s="8" t="s">
        <v>90</v>
      </c>
      <c r="C83" s="10"/>
      <c r="D83" s="10"/>
      <c r="E83" s="10"/>
      <c r="F83" s="10">
        <f t="shared" si="4"/>
        <v>0</v>
      </c>
      <c r="G83" s="22"/>
      <c r="H83" s="22"/>
      <c r="I83" s="22"/>
      <c r="J83" s="22"/>
      <c r="K83" s="21">
        <f t="shared" si="3"/>
        <v>0</v>
      </c>
    </row>
    <row r="84" spans="1:11" x14ac:dyDescent="0.25">
      <c r="A84" s="144" t="s">
        <v>287</v>
      </c>
      <c r="B84" s="121" t="s">
        <v>201</v>
      </c>
      <c r="C84" s="21">
        <v>77938555</v>
      </c>
      <c r="D84" s="22"/>
      <c r="E84" s="22"/>
      <c r="F84" s="21">
        <f t="shared" si="4"/>
        <v>77938555</v>
      </c>
      <c r="G84" s="21"/>
      <c r="H84" s="21"/>
      <c r="I84" s="21">
        <v>940000</v>
      </c>
      <c r="J84" s="21"/>
      <c r="K84" s="21">
        <f t="shared" si="3"/>
        <v>78878555</v>
      </c>
    </row>
    <row r="85" spans="1:11" x14ac:dyDescent="0.25">
      <c r="A85" s="143" t="s">
        <v>91</v>
      </c>
      <c r="B85" s="5" t="s">
        <v>92</v>
      </c>
      <c r="C85" s="7"/>
      <c r="D85" s="7"/>
      <c r="E85" s="7"/>
      <c r="F85" s="7">
        <f t="shared" si="4"/>
        <v>0</v>
      </c>
      <c r="G85" s="24"/>
      <c r="H85" s="24"/>
      <c r="I85" s="24"/>
      <c r="J85" s="24"/>
      <c r="K85" s="23">
        <f t="shared" si="3"/>
        <v>0</v>
      </c>
    </row>
    <row r="86" spans="1:11" ht="22.5" x14ac:dyDescent="0.25">
      <c r="A86" s="144" t="s">
        <v>93</v>
      </c>
      <c r="B86" s="8" t="s">
        <v>94</v>
      </c>
      <c r="C86" s="10"/>
      <c r="D86" s="10"/>
      <c r="E86" s="10"/>
      <c r="F86" s="10">
        <f t="shared" si="4"/>
        <v>0</v>
      </c>
      <c r="G86" s="22"/>
      <c r="H86" s="22"/>
      <c r="I86" s="22"/>
      <c r="J86" s="22"/>
      <c r="K86" s="21">
        <f t="shared" si="3"/>
        <v>0</v>
      </c>
    </row>
    <row r="87" spans="1:11" ht="22.5" x14ac:dyDescent="0.25">
      <c r="A87" s="144" t="s">
        <v>95</v>
      </c>
      <c r="B87" s="8" t="s">
        <v>96</v>
      </c>
      <c r="C87" s="10"/>
      <c r="D87" s="10"/>
      <c r="E87" s="10"/>
      <c r="F87" s="10">
        <f t="shared" si="4"/>
        <v>0</v>
      </c>
      <c r="G87" s="22"/>
      <c r="H87" s="22"/>
      <c r="I87" s="22"/>
      <c r="J87" s="22"/>
      <c r="K87" s="21">
        <f t="shared" si="3"/>
        <v>0</v>
      </c>
    </row>
    <row r="88" spans="1:11" ht="22.5" x14ac:dyDescent="0.25">
      <c r="A88" s="144" t="s">
        <v>97</v>
      </c>
      <c r="B88" s="8" t="s">
        <v>98</v>
      </c>
      <c r="C88" s="10"/>
      <c r="D88" s="10"/>
      <c r="E88" s="10"/>
      <c r="F88" s="10">
        <f t="shared" si="4"/>
        <v>0</v>
      </c>
      <c r="G88" s="22"/>
      <c r="H88" s="22"/>
      <c r="I88" s="22"/>
      <c r="J88" s="22"/>
      <c r="K88" s="21">
        <f t="shared" si="3"/>
        <v>0</v>
      </c>
    </row>
    <row r="89" spans="1:11" ht="22.5" x14ac:dyDescent="0.25">
      <c r="A89" s="144" t="s">
        <v>99</v>
      </c>
      <c r="B89" s="8" t="s">
        <v>100</v>
      </c>
      <c r="C89" s="10"/>
      <c r="D89" s="10"/>
      <c r="E89" s="10"/>
      <c r="F89" s="10">
        <f t="shared" si="4"/>
        <v>0</v>
      </c>
      <c r="G89" s="22"/>
      <c r="H89" s="22"/>
      <c r="I89" s="22"/>
      <c r="J89" s="22"/>
      <c r="K89" s="21">
        <f t="shared" si="3"/>
        <v>0</v>
      </c>
    </row>
    <row r="90" spans="1:11" ht="21" x14ac:dyDescent="0.25">
      <c r="A90" s="143" t="s">
        <v>101</v>
      </c>
      <c r="B90" s="5" t="s">
        <v>102</v>
      </c>
      <c r="C90" s="7"/>
      <c r="D90" s="7"/>
      <c r="E90" s="7"/>
      <c r="F90" s="7">
        <f t="shared" si="4"/>
        <v>0</v>
      </c>
      <c r="G90" s="24"/>
      <c r="H90" s="24"/>
      <c r="I90" s="24"/>
      <c r="J90" s="24"/>
      <c r="K90" s="23">
        <f t="shared" si="3"/>
        <v>0</v>
      </c>
    </row>
    <row r="91" spans="1:11" ht="21" x14ac:dyDescent="0.25">
      <c r="A91" s="143" t="s">
        <v>103</v>
      </c>
      <c r="B91" s="5" t="s">
        <v>104</v>
      </c>
      <c r="C91" s="6">
        <f>C80</f>
        <v>77938555</v>
      </c>
      <c r="D91" s="7"/>
      <c r="E91" s="7"/>
      <c r="F91" s="6">
        <f t="shared" si="4"/>
        <v>77938555</v>
      </c>
      <c r="G91" s="23">
        <f>G68+G72+G77+G80+G85+G90</f>
        <v>3939603</v>
      </c>
      <c r="H91" s="23">
        <f>H68+H72+H77+H80+H85+H90</f>
        <v>0</v>
      </c>
      <c r="I91" s="23">
        <f>I68+I72+I77+I80+I85+I90</f>
        <v>940000</v>
      </c>
      <c r="J91" s="23"/>
      <c r="K91" s="23">
        <f t="shared" si="3"/>
        <v>82818158</v>
      </c>
    </row>
    <row r="92" spans="1:11" x14ac:dyDescent="0.25">
      <c r="A92" s="143" t="s">
        <v>105</v>
      </c>
      <c r="B92" s="5" t="s">
        <v>180</v>
      </c>
      <c r="C92" s="6">
        <f>C67+C91</f>
        <v>90357555</v>
      </c>
      <c r="D92" s="7"/>
      <c r="E92" s="7"/>
      <c r="F92" s="6">
        <f t="shared" si="4"/>
        <v>90357555</v>
      </c>
      <c r="G92" s="23">
        <f>G67+G91</f>
        <v>3939603</v>
      </c>
      <c r="H92" s="23">
        <f>H67+H91</f>
        <v>-2500000</v>
      </c>
      <c r="I92" s="23">
        <f>I67+I91</f>
        <v>940000</v>
      </c>
      <c r="J92" s="23"/>
      <c r="K92" s="23">
        <f t="shared" si="3"/>
        <v>92737158</v>
      </c>
    </row>
    <row r="93" spans="1:11" x14ac:dyDescent="0.25">
      <c r="A93" s="12"/>
      <c r="B93" s="12"/>
      <c r="C93" s="12"/>
      <c r="D93" s="12"/>
      <c r="E93" s="12"/>
      <c r="F93" s="12"/>
    </row>
    <row r="94" spans="1:11" x14ac:dyDescent="0.25">
      <c r="A94" s="3"/>
      <c r="B94" s="3"/>
      <c r="C94" s="12"/>
      <c r="D94" s="12"/>
      <c r="E94" s="12"/>
      <c r="F94" s="12"/>
    </row>
    <row r="95" spans="1:11" x14ac:dyDescent="0.25">
      <c r="A95" s="2"/>
      <c r="B95" s="2"/>
      <c r="C95" s="1"/>
      <c r="D95" s="1"/>
      <c r="E95" s="1"/>
    </row>
    <row r="96" spans="1:11" ht="15" customHeight="1" x14ac:dyDescent="0.25">
      <c r="A96" s="187" t="s">
        <v>172</v>
      </c>
      <c r="B96" s="187" t="s">
        <v>173</v>
      </c>
      <c r="C96" s="188"/>
      <c r="D96" s="188"/>
      <c r="E96" s="188"/>
      <c r="F96" s="188"/>
    </row>
    <row r="97" spans="1:11" ht="21" x14ac:dyDescent="0.25">
      <c r="A97" s="187"/>
      <c r="B97" s="187"/>
      <c r="C97" s="16" t="s">
        <v>3</v>
      </c>
      <c r="D97" s="16" t="s">
        <v>4</v>
      </c>
      <c r="E97" s="16" t="s">
        <v>5</v>
      </c>
      <c r="F97" s="160" t="s">
        <v>327</v>
      </c>
      <c r="G97" s="49" t="s">
        <v>314</v>
      </c>
      <c r="H97" s="49" t="s">
        <v>315</v>
      </c>
      <c r="I97" s="49" t="s">
        <v>316</v>
      </c>
      <c r="J97" s="49" t="s">
        <v>328</v>
      </c>
      <c r="K97" s="49" t="s">
        <v>313</v>
      </c>
    </row>
    <row r="98" spans="1:11" x14ac:dyDescent="0.25">
      <c r="A98" s="4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</row>
    <row r="99" spans="1:11" x14ac:dyDescent="0.25">
      <c r="A99" s="187" t="s">
        <v>166</v>
      </c>
      <c r="B99" s="187"/>
      <c r="C99" s="187"/>
      <c r="D99" s="187"/>
      <c r="E99" s="187"/>
      <c r="F99" s="187"/>
    </row>
    <row r="100" spans="1:11" x14ac:dyDescent="0.25">
      <c r="A100" s="143" t="s">
        <v>6</v>
      </c>
      <c r="B100" s="5" t="s">
        <v>109</v>
      </c>
      <c r="C100" s="6">
        <f>C101+C102+C103+C104+C105</f>
        <v>89057555</v>
      </c>
      <c r="D100" s="7"/>
      <c r="E100" s="7"/>
      <c r="F100" s="6">
        <f t="shared" ref="F100:F154" si="5">C100+D100+E100</f>
        <v>89057555</v>
      </c>
      <c r="G100" s="23">
        <f>SUM(G101:G103)</f>
        <v>3939603</v>
      </c>
      <c r="H100" s="23">
        <f>SUM(H101:H103)</f>
        <v>-2500000</v>
      </c>
      <c r="I100" s="23">
        <f>SUM(I101:I103)</f>
        <v>940000</v>
      </c>
      <c r="J100" s="23">
        <f>SUM(J101:J103)</f>
        <v>0</v>
      </c>
      <c r="K100" s="23">
        <f t="shared" ref="K100:K155" si="6">F100+G100+H100+I100+J100</f>
        <v>91437158</v>
      </c>
    </row>
    <row r="101" spans="1:11" x14ac:dyDescent="0.25">
      <c r="A101" s="133" t="s">
        <v>228</v>
      </c>
      <c r="B101" s="8" t="s">
        <v>110</v>
      </c>
      <c r="C101" s="9">
        <v>57103434</v>
      </c>
      <c r="D101" s="10"/>
      <c r="E101" s="10"/>
      <c r="F101" s="9">
        <f t="shared" si="5"/>
        <v>57103434</v>
      </c>
      <c r="G101" s="21"/>
      <c r="H101" s="21"/>
      <c r="I101" s="21">
        <v>800000</v>
      </c>
      <c r="J101" s="21"/>
      <c r="K101" s="21">
        <f t="shared" si="6"/>
        <v>57903434</v>
      </c>
    </row>
    <row r="102" spans="1:11" x14ac:dyDescent="0.25">
      <c r="A102" s="133" t="s">
        <v>289</v>
      </c>
      <c r="B102" s="8" t="s">
        <v>111</v>
      </c>
      <c r="C102" s="9">
        <v>11059051</v>
      </c>
      <c r="D102" s="10"/>
      <c r="E102" s="10"/>
      <c r="F102" s="9">
        <f t="shared" si="5"/>
        <v>11059051</v>
      </c>
      <c r="G102" s="21"/>
      <c r="H102" s="21"/>
      <c r="I102" s="21">
        <v>140000</v>
      </c>
      <c r="J102" s="21"/>
      <c r="K102" s="21">
        <f t="shared" si="6"/>
        <v>11199051</v>
      </c>
    </row>
    <row r="103" spans="1:11" x14ac:dyDescent="0.25">
      <c r="A103" s="133" t="s">
        <v>229</v>
      </c>
      <c r="B103" s="8" t="s">
        <v>112</v>
      </c>
      <c r="C103" s="9">
        <v>20895070</v>
      </c>
      <c r="D103" s="10"/>
      <c r="E103" s="10"/>
      <c r="F103" s="9">
        <f t="shared" si="5"/>
        <v>20895070</v>
      </c>
      <c r="G103" s="21">
        <v>3939603</v>
      </c>
      <c r="H103" s="21">
        <v>-2500000</v>
      </c>
      <c r="I103" s="21"/>
      <c r="J103" s="21"/>
      <c r="K103" s="21">
        <f t="shared" si="6"/>
        <v>22334673</v>
      </c>
    </row>
    <row r="104" spans="1:11" x14ac:dyDescent="0.25">
      <c r="A104" s="133" t="s">
        <v>230</v>
      </c>
      <c r="B104" s="8" t="s">
        <v>113</v>
      </c>
      <c r="C104" s="10"/>
      <c r="D104" s="10"/>
      <c r="E104" s="10"/>
      <c r="F104" s="10">
        <f t="shared" si="5"/>
        <v>0</v>
      </c>
      <c r="G104" s="22"/>
      <c r="H104" s="22"/>
      <c r="I104" s="22"/>
      <c r="J104" s="22"/>
      <c r="K104" s="21">
        <f t="shared" si="6"/>
        <v>0</v>
      </c>
    </row>
    <row r="105" spans="1:11" x14ac:dyDescent="0.25">
      <c r="A105" s="133" t="s">
        <v>231</v>
      </c>
      <c r="B105" s="8" t="s">
        <v>114</v>
      </c>
      <c r="C105" s="10"/>
      <c r="D105" s="10"/>
      <c r="E105" s="10"/>
      <c r="F105" s="10">
        <f t="shared" si="5"/>
        <v>0</v>
      </c>
      <c r="G105" s="22"/>
      <c r="H105" s="22"/>
      <c r="I105" s="22"/>
      <c r="J105" s="22"/>
      <c r="K105" s="21">
        <f t="shared" si="6"/>
        <v>0</v>
      </c>
    </row>
    <row r="106" spans="1:11" x14ac:dyDescent="0.25">
      <c r="A106" s="133" t="s">
        <v>232</v>
      </c>
      <c r="B106" s="8" t="s">
        <v>115</v>
      </c>
      <c r="C106" s="10"/>
      <c r="D106" s="10"/>
      <c r="E106" s="10"/>
      <c r="F106" s="10">
        <f t="shared" si="5"/>
        <v>0</v>
      </c>
      <c r="G106" s="22"/>
      <c r="H106" s="22"/>
      <c r="I106" s="22"/>
      <c r="J106" s="22"/>
      <c r="K106" s="21">
        <f t="shared" si="6"/>
        <v>0</v>
      </c>
    </row>
    <row r="107" spans="1:11" x14ac:dyDescent="0.25">
      <c r="A107" s="133" t="s">
        <v>233</v>
      </c>
      <c r="B107" s="11" t="s">
        <v>116</v>
      </c>
      <c r="C107" s="10"/>
      <c r="D107" s="10"/>
      <c r="E107" s="10"/>
      <c r="F107" s="10">
        <f t="shared" si="5"/>
        <v>0</v>
      </c>
      <c r="G107" s="22"/>
      <c r="H107" s="22"/>
      <c r="I107" s="22"/>
      <c r="J107" s="22"/>
      <c r="K107" s="21">
        <f t="shared" si="6"/>
        <v>0</v>
      </c>
    </row>
    <row r="108" spans="1:11" ht="22.5" x14ac:dyDescent="0.25">
      <c r="A108" s="133" t="s">
        <v>290</v>
      </c>
      <c r="B108" s="8" t="s">
        <v>117</v>
      </c>
      <c r="C108" s="10"/>
      <c r="D108" s="10"/>
      <c r="E108" s="10"/>
      <c r="F108" s="10">
        <f t="shared" si="5"/>
        <v>0</v>
      </c>
      <c r="G108" s="22"/>
      <c r="H108" s="22"/>
      <c r="I108" s="22"/>
      <c r="J108" s="22"/>
      <c r="K108" s="21">
        <f t="shared" si="6"/>
        <v>0</v>
      </c>
    </row>
    <row r="109" spans="1:11" ht="22.5" x14ac:dyDescent="0.25">
      <c r="A109" s="133" t="s">
        <v>291</v>
      </c>
      <c r="B109" s="8" t="s">
        <v>118</v>
      </c>
      <c r="C109" s="10"/>
      <c r="D109" s="10"/>
      <c r="E109" s="10"/>
      <c r="F109" s="10">
        <f t="shared" si="5"/>
        <v>0</v>
      </c>
      <c r="G109" s="22"/>
      <c r="H109" s="22"/>
      <c r="I109" s="22"/>
      <c r="J109" s="22"/>
      <c r="K109" s="21">
        <f t="shared" si="6"/>
        <v>0</v>
      </c>
    </row>
    <row r="110" spans="1:11" x14ac:dyDescent="0.25">
      <c r="A110" s="133" t="s">
        <v>292</v>
      </c>
      <c r="B110" s="11" t="s">
        <v>119</v>
      </c>
      <c r="C110" s="10"/>
      <c r="D110" s="10"/>
      <c r="E110" s="10"/>
      <c r="F110" s="10">
        <f t="shared" si="5"/>
        <v>0</v>
      </c>
      <c r="G110" s="22"/>
      <c r="H110" s="22"/>
      <c r="I110" s="22"/>
      <c r="J110" s="22"/>
      <c r="K110" s="21">
        <f t="shared" si="6"/>
        <v>0</v>
      </c>
    </row>
    <row r="111" spans="1:11" x14ac:dyDescent="0.25">
      <c r="A111" s="133" t="s">
        <v>293</v>
      </c>
      <c r="B111" s="11" t="s">
        <v>120</v>
      </c>
      <c r="C111" s="10"/>
      <c r="D111" s="10"/>
      <c r="E111" s="10"/>
      <c r="F111" s="10">
        <f t="shared" si="5"/>
        <v>0</v>
      </c>
      <c r="G111" s="22"/>
      <c r="H111" s="22"/>
      <c r="I111" s="22"/>
      <c r="J111" s="22"/>
      <c r="K111" s="21">
        <f t="shared" si="6"/>
        <v>0</v>
      </c>
    </row>
    <row r="112" spans="1:11" ht="22.5" x14ac:dyDescent="0.25">
      <c r="A112" s="133" t="s">
        <v>294</v>
      </c>
      <c r="B112" s="8" t="s">
        <v>121</v>
      </c>
      <c r="C112" s="10"/>
      <c r="D112" s="10"/>
      <c r="E112" s="10"/>
      <c r="F112" s="10">
        <f t="shared" si="5"/>
        <v>0</v>
      </c>
      <c r="G112" s="22"/>
      <c r="H112" s="22"/>
      <c r="I112" s="22"/>
      <c r="J112" s="22"/>
      <c r="K112" s="21">
        <f t="shared" si="6"/>
        <v>0</v>
      </c>
    </row>
    <row r="113" spans="1:11" x14ac:dyDescent="0.25">
      <c r="A113" s="133" t="s">
        <v>295</v>
      </c>
      <c r="B113" s="8" t="s">
        <v>122</v>
      </c>
      <c r="C113" s="10"/>
      <c r="D113" s="10"/>
      <c r="E113" s="10"/>
      <c r="F113" s="10">
        <f t="shared" si="5"/>
        <v>0</v>
      </c>
      <c r="G113" s="22"/>
      <c r="H113" s="22"/>
      <c r="I113" s="22"/>
      <c r="J113" s="22"/>
      <c r="K113" s="21">
        <f t="shared" si="6"/>
        <v>0</v>
      </c>
    </row>
    <row r="114" spans="1:11" x14ac:dyDescent="0.25">
      <c r="A114" s="133" t="s">
        <v>296</v>
      </c>
      <c r="B114" s="8" t="s">
        <v>123</v>
      </c>
      <c r="C114" s="10"/>
      <c r="D114" s="10"/>
      <c r="E114" s="10"/>
      <c r="F114" s="10">
        <f t="shared" si="5"/>
        <v>0</v>
      </c>
      <c r="G114" s="22"/>
      <c r="H114" s="22"/>
      <c r="I114" s="22"/>
      <c r="J114" s="22"/>
      <c r="K114" s="21">
        <f t="shared" si="6"/>
        <v>0</v>
      </c>
    </row>
    <row r="115" spans="1:11" ht="22.5" x14ac:dyDescent="0.25">
      <c r="A115" s="133" t="s">
        <v>297</v>
      </c>
      <c r="B115" s="8" t="s">
        <v>124</v>
      </c>
      <c r="C115" s="10"/>
      <c r="D115" s="10"/>
      <c r="E115" s="10"/>
      <c r="F115" s="10">
        <f t="shared" si="5"/>
        <v>0</v>
      </c>
      <c r="G115" s="22"/>
      <c r="H115" s="22"/>
      <c r="I115" s="22"/>
      <c r="J115" s="22"/>
      <c r="K115" s="21">
        <f t="shared" si="6"/>
        <v>0</v>
      </c>
    </row>
    <row r="116" spans="1:11" x14ac:dyDescent="0.25">
      <c r="A116" s="143" t="s">
        <v>14</v>
      </c>
      <c r="B116" s="5" t="s">
        <v>125</v>
      </c>
      <c r="C116" s="6">
        <f>C117+C119</f>
        <v>1300000</v>
      </c>
      <c r="D116" s="7"/>
      <c r="E116" s="7"/>
      <c r="F116" s="6">
        <f t="shared" si="5"/>
        <v>1300000</v>
      </c>
      <c r="G116" s="23">
        <f>G117+G119</f>
        <v>0</v>
      </c>
      <c r="H116" s="23">
        <f>H117+H119</f>
        <v>0</v>
      </c>
      <c r="I116" s="23">
        <f t="shared" ref="I116:J116" si="7">I117+I119</f>
        <v>0</v>
      </c>
      <c r="J116" s="23">
        <f t="shared" si="7"/>
        <v>0</v>
      </c>
      <c r="K116" s="23">
        <f t="shared" si="6"/>
        <v>1300000</v>
      </c>
    </row>
    <row r="117" spans="1:11" x14ac:dyDescent="0.25">
      <c r="A117" s="133" t="s">
        <v>234</v>
      </c>
      <c r="B117" s="8" t="s">
        <v>126</v>
      </c>
      <c r="C117" s="9"/>
      <c r="D117" s="10"/>
      <c r="E117" s="10"/>
      <c r="F117" s="9">
        <f t="shared" si="5"/>
        <v>0</v>
      </c>
      <c r="G117" s="21"/>
      <c r="H117" s="21">
        <v>19050</v>
      </c>
      <c r="I117" s="21"/>
      <c r="J117" s="21"/>
      <c r="K117" s="21">
        <f t="shared" si="6"/>
        <v>19050</v>
      </c>
    </row>
    <row r="118" spans="1:11" x14ac:dyDescent="0.25">
      <c r="A118" s="133" t="s">
        <v>235</v>
      </c>
      <c r="B118" s="8" t="s">
        <v>127</v>
      </c>
      <c r="C118" s="10"/>
      <c r="D118" s="10"/>
      <c r="E118" s="10"/>
      <c r="F118" s="10">
        <f t="shared" si="5"/>
        <v>0</v>
      </c>
      <c r="G118" s="22"/>
      <c r="H118" s="22"/>
      <c r="I118" s="22"/>
      <c r="J118" s="22"/>
      <c r="K118" s="21">
        <f t="shared" si="6"/>
        <v>0</v>
      </c>
    </row>
    <row r="119" spans="1:11" x14ac:dyDescent="0.25">
      <c r="A119" s="133" t="s">
        <v>236</v>
      </c>
      <c r="B119" s="8" t="s">
        <v>128</v>
      </c>
      <c r="C119" s="21">
        <v>1300000</v>
      </c>
      <c r="D119" s="10"/>
      <c r="E119" s="10"/>
      <c r="F119" s="21">
        <f t="shared" si="5"/>
        <v>1300000</v>
      </c>
      <c r="G119" s="21"/>
      <c r="H119" s="21">
        <v>-19050</v>
      </c>
      <c r="I119" s="21"/>
      <c r="J119" s="21"/>
      <c r="K119" s="21">
        <f t="shared" si="6"/>
        <v>1280950</v>
      </c>
    </row>
    <row r="120" spans="1:11" x14ac:dyDescent="0.25">
      <c r="A120" s="133" t="s">
        <v>237</v>
      </c>
      <c r="B120" s="8" t="s">
        <v>129</v>
      </c>
      <c r="C120" s="10"/>
      <c r="D120" s="10"/>
      <c r="E120" s="10"/>
      <c r="F120" s="10">
        <f t="shared" si="5"/>
        <v>0</v>
      </c>
      <c r="G120" s="22"/>
      <c r="H120" s="22"/>
      <c r="I120" s="22"/>
      <c r="J120" s="22"/>
      <c r="K120" s="21">
        <f t="shared" si="6"/>
        <v>0</v>
      </c>
    </row>
    <row r="121" spans="1:11" x14ac:dyDescent="0.25">
      <c r="A121" s="133" t="s">
        <v>238</v>
      </c>
      <c r="B121" s="8" t="s">
        <v>130</v>
      </c>
      <c r="C121" s="10"/>
      <c r="D121" s="10"/>
      <c r="E121" s="10"/>
      <c r="F121" s="10">
        <f t="shared" si="5"/>
        <v>0</v>
      </c>
      <c r="G121" s="22"/>
      <c r="H121" s="22"/>
      <c r="I121" s="22"/>
      <c r="J121" s="22"/>
      <c r="K121" s="21">
        <f t="shared" si="6"/>
        <v>0</v>
      </c>
    </row>
    <row r="122" spans="1:11" ht="22.5" x14ac:dyDescent="0.25">
      <c r="A122" s="133" t="s">
        <v>239</v>
      </c>
      <c r="B122" s="8" t="s">
        <v>131</v>
      </c>
      <c r="C122" s="10"/>
      <c r="D122" s="10"/>
      <c r="E122" s="10"/>
      <c r="F122" s="10">
        <f t="shared" si="5"/>
        <v>0</v>
      </c>
      <c r="G122" s="22"/>
      <c r="H122" s="22"/>
      <c r="I122" s="22"/>
      <c r="J122" s="22"/>
      <c r="K122" s="21">
        <f t="shared" si="6"/>
        <v>0</v>
      </c>
    </row>
    <row r="123" spans="1:11" ht="22.5" x14ac:dyDescent="0.25">
      <c r="A123" s="133" t="s">
        <v>298</v>
      </c>
      <c r="B123" s="8" t="s">
        <v>132</v>
      </c>
      <c r="C123" s="10"/>
      <c r="D123" s="10"/>
      <c r="E123" s="10"/>
      <c r="F123" s="10">
        <f t="shared" si="5"/>
        <v>0</v>
      </c>
      <c r="G123" s="22"/>
      <c r="H123" s="22"/>
      <c r="I123" s="22"/>
      <c r="J123" s="22"/>
      <c r="K123" s="21">
        <f t="shared" si="6"/>
        <v>0</v>
      </c>
    </row>
    <row r="124" spans="1:11" ht="22.5" x14ac:dyDescent="0.25">
      <c r="A124" s="133" t="s">
        <v>299</v>
      </c>
      <c r="B124" s="8" t="s">
        <v>118</v>
      </c>
      <c r="C124" s="10"/>
      <c r="D124" s="10"/>
      <c r="E124" s="10"/>
      <c r="F124" s="10">
        <f t="shared" si="5"/>
        <v>0</v>
      </c>
      <c r="G124" s="22"/>
      <c r="H124" s="22"/>
      <c r="I124" s="22"/>
      <c r="J124" s="22"/>
      <c r="K124" s="21">
        <f t="shared" si="6"/>
        <v>0</v>
      </c>
    </row>
    <row r="125" spans="1:11" x14ac:dyDescent="0.25">
      <c r="A125" s="133" t="s">
        <v>300</v>
      </c>
      <c r="B125" s="8" t="s">
        <v>133</v>
      </c>
      <c r="C125" s="10"/>
      <c r="D125" s="10"/>
      <c r="E125" s="10"/>
      <c r="F125" s="10">
        <f t="shared" si="5"/>
        <v>0</v>
      </c>
      <c r="G125" s="22"/>
      <c r="H125" s="22"/>
      <c r="I125" s="22"/>
      <c r="J125" s="22"/>
      <c r="K125" s="21">
        <f t="shared" si="6"/>
        <v>0</v>
      </c>
    </row>
    <row r="126" spans="1:11" x14ac:dyDescent="0.25">
      <c r="A126" s="133" t="s">
        <v>301</v>
      </c>
      <c r="B126" s="8" t="s">
        <v>134</v>
      </c>
      <c r="C126" s="10"/>
      <c r="D126" s="10"/>
      <c r="E126" s="10"/>
      <c r="F126" s="10">
        <f t="shared" si="5"/>
        <v>0</v>
      </c>
      <c r="G126" s="22"/>
      <c r="H126" s="22"/>
      <c r="I126" s="22"/>
      <c r="J126" s="22"/>
      <c r="K126" s="21">
        <f t="shared" si="6"/>
        <v>0</v>
      </c>
    </row>
    <row r="127" spans="1:11" ht="22.5" x14ac:dyDescent="0.25">
      <c r="A127" s="133" t="s">
        <v>302</v>
      </c>
      <c r="B127" s="8" t="s">
        <v>121</v>
      </c>
      <c r="C127" s="10"/>
      <c r="D127" s="10"/>
      <c r="E127" s="10"/>
      <c r="F127" s="10">
        <f t="shared" si="5"/>
        <v>0</v>
      </c>
      <c r="G127" s="22"/>
      <c r="H127" s="22"/>
      <c r="I127" s="22"/>
      <c r="J127" s="22"/>
      <c r="K127" s="21">
        <f t="shared" si="6"/>
        <v>0</v>
      </c>
    </row>
    <row r="128" spans="1:11" x14ac:dyDescent="0.25">
      <c r="A128" s="133" t="s">
        <v>303</v>
      </c>
      <c r="B128" s="8" t="s">
        <v>135</v>
      </c>
      <c r="C128" s="10"/>
      <c r="D128" s="10"/>
      <c r="E128" s="10"/>
      <c r="F128" s="10">
        <f t="shared" si="5"/>
        <v>0</v>
      </c>
      <c r="G128" s="22"/>
      <c r="H128" s="22"/>
      <c r="I128" s="22"/>
      <c r="J128" s="22"/>
      <c r="K128" s="21">
        <f t="shared" si="6"/>
        <v>0</v>
      </c>
    </row>
    <row r="129" spans="1:11" ht="22.5" x14ac:dyDescent="0.25">
      <c r="A129" s="133" t="s">
        <v>304</v>
      </c>
      <c r="B129" s="8" t="s">
        <v>136</v>
      </c>
      <c r="C129" s="10"/>
      <c r="D129" s="10"/>
      <c r="E129" s="10"/>
      <c r="F129" s="10">
        <f t="shared" si="5"/>
        <v>0</v>
      </c>
      <c r="G129" s="22"/>
      <c r="H129" s="22"/>
      <c r="I129" s="22"/>
      <c r="J129" s="22"/>
      <c r="K129" s="21">
        <f t="shared" si="6"/>
        <v>0</v>
      </c>
    </row>
    <row r="130" spans="1:11" x14ac:dyDescent="0.25">
      <c r="A130" s="143" t="s">
        <v>22</v>
      </c>
      <c r="B130" s="5" t="s">
        <v>137</v>
      </c>
      <c r="C130" s="7"/>
      <c r="D130" s="7"/>
      <c r="E130" s="7"/>
      <c r="F130" s="7">
        <f t="shared" si="5"/>
        <v>0</v>
      </c>
      <c r="G130" s="24"/>
      <c r="H130" s="24"/>
      <c r="I130" s="24"/>
      <c r="J130" s="24"/>
      <c r="K130" s="23">
        <f t="shared" si="6"/>
        <v>0</v>
      </c>
    </row>
    <row r="131" spans="1:11" x14ac:dyDescent="0.25">
      <c r="A131" s="133" t="s">
        <v>240</v>
      </c>
      <c r="B131" s="8" t="s">
        <v>138</v>
      </c>
      <c r="C131" s="10"/>
      <c r="D131" s="10"/>
      <c r="E131" s="10"/>
      <c r="F131" s="10">
        <f t="shared" si="5"/>
        <v>0</v>
      </c>
      <c r="G131" s="22"/>
      <c r="H131" s="22"/>
      <c r="I131" s="22"/>
      <c r="J131" s="22"/>
      <c r="K131" s="21">
        <f t="shared" si="6"/>
        <v>0</v>
      </c>
    </row>
    <row r="132" spans="1:11" x14ac:dyDescent="0.25">
      <c r="A132" s="133" t="s">
        <v>241</v>
      </c>
      <c r="B132" s="8" t="s">
        <v>139</v>
      </c>
      <c r="C132" s="10"/>
      <c r="D132" s="10"/>
      <c r="E132" s="10"/>
      <c r="F132" s="10">
        <f t="shared" si="5"/>
        <v>0</v>
      </c>
      <c r="G132" s="22"/>
      <c r="H132" s="22"/>
      <c r="I132" s="22"/>
      <c r="J132" s="22"/>
      <c r="K132" s="21">
        <f t="shared" si="6"/>
        <v>0</v>
      </c>
    </row>
    <row r="133" spans="1:11" x14ac:dyDescent="0.25">
      <c r="A133" s="143" t="s">
        <v>140</v>
      </c>
      <c r="B133" s="5" t="s">
        <v>141</v>
      </c>
      <c r="C133" s="6">
        <f>C100+C116</f>
        <v>90357555</v>
      </c>
      <c r="D133" s="7"/>
      <c r="E133" s="7"/>
      <c r="F133" s="6">
        <f t="shared" si="5"/>
        <v>90357555</v>
      </c>
      <c r="G133" s="23">
        <f>G100+G116+G130</f>
        <v>3939603</v>
      </c>
      <c r="H133" s="23">
        <f>H100+H116+H130</f>
        <v>-2500000</v>
      </c>
      <c r="I133" s="23">
        <f>I100+I116+I130</f>
        <v>940000</v>
      </c>
      <c r="J133" s="23">
        <f>J100+J116+J130</f>
        <v>0</v>
      </c>
      <c r="K133" s="23">
        <f t="shared" si="6"/>
        <v>92737158</v>
      </c>
    </row>
    <row r="134" spans="1:11" ht="21" x14ac:dyDescent="0.25">
      <c r="A134" s="143" t="s">
        <v>38</v>
      </c>
      <c r="B134" s="5" t="s">
        <v>142</v>
      </c>
      <c r="C134" s="7"/>
      <c r="D134" s="7"/>
      <c r="E134" s="7"/>
      <c r="F134" s="7">
        <f t="shared" si="5"/>
        <v>0</v>
      </c>
      <c r="G134" s="24"/>
      <c r="H134" s="24"/>
      <c r="I134" s="24"/>
      <c r="J134" s="24"/>
      <c r="K134" s="23">
        <f t="shared" si="6"/>
        <v>0</v>
      </c>
    </row>
    <row r="135" spans="1:11" x14ac:dyDescent="0.25">
      <c r="A135" s="133" t="s">
        <v>252</v>
      </c>
      <c r="B135" s="8" t="s">
        <v>181</v>
      </c>
      <c r="C135" s="10"/>
      <c r="D135" s="10"/>
      <c r="E135" s="10"/>
      <c r="F135" s="10">
        <f t="shared" si="5"/>
        <v>0</v>
      </c>
      <c r="G135" s="22"/>
      <c r="H135" s="22"/>
      <c r="I135" s="22"/>
      <c r="J135" s="22"/>
      <c r="K135" s="21">
        <f t="shared" si="6"/>
        <v>0</v>
      </c>
    </row>
    <row r="136" spans="1:11" ht="22.5" x14ac:dyDescent="0.25">
      <c r="A136" s="133" t="s">
        <v>253</v>
      </c>
      <c r="B136" s="8" t="s">
        <v>182</v>
      </c>
      <c r="C136" s="10"/>
      <c r="D136" s="10"/>
      <c r="E136" s="10"/>
      <c r="F136" s="10">
        <f t="shared" si="5"/>
        <v>0</v>
      </c>
      <c r="G136" s="22"/>
      <c r="H136" s="22"/>
      <c r="I136" s="22"/>
      <c r="J136" s="22"/>
      <c r="K136" s="21">
        <f t="shared" si="6"/>
        <v>0</v>
      </c>
    </row>
    <row r="137" spans="1:11" x14ac:dyDescent="0.25">
      <c r="A137" s="133" t="s">
        <v>254</v>
      </c>
      <c r="B137" s="8" t="s">
        <v>183</v>
      </c>
      <c r="C137" s="10"/>
      <c r="D137" s="10"/>
      <c r="E137" s="10"/>
      <c r="F137" s="10">
        <f t="shared" si="5"/>
        <v>0</v>
      </c>
      <c r="G137" s="22"/>
      <c r="H137" s="22"/>
      <c r="I137" s="22"/>
      <c r="J137" s="22"/>
      <c r="K137" s="21">
        <f t="shared" si="6"/>
        <v>0</v>
      </c>
    </row>
    <row r="138" spans="1:11" x14ac:dyDescent="0.25">
      <c r="A138" s="122" t="s">
        <v>50</v>
      </c>
      <c r="B138" s="5" t="s">
        <v>146</v>
      </c>
      <c r="C138" s="7"/>
      <c r="D138" s="7"/>
      <c r="E138" s="7"/>
      <c r="F138" s="7">
        <f t="shared" si="5"/>
        <v>0</v>
      </c>
      <c r="G138" s="24"/>
      <c r="H138" s="24"/>
      <c r="I138" s="24"/>
      <c r="J138" s="24"/>
      <c r="K138" s="23">
        <f t="shared" si="6"/>
        <v>0</v>
      </c>
    </row>
    <row r="139" spans="1:11" x14ac:dyDescent="0.25">
      <c r="A139" s="133" t="s">
        <v>262</v>
      </c>
      <c r="B139" s="8" t="s">
        <v>147</v>
      </c>
      <c r="C139" s="10"/>
      <c r="D139" s="10"/>
      <c r="E139" s="10"/>
      <c r="F139" s="10">
        <f t="shared" si="5"/>
        <v>0</v>
      </c>
      <c r="G139" s="22"/>
      <c r="H139" s="22"/>
      <c r="I139" s="22"/>
      <c r="J139" s="22"/>
      <c r="K139" s="21">
        <f t="shared" si="6"/>
        <v>0</v>
      </c>
    </row>
    <row r="140" spans="1:11" x14ac:dyDescent="0.25">
      <c r="A140" s="133" t="s">
        <v>263</v>
      </c>
      <c r="B140" s="8" t="s">
        <v>148</v>
      </c>
      <c r="C140" s="10"/>
      <c r="D140" s="10"/>
      <c r="E140" s="10"/>
      <c r="F140" s="10">
        <f t="shared" si="5"/>
        <v>0</v>
      </c>
      <c r="G140" s="22"/>
      <c r="H140" s="22"/>
      <c r="I140" s="22"/>
      <c r="J140" s="22"/>
      <c r="K140" s="21">
        <f t="shared" si="6"/>
        <v>0</v>
      </c>
    </row>
    <row r="141" spans="1:11" x14ac:dyDescent="0.25">
      <c r="A141" s="133" t="s">
        <v>264</v>
      </c>
      <c r="B141" s="8" t="s">
        <v>149</v>
      </c>
      <c r="C141" s="10"/>
      <c r="D141" s="10"/>
      <c r="E141" s="10"/>
      <c r="F141" s="10">
        <f t="shared" si="5"/>
        <v>0</v>
      </c>
      <c r="G141" s="22"/>
      <c r="H141" s="22"/>
      <c r="I141" s="22"/>
      <c r="J141" s="22"/>
      <c r="K141" s="21">
        <f t="shared" si="6"/>
        <v>0</v>
      </c>
    </row>
    <row r="142" spans="1:11" x14ac:dyDescent="0.25">
      <c r="A142" s="133" t="s">
        <v>265</v>
      </c>
      <c r="B142" s="8" t="s">
        <v>150</v>
      </c>
      <c r="C142" s="10"/>
      <c r="D142" s="10"/>
      <c r="E142" s="10"/>
      <c r="F142" s="10">
        <f t="shared" si="5"/>
        <v>0</v>
      </c>
      <c r="G142" s="22"/>
      <c r="H142" s="22"/>
      <c r="I142" s="22"/>
      <c r="J142" s="22"/>
      <c r="K142" s="21">
        <f t="shared" si="6"/>
        <v>0</v>
      </c>
    </row>
    <row r="143" spans="1:11" x14ac:dyDescent="0.25">
      <c r="A143" s="122" t="s">
        <v>151</v>
      </c>
      <c r="B143" s="5" t="s">
        <v>152</v>
      </c>
      <c r="C143" s="7"/>
      <c r="D143" s="7"/>
      <c r="E143" s="7"/>
      <c r="F143" s="7">
        <f t="shared" si="5"/>
        <v>0</v>
      </c>
      <c r="G143" s="24"/>
      <c r="H143" s="24"/>
      <c r="I143" s="24"/>
      <c r="J143" s="24"/>
      <c r="K143" s="23">
        <f t="shared" si="6"/>
        <v>0</v>
      </c>
    </row>
    <row r="144" spans="1:11" x14ac:dyDescent="0.25">
      <c r="A144" s="133" t="s">
        <v>267</v>
      </c>
      <c r="B144" s="8" t="s">
        <v>153</v>
      </c>
      <c r="C144" s="10"/>
      <c r="D144" s="10"/>
      <c r="E144" s="10"/>
      <c r="F144" s="10">
        <f t="shared" si="5"/>
        <v>0</v>
      </c>
      <c r="G144" s="22"/>
      <c r="H144" s="22"/>
      <c r="I144" s="22"/>
      <c r="J144" s="22"/>
      <c r="K144" s="21">
        <f t="shared" si="6"/>
        <v>0</v>
      </c>
    </row>
    <row r="145" spans="1:11" x14ac:dyDescent="0.25">
      <c r="A145" s="133" t="s">
        <v>268</v>
      </c>
      <c r="B145" s="8" t="s">
        <v>154</v>
      </c>
      <c r="C145" s="10"/>
      <c r="D145" s="10"/>
      <c r="E145" s="10"/>
      <c r="F145" s="10">
        <f t="shared" si="5"/>
        <v>0</v>
      </c>
      <c r="G145" s="22"/>
      <c r="H145" s="22"/>
      <c r="I145" s="22"/>
      <c r="J145" s="22"/>
      <c r="K145" s="21">
        <f t="shared" si="6"/>
        <v>0</v>
      </c>
    </row>
    <row r="146" spans="1:11" x14ac:dyDescent="0.25">
      <c r="A146" s="133" t="s">
        <v>269</v>
      </c>
      <c r="B146" s="8" t="s">
        <v>155</v>
      </c>
      <c r="C146" s="10"/>
      <c r="D146" s="10"/>
      <c r="E146" s="10"/>
      <c r="F146" s="10">
        <f t="shared" si="5"/>
        <v>0</v>
      </c>
      <c r="G146" s="22"/>
      <c r="H146" s="22"/>
      <c r="I146" s="22"/>
      <c r="J146" s="22"/>
      <c r="K146" s="21">
        <f t="shared" si="6"/>
        <v>0</v>
      </c>
    </row>
    <row r="147" spans="1:11" x14ac:dyDescent="0.25">
      <c r="A147" s="133" t="s">
        <v>270</v>
      </c>
      <c r="B147" s="8" t="s">
        <v>156</v>
      </c>
      <c r="C147" s="10"/>
      <c r="D147" s="10"/>
      <c r="E147" s="10"/>
      <c r="F147" s="10">
        <f t="shared" si="5"/>
        <v>0</v>
      </c>
      <c r="G147" s="22"/>
      <c r="H147" s="22"/>
      <c r="I147" s="22"/>
      <c r="J147" s="22"/>
      <c r="K147" s="21">
        <f t="shared" si="6"/>
        <v>0</v>
      </c>
    </row>
    <row r="148" spans="1:11" x14ac:dyDescent="0.25">
      <c r="A148" s="122" t="s">
        <v>63</v>
      </c>
      <c r="B148" s="5" t="s">
        <v>157</v>
      </c>
      <c r="C148" s="7"/>
      <c r="D148" s="7"/>
      <c r="E148" s="7"/>
      <c r="F148" s="7">
        <f t="shared" si="5"/>
        <v>0</v>
      </c>
      <c r="G148" s="24"/>
      <c r="H148" s="24"/>
      <c r="I148" s="24"/>
      <c r="J148" s="24"/>
      <c r="K148" s="23">
        <f t="shared" si="6"/>
        <v>0</v>
      </c>
    </row>
    <row r="149" spans="1:11" x14ac:dyDescent="0.25">
      <c r="A149" s="133" t="s">
        <v>271</v>
      </c>
      <c r="B149" s="8" t="s">
        <v>184</v>
      </c>
      <c r="C149" s="10"/>
      <c r="D149" s="10"/>
      <c r="E149" s="10"/>
      <c r="F149" s="10">
        <f t="shared" si="5"/>
        <v>0</v>
      </c>
      <c r="G149" s="22"/>
      <c r="H149" s="22"/>
      <c r="I149" s="22"/>
      <c r="J149" s="22"/>
      <c r="K149" s="21">
        <f t="shared" si="6"/>
        <v>0</v>
      </c>
    </row>
    <row r="150" spans="1:11" x14ac:dyDescent="0.25">
      <c r="A150" s="133" t="s">
        <v>272</v>
      </c>
      <c r="B150" s="8" t="s">
        <v>185</v>
      </c>
      <c r="C150" s="10"/>
      <c r="D150" s="10"/>
      <c r="E150" s="10"/>
      <c r="F150" s="10">
        <f t="shared" si="5"/>
        <v>0</v>
      </c>
      <c r="G150" s="22"/>
      <c r="H150" s="22"/>
      <c r="I150" s="22"/>
      <c r="J150" s="22"/>
      <c r="K150" s="21">
        <f t="shared" si="6"/>
        <v>0</v>
      </c>
    </row>
    <row r="151" spans="1:11" x14ac:dyDescent="0.25">
      <c r="A151" s="133" t="s">
        <v>273</v>
      </c>
      <c r="B151" s="8" t="s">
        <v>186</v>
      </c>
      <c r="C151" s="10"/>
      <c r="D151" s="10"/>
      <c r="E151" s="10"/>
      <c r="F151" s="10">
        <f t="shared" si="5"/>
        <v>0</v>
      </c>
      <c r="G151" s="22"/>
      <c r="H151" s="22"/>
      <c r="I151" s="22"/>
      <c r="J151" s="22"/>
      <c r="K151" s="21">
        <f t="shared" si="6"/>
        <v>0</v>
      </c>
    </row>
    <row r="152" spans="1:11" x14ac:dyDescent="0.25">
      <c r="A152" s="133" t="s">
        <v>274</v>
      </c>
      <c r="B152" s="8" t="s">
        <v>187</v>
      </c>
      <c r="C152" s="10"/>
      <c r="D152" s="10"/>
      <c r="E152" s="10"/>
      <c r="F152" s="10">
        <f t="shared" si="5"/>
        <v>0</v>
      </c>
      <c r="G152" s="22"/>
      <c r="H152" s="22"/>
      <c r="I152" s="22"/>
      <c r="J152" s="22"/>
      <c r="K152" s="21">
        <f t="shared" si="6"/>
        <v>0</v>
      </c>
    </row>
    <row r="153" spans="1:11" x14ac:dyDescent="0.25">
      <c r="A153" s="122" t="s">
        <v>69</v>
      </c>
      <c r="B153" s="5" t="s">
        <v>162</v>
      </c>
      <c r="C153" s="7"/>
      <c r="D153" s="7"/>
      <c r="E153" s="7"/>
      <c r="F153" s="7">
        <f t="shared" si="5"/>
        <v>0</v>
      </c>
      <c r="G153" s="24">
        <f>G134+G138+G143+G148</f>
        <v>0</v>
      </c>
      <c r="H153" s="24">
        <f>H134+H138+H143+H148</f>
        <v>0</v>
      </c>
      <c r="I153" s="24">
        <f>I134+I138+I143+I148</f>
        <v>0</v>
      </c>
      <c r="J153" s="24">
        <f>J134+J138+J143+J148</f>
        <v>0</v>
      </c>
      <c r="K153" s="23">
        <f t="shared" si="6"/>
        <v>0</v>
      </c>
    </row>
    <row r="154" spans="1:11" x14ac:dyDescent="0.25">
      <c r="A154" s="122" t="s">
        <v>163</v>
      </c>
      <c r="B154" s="5" t="s">
        <v>164</v>
      </c>
      <c r="C154" s="6">
        <f>C133</f>
        <v>90357555</v>
      </c>
      <c r="D154" s="7"/>
      <c r="E154" s="7"/>
      <c r="F154" s="6">
        <f t="shared" si="5"/>
        <v>90357555</v>
      </c>
      <c r="G154" s="23">
        <f>G133+G153</f>
        <v>3939603</v>
      </c>
      <c r="H154" s="23">
        <f>H133+H153</f>
        <v>-2500000</v>
      </c>
      <c r="I154" s="23">
        <f>I133+I153</f>
        <v>940000</v>
      </c>
      <c r="J154" s="23">
        <f>J133+J153</f>
        <v>0</v>
      </c>
      <c r="K154" s="23">
        <f t="shared" si="6"/>
        <v>92737158</v>
      </c>
    </row>
    <row r="155" spans="1:11" x14ac:dyDescent="0.25">
      <c r="A155" s="14"/>
      <c r="B155" s="14"/>
      <c r="C155" s="14"/>
      <c r="D155" s="14"/>
      <c r="E155" s="14"/>
      <c r="F155" s="153">
        <f>F92-F154</f>
        <v>0</v>
      </c>
      <c r="G155">
        <f t="shared" ref="G155:I155" si="8">G92-G154</f>
        <v>0</v>
      </c>
      <c r="H155">
        <f t="shared" si="8"/>
        <v>0</v>
      </c>
      <c r="I155">
        <f t="shared" si="8"/>
        <v>0</v>
      </c>
      <c r="J155">
        <f t="shared" ref="J155" si="9">J92-J154</f>
        <v>0</v>
      </c>
      <c r="K155" s="23">
        <f t="shared" si="6"/>
        <v>0</v>
      </c>
    </row>
    <row r="156" spans="1:11" x14ac:dyDescent="0.25">
      <c r="A156" s="231" t="s">
        <v>191</v>
      </c>
      <c r="B156" s="231"/>
      <c r="C156" s="232">
        <v>17</v>
      </c>
      <c r="D156" s="232"/>
      <c r="E156" s="232"/>
      <c r="F156" s="232"/>
    </row>
    <row r="157" spans="1:11" x14ac:dyDescent="0.25">
      <c r="A157" s="231" t="s">
        <v>192</v>
      </c>
      <c r="B157" s="231"/>
      <c r="C157" s="232">
        <v>0</v>
      </c>
      <c r="D157" s="232"/>
      <c r="E157" s="232"/>
      <c r="F157" s="232"/>
    </row>
    <row r="158" spans="1:11" ht="15.75" x14ac:dyDescent="0.25">
      <c r="A158" s="13"/>
    </row>
  </sheetData>
  <mergeCells count="15">
    <mergeCell ref="A157:B157"/>
    <mergeCell ref="C157:F157"/>
    <mergeCell ref="A96:A97"/>
    <mergeCell ref="B96:B97"/>
    <mergeCell ref="C96:F96"/>
    <mergeCell ref="A99:F99"/>
    <mergeCell ref="A156:B156"/>
    <mergeCell ref="C156:F156"/>
    <mergeCell ref="A1:F1"/>
    <mergeCell ref="B6:B8"/>
    <mergeCell ref="A6:A8"/>
    <mergeCell ref="A10:F10"/>
    <mergeCell ref="B2:F2"/>
    <mergeCell ref="B3:F3"/>
    <mergeCell ref="C6:F7"/>
  </mergeCells>
  <pageMargins left="0.7" right="0.7" top="0.75" bottom="0.75" header="0.3" footer="0.3"/>
  <pageSetup paperSize="9" scale="71" orientation="portrait" r:id="rId1"/>
  <rowBreaks count="2" manualBreakCount="2">
    <brk id="56" max="9" man="1"/>
    <brk id="9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K154"/>
  <sheetViews>
    <sheetView topLeftCell="A128" workbookViewId="0">
      <selection activeCell="G140" sqref="G140"/>
    </sheetView>
  </sheetViews>
  <sheetFormatPr defaultRowHeight="15" x14ac:dyDescent="0.25"/>
  <cols>
    <col min="1" max="1" width="8.7109375" style="124" bestFit="1" customWidth="1"/>
    <col min="2" max="2" width="42.5703125" bestFit="1" customWidth="1"/>
    <col min="3" max="3" width="10.85546875" hidden="1" customWidth="1"/>
    <col min="4" max="4" width="0" hidden="1" customWidth="1"/>
    <col min="5" max="5" width="10.85546875" hidden="1" customWidth="1"/>
    <col min="6" max="6" width="10.85546875" bestFit="1" customWidth="1"/>
    <col min="7" max="7" width="16.140625" bestFit="1" customWidth="1"/>
    <col min="8" max="10" width="12.42578125" customWidth="1"/>
    <col min="11" max="11" width="14.42578125" customWidth="1"/>
  </cols>
  <sheetData>
    <row r="1" spans="1:11" ht="15.75" x14ac:dyDescent="0.25">
      <c r="A1" s="139"/>
    </row>
    <row r="2" spans="1:11" x14ac:dyDescent="0.25">
      <c r="A2" s="241" t="s">
        <v>321</v>
      </c>
      <c r="B2" s="241"/>
      <c r="C2" s="241"/>
      <c r="D2" s="241"/>
      <c r="E2" s="241"/>
      <c r="F2" s="241"/>
    </row>
    <row r="3" spans="1:11" x14ac:dyDescent="0.25">
      <c r="A3" s="135" t="s">
        <v>167</v>
      </c>
      <c r="B3" s="188" t="s">
        <v>199</v>
      </c>
      <c r="C3" s="188"/>
      <c r="D3" s="188"/>
      <c r="E3" s="188"/>
      <c r="F3" s="188"/>
    </row>
    <row r="4" spans="1:11" ht="21" x14ac:dyDescent="0.25">
      <c r="A4" s="135" t="s">
        <v>170</v>
      </c>
      <c r="B4" s="188" t="s">
        <v>171</v>
      </c>
      <c r="C4" s="188"/>
      <c r="D4" s="188"/>
      <c r="E4" s="188"/>
      <c r="F4" s="188"/>
      <c r="G4" s="156"/>
      <c r="H4" s="156"/>
      <c r="I4" s="156"/>
      <c r="J4" s="156"/>
      <c r="K4" s="156"/>
    </row>
    <row r="5" spans="1:11" x14ac:dyDescent="0.25">
      <c r="A5" s="136"/>
      <c r="B5" s="33"/>
      <c r="C5" s="18"/>
      <c r="D5" s="18"/>
      <c r="E5" s="18"/>
      <c r="F5" s="19" t="s">
        <v>202</v>
      </c>
      <c r="G5" s="156"/>
      <c r="H5" s="156"/>
      <c r="I5" s="156"/>
      <c r="J5" s="156"/>
      <c r="K5" s="156"/>
    </row>
    <row r="6" spans="1:11" ht="21" customHeight="1" x14ac:dyDescent="0.25">
      <c r="A6" s="233" t="s">
        <v>172</v>
      </c>
      <c r="B6" s="187" t="s">
        <v>173</v>
      </c>
      <c r="C6" s="234"/>
      <c r="D6" s="268"/>
      <c r="E6" s="268"/>
      <c r="F6" s="269"/>
      <c r="G6" s="156"/>
      <c r="H6" s="156"/>
      <c r="I6" s="156"/>
      <c r="J6" s="156"/>
      <c r="K6" s="156"/>
    </row>
    <row r="7" spans="1:11" ht="21" x14ac:dyDescent="0.25">
      <c r="A7" s="233"/>
      <c r="B7" s="187"/>
      <c r="C7" s="16" t="s">
        <v>3</v>
      </c>
      <c r="D7" s="16" t="s">
        <v>4</v>
      </c>
      <c r="E7" s="16" t="s">
        <v>5</v>
      </c>
      <c r="F7" s="160" t="s">
        <v>327</v>
      </c>
      <c r="G7" s="49" t="s">
        <v>314</v>
      </c>
      <c r="H7" s="49" t="s">
        <v>315</v>
      </c>
      <c r="I7" s="49" t="s">
        <v>316</v>
      </c>
      <c r="J7" s="49" t="s">
        <v>328</v>
      </c>
      <c r="K7" s="49" t="s">
        <v>313</v>
      </c>
    </row>
    <row r="8" spans="1:11" x14ac:dyDescent="0.25">
      <c r="A8" s="12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11" x14ac:dyDescent="0.25">
      <c r="A9" s="187" t="s">
        <v>165</v>
      </c>
      <c r="B9" s="187"/>
      <c r="C9" s="187"/>
      <c r="D9" s="187"/>
      <c r="E9" s="187"/>
      <c r="F9" s="187"/>
      <c r="G9" s="24"/>
      <c r="H9" s="24"/>
      <c r="I9" s="24"/>
      <c r="J9" s="24"/>
      <c r="K9" s="24"/>
    </row>
    <row r="10" spans="1:11" x14ac:dyDescent="0.25">
      <c r="A10" s="143" t="s">
        <v>6</v>
      </c>
      <c r="B10" s="5" t="s">
        <v>7</v>
      </c>
      <c r="C10" s="7">
        <f>'9.2 melléklet bevétel'!E9+'9.3 melléklet'!C9+' 9.4 melléklet'!C10+'9.5 melléklet'!C9+'9.6 melléklet'!C9+'9.7 melléklet'!C11</f>
        <v>0</v>
      </c>
      <c r="D10" s="7">
        <f>'9.2 melléklet bevétel'!F9+'9.3 melléklet'!D9+' 9.4 melléklet'!D10+'9.5 melléklet'!D9+'9.6 melléklet'!D9+'9.7 melléklet'!D11</f>
        <v>0</v>
      </c>
      <c r="E10" s="7">
        <f>'9.2 melléklet bevétel'!G9+'9.3 melléklet'!E9+' 9.4 melléklet'!E10+'9.5 melléklet'!E9+'9.6 melléklet'!E9+'9.7 melléklet'!E11</f>
        <v>0</v>
      </c>
      <c r="F10" s="7">
        <f>'9.2 melléklet bevétel'!H9+'9.3 melléklet'!F9+' 9.4 melléklet'!F10+'9.5 melléklet'!F9+'9.6 melléklet'!F9+'9.7 melléklet'!F11</f>
        <v>0</v>
      </c>
      <c r="G10" s="24">
        <f>'9.2 melléklet bevétel'!I9+'9.3 melléklet'!G9+' 9.4 melléklet'!G10+'9.5 melléklet'!G9+'9.6 melléklet'!G9+'9.7 melléklet'!G11</f>
        <v>0</v>
      </c>
      <c r="H10" s="24">
        <f>'9.2 melléklet bevétel'!J9+'9.3 melléklet'!H9+' 9.4 melléklet'!H10+'9.5 melléklet'!H9+'9.6 melléklet'!H9+'9.7 melléklet'!H11</f>
        <v>0</v>
      </c>
      <c r="I10" s="24">
        <f>'9.2 melléklet bevétel'!K9+'9.3 melléklet'!I9+' 9.4 melléklet'!I10+'9.5 melléklet'!I9+'9.6 melléklet'!I9+'9.7 melléklet'!I11</f>
        <v>0</v>
      </c>
      <c r="J10" s="24">
        <f>'9.2 melléklet bevétel'!L9+'9.3 melléklet'!J9+' 9.4 melléklet'!J10+'9.5 melléklet'!J9+'9.6 melléklet'!J9+'9.7 melléklet'!J11</f>
        <v>0</v>
      </c>
      <c r="K10" s="24">
        <f>'9.2 melléklet bevétel'!M9+'9.3 melléklet'!K9+' 9.4 melléklet'!K10+'9.5 melléklet'!K9+'9.6 melléklet'!K9+'9.7 melléklet'!K11</f>
        <v>0</v>
      </c>
    </row>
    <row r="11" spans="1:11" x14ac:dyDescent="0.25">
      <c r="A11" s="144" t="s">
        <v>228</v>
      </c>
      <c r="B11" s="8" t="s">
        <v>8</v>
      </c>
      <c r="C11" s="10">
        <f>'9.2 melléklet bevétel'!E10+'9.3 melléklet'!C10+' 9.4 melléklet'!C11+'9.5 melléklet'!C10+'9.6 melléklet'!C10+'9.7 melléklet'!C12</f>
        <v>0</v>
      </c>
      <c r="D11" s="10">
        <f>'9.2 melléklet bevétel'!F10+'9.3 melléklet'!D10+' 9.4 melléklet'!D11+'9.5 melléklet'!D10+'9.6 melléklet'!D10+'9.7 melléklet'!D12</f>
        <v>0</v>
      </c>
      <c r="E11" s="10">
        <f>'9.2 melléklet bevétel'!G10+'9.3 melléklet'!E10+' 9.4 melléklet'!E11+'9.5 melléklet'!E10+'9.6 melléklet'!E10+'9.7 melléklet'!E12</f>
        <v>0</v>
      </c>
      <c r="F11" s="10">
        <f>'9.2 melléklet bevétel'!H10+'9.3 melléklet'!F10+' 9.4 melléklet'!F11+'9.5 melléklet'!F10+'9.6 melléklet'!F10+'9.7 melléklet'!F12</f>
        <v>0</v>
      </c>
      <c r="G11" s="22">
        <f>'9.2 melléklet bevétel'!I10+'9.3 melléklet'!G10+' 9.4 melléklet'!G11+'9.5 melléklet'!G10+'9.6 melléklet'!G10+'9.7 melléklet'!G12</f>
        <v>0</v>
      </c>
      <c r="H11" s="22">
        <f>'9.2 melléklet bevétel'!J10+'9.3 melléklet'!H10+' 9.4 melléklet'!H11+'9.5 melléklet'!H10+'9.6 melléklet'!H10+'9.7 melléklet'!H12</f>
        <v>0</v>
      </c>
      <c r="I11" s="22">
        <f>'9.2 melléklet bevétel'!K10+'9.3 melléklet'!I10+' 9.4 melléklet'!I11+'9.5 melléklet'!I10+'9.6 melléklet'!I10+'9.7 melléklet'!I12</f>
        <v>0</v>
      </c>
      <c r="J11" s="22">
        <f>'9.2 melléklet bevétel'!L10+'9.3 melléklet'!J10+' 9.4 melléklet'!J11+'9.5 melléklet'!J10+'9.6 melléklet'!J10+'9.7 melléklet'!J12</f>
        <v>0</v>
      </c>
      <c r="K11" s="22">
        <f>'9.2 melléklet bevétel'!M10+'9.3 melléklet'!K10+' 9.4 melléklet'!K11+'9.5 melléklet'!K10+'9.6 melléklet'!K10+'9.7 melléklet'!K12</f>
        <v>0</v>
      </c>
    </row>
    <row r="12" spans="1:11" x14ac:dyDescent="0.25">
      <c r="A12" s="144" t="s">
        <v>289</v>
      </c>
      <c r="B12" s="8" t="s">
        <v>9</v>
      </c>
      <c r="C12" s="10">
        <f>'9.2 melléklet bevétel'!E11+'9.3 melléklet'!C11+' 9.4 melléklet'!C12+'9.5 melléklet'!C11+'9.6 melléklet'!C11+'9.7 melléklet'!C13</f>
        <v>0</v>
      </c>
      <c r="D12" s="10">
        <f>'9.2 melléklet bevétel'!F11+'9.3 melléklet'!D11+' 9.4 melléklet'!D12+'9.5 melléklet'!D11+'9.6 melléklet'!D11+'9.7 melléklet'!D13</f>
        <v>0</v>
      </c>
      <c r="E12" s="10">
        <f>'9.2 melléklet bevétel'!G11+'9.3 melléklet'!E11+' 9.4 melléklet'!E12+'9.5 melléklet'!E11+'9.6 melléklet'!E11+'9.7 melléklet'!E13</f>
        <v>0</v>
      </c>
      <c r="F12" s="10">
        <f>'9.2 melléklet bevétel'!H11+'9.3 melléklet'!F11+' 9.4 melléklet'!F12+'9.5 melléklet'!F11+'9.6 melléklet'!F11+'9.7 melléklet'!F13</f>
        <v>0</v>
      </c>
      <c r="G12" s="22">
        <f>'9.2 melléklet bevétel'!I11+'9.3 melléklet'!G11+' 9.4 melléklet'!G12+'9.5 melléklet'!G11+'9.6 melléklet'!G11+'9.7 melléklet'!G13</f>
        <v>0</v>
      </c>
      <c r="H12" s="22">
        <f>'9.2 melléklet bevétel'!J11+'9.3 melléklet'!H11+' 9.4 melléklet'!H12+'9.5 melléklet'!H11+'9.6 melléklet'!H11+'9.7 melléklet'!H13</f>
        <v>0</v>
      </c>
      <c r="I12" s="22">
        <f>'9.2 melléklet bevétel'!K11+'9.3 melléklet'!I11+' 9.4 melléklet'!I12+'9.5 melléklet'!I11+'9.6 melléklet'!I11+'9.7 melléklet'!I13</f>
        <v>0</v>
      </c>
      <c r="J12" s="22">
        <f>'9.2 melléklet bevétel'!L11+'9.3 melléklet'!J11+' 9.4 melléklet'!J12+'9.5 melléklet'!J11+'9.6 melléklet'!J11+'9.7 melléklet'!J13</f>
        <v>0</v>
      </c>
      <c r="K12" s="22">
        <f>'9.2 melléklet bevétel'!M11+'9.3 melléklet'!K11+' 9.4 melléklet'!K12+'9.5 melléklet'!K11+'9.6 melléklet'!K11+'9.7 melléklet'!K13</f>
        <v>0</v>
      </c>
    </row>
    <row r="13" spans="1:11" ht="22.5" x14ac:dyDescent="0.25">
      <c r="A13" s="144" t="s">
        <v>229</v>
      </c>
      <c r="B13" s="8" t="s">
        <v>10</v>
      </c>
      <c r="C13" s="10">
        <f>'9.2 melléklet bevétel'!E12+'9.3 melléklet'!C12+' 9.4 melléklet'!C13+'9.5 melléklet'!C12+'9.6 melléklet'!C12+'9.7 melléklet'!C14</f>
        <v>0</v>
      </c>
      <c r="D13" s="10">
        <f>'9.2 melléklet bevétel'!F12+'9.3 melléklet'!D12+' 9.4 melléklet'!D13+'9.5 melléklet'!D12+'9.6 melléklet'!D12+'9.7 melléklet'!D14</f>
        <v>0</v>
      </c>
      <c r="E13" s="10">
        <f>'9.2 melléklet bevétel'!G12+'9.3 melléklet'!E12+' 9.4 melléklet'!E13+'9.5 melléklet'!E12+'9.6 melléklet'!E12+'9.7 melléklet'!E14</f>
        <v>0</v>
      </c>
      <c r="F13" s="10">
        <f>'9.2 melléklet bevétel'!H12+'9.3 melléklet'!F12+' 9.4 melléklet'!F13+'9.5 melléklet'!F12+'9.6 melléklet'!F12+'9.7 melléklet'!F14</f>
        <v>0</v>
      </c>
      <c r="G13" s="22">
        <f>'9.2 melléklet bevétel'!I12+'9.3 melléklet'!G12+' 9.4 melléklet'!G13+'9.5 melléklet'!G12+'9.6 melléklet'!G12+'9.7 melléklet'!G14</f>
        <v>0</v>
      </c>
      <c r="H13" s="22">
        <f>'9.2 melléklet bevétel'!J12+'9.3 melléklet'!H12+' 9.4 melléklet'!H13+'9.5 melléklet'!H12+'9.6 melléklet'!H12+'9.7 melléklet'!H14</f>
        <v>0</v>
      </c>
      <c r="I13" s="22">
        <f>'9.2 melléklet bevétel'!K12+'9.3 melléklet'!I12+' 9.4 melléklet'!I13+'9.5 melléklet'!I12+'9.6 melléklet'!I12+'9.7 melléklet'!I14</f>
        <v>0</v>
      </c>
      <c r="J13" s="22">
        <f>'9.2 melléklet bevétel'!L12+'9.3 melléklet'!J12+' 9.4 melléklet'!J13+'9.5 melléklet'!J12+'9.6 melléklet'!J12+'9.7 melléklet'!J14</f>
        <v>0</v>
      </c>
      <c r="K13" s="22">
        <f>'9.2 melléklet bevétel'!M12+'9.3 melléklet'!K12+' 9.4 melléklet'!K13+'9.5 melléklet'!K12+'9.6 melléklet'!K12+'9.7 melléklet'!K14</f>
        <v>0</v>
      </c>
    </row>
    <row r="14" spans="1:11" x14ac:dyDescent="0.25">
      <c r="A14" s="144" t="s">
        <v>230</v>
      </c>
      <c r="B14" s="8" t="s">
        <v>11</v>
      </c>
      <c r="C14" s="10">
        <f>'9.2 melléklet bevétel'!E13+'9.3 melléklet'!C13+' 9.4 melléklet'!C14+'9.5 melléklet'!C13+'9.6 melléklet'!C13+'9.7 melléklet'!C15</f>
        <v>0</v>
      </c>
      <c r="D14" s="10">
        <f>'9.2 melléklet bevétel'!F13+'9.3 melléklet'!D13+' 9.4 melléklet'!D14+'9.5 melléklet'!D13+'9.6 melléklet'!D13+'9.7 melléklet'!D15</f>
        <v>0</v>
      </c>
      <c r="E14" s="10">
        <f>'9.2 melléklet bevétel'!G13+'9.3 melléklet'!E13+' 9.4 melléklet'!E14+'9.5 melléklet'!E13+'9.6 melléklet'!E13+'9.7 melléklet'!E15</f>
        <v>0</v>
      </c>
      <c r="F14" s="10">
        <f>'9.2 melléklet bevétel'!H13+'9.3 melléklet'!F13+' 9.4 melléklet'!F14+'9.5 melléklet'!F13+'9.6 melléklet'!F13+'9.7 melléklet'!F15</f>
        <v>0</v>
      </c>
      <c r="G14" s="22">
        <f>'9.2 melléklet bevétel'!I13+'9.3 melléklet'!G13+' 9.4 melléklet'!G14+'9.5 melléklet'!G13+'9.6 melléklet'!G13+'9.7 melléklet'!G15</f>
        <v>0</v>
      </c>
      <c r="H14" s="22">
        <f>'9.2 melléklet bevétel'!J13+'9.3 melléklet'!H13+' 9.4 melléklet'!H14+'9.5 melléklet'!H13+'9.6 melléklet'!H13+'9.7 melléklet'!H15</f>
        <v>0</v>
      </c>
      <c r="I14" s="22">
        <f>'9.2 melléklet bevétel'!K13+'9.3 melléklet'!I13+' 9.4 melléklet'!I14+'9.5 melléklet'!I13+'9.6 melléklet'!I13+'9.7 melléklet'!I15</f>
        <v>0</v>
      </c>
      <c r="J14" s="22">
        <f>'9.2 melléklet bevétel'!L13+'9.3 melléklet'!J13+' 9.4 melléklet'!J14+'9.5 melléklet'!J13+'9.6 melléklet'!J13+'9.7 melléklet'!J15</f>
        <v>0</v>
      </c>
      <c r="K14" s="22">
        <f>'9.2 melléklet bevétel'!M13+'9.3 melléklet'!K13+' 9.4 melléklet'!K14+'9.5 melléklet'!K13+'9.6 melléklet'!K13+'9.7 melléklet'!K15</f>
        <v>0</v>
      </c>
    </row>
    <row r="15" spans="1:11" x14ac:dyDescent="0.25">
      <c r="A15" s="144" t="s">
        <v>231</v>
      </c>
      <c r="B15" s="8" t="s">
        <v>12</v>
      </c>
      <c r="C15" s="10">
        <f>'9.2 melléklet bevétel'!E14+'9.3 melléklet'!C14+' 9.4 melléklet'!C15+'9.5 melléklet'!C14+'9.6 melléklet'!C14+'9.7 melléklet'!C16</f>
        <v>0</v>
      </c>
      <c r="D15" s="10">
        <f>'9.2 melléklet bevétel'!F14+'9.3 melléklet'!D14+' 9.4 melléklet'!D15+'9.5 melléklet'!D14+'9.6 melléklet'!D14+'9.7 melléklet'!D16</f>
        <v>0</v>
      </c>
      <c r="E15" s="10">
        <f>'9.2 melléklet bevétel'!G14+'9.3 melléklet'!E14+' 9.4 melléklet'!E15+'9.5 melléklet'!E14+'9.6 melléklet'!E14+'9.7 melléklet'!E16</f>
        <v>0</v>
      </c>
      <c r="F15" s="10">
        <f>'9.2 melléklet bevétel'!H14+'9.3 melléklet'!F14+' 9.4 melléklet'!F15+'9.5 melléklet'!F14+'9.6 melléklet'!F14+'9.7 melléklet'!F16</f>
        <v>0</v>
      </c>
      <c r="G15" s="22">
        <f>'9.2 melléklet bevétel'!I14+'9.3 melléklet'!G14+' 9.4 melléklet'!G15+'9.5 melléklet'!G14+'9.6 melléklet'!G14+'9.7 melléklet'!G16</f>
        <v>0</v>
      </c>
      <c r="H15" s="22">
        <f>'9.2 melléklet bevétel'!J14+'9.3 melléklet'!H14+' 9.4 melléklet'!H15+'9.5 melléklet'!H14+'9.6 melléklet'!H14+'9.7 melléklet'!H16</f>
        <v>0</v>
      </c>
      <c r="I15" s="22">
        <f>'9.2 melléklet bevétel'!K14+'9.3 melléklet'!I14+' 9.4 melléklet'!I15+'9.5 melléklet'!I14+'9.6 melléklet'!I14+'9.7 melléklet'!I16</f>
        <v>0</v>
      </c>
      <c r="J15" s="22">
        <f>'9.2 melléklet bevétel'!L14+'9.3 melléklet'!J14+' 9.4 melléklet'!J15+'9.5 melléklet'!J14+'9.6 melléklet'!J14+'9.7 melléklet'!J16</f>
        <v>0</v>
      </c>
      <c r="K15" s="22">
        <f>'9.2 melléklet bevétel'!M14+'9.3 melléklet'!K14+' 9.4 melléklet'!K15+'9.5 melléklet'!K14+'9.6 melléklet'!K14+'9.7 melléklet'!K16</f>
        <v>0</v>
      </c>
    </row>
    <row r="16" spans="1:11" x14ac:dyDescent="0.25">
      <c r="A16" s="144" t="s">
        <v>232</v>
      </c>
      <c r="B16" s="8" t="s">
        <v>13</v>
      </c>
      <c r="C16" s="10">
        <f>'9.2 melléklet bevétel'!E15+'9.3 melléklet'!C15+' 9.4 melléklet'!C16+'9.5 melléklet'!C15+'9.6 melléklet'!C15+'9.7 melléklet'!C17</f>
        <v>0</v>
      </c>
      <c r="D16" s="10">
        <f>'9.2 melléklet bevétel'!F15+'9.3 melléklet'!D15+' 9.4 melléklet'!D16+'9.5 melléklet'!D15+'9.6 melléklet'!D15+'9.7 melléklet'!D17</f>
        <v>0</v>
      </c>
      <c r="E16" s="10">
        <f>'9.2 melléklet bevétel'!G15+'9.3 melléklet'!E15+' 9.4 melléklet'!E16+'9.5 melléklet'!E15+'9.6 melléklet'!E15+'9.7 melléklet'!E17</f>
        <v>0</v>
      </c>
      <c r="F16" s="10">
        <f>'9.2 melléklet bevétel'!H15+'9.3 melléklet'!F15+' 9.4 melléklet'!F16+'9.5 melléklet'!F15+'9.6 melléklet'!F15+'9.7 melléklet'!F17</f>
        <v>0</v>
      </c>
      <c r="G16" s="22">
        <f>'9.2 melléklet bevétel'!I15+'9.3 melléklet'!G15+' 9.4 melléklet'!G16+'9.5 melléklet'!G15+'9.6 melléklet'!G15+'9.7 melléklet'!G17</f>
        <v>0</v>
      </c>
      <c r="H16" s="22">
        <f>'9.2 melléklet bevétel'!J15+'9.3 melléklet'!H15+' 9.4 melléklet'!H16+'9.5 melléklet'!H15+'9.6 melléklet'!H15+'9.7 melléklet'!H17</f>
        <v>0</v>
      </c>
      <c r="I16" s="22">
        <f>'9.2 melléklet bevétel'!K15+'9.3 melléklet'!I15+' 9.4 melléklet'!I16+'9.5 melléklet'!I15+'9.6 melléklet'!I15+'9.7 melléklet'!I17</f>
        <v>0</v>
      </c>
      <c r="J16" s="22">
        <f>'9.2 melléklet bevétel'!L15+'9.3 melléklet'!J15+' 9.4 melléklet'!J16+'9.5 melléklet'!J15+'9.6 melléklet'!J15+'9.7 melléklet'!J17</f>
        <v>0</v>
      </c>
      <c r="K16" s="22">
        <f>'9.2 melléklet bevétel'!M15+'9.3 melléklet'!K15+' 9.4 melléklet'!K16+'9.5 melléklet'!K15+'9.6 melléklet'!K15+'9.7 melléklet'!K17</f>
        <v>0</v>
      </c>
    </row>
    <row r="17" spans="1:11" x14ac:dyDescent="0.25">
      <c r="A17" s="144"/>
      <c r="B17" s="20"/>
      <c r="C17" s="22">
        <f>'9.2 melléklet bevétel'!E16+'9.3 melléklet'!C16+' 9.4 melléklet'!C17+'9.5 melléklet'!C16+'9.6 melléklet'!C16+'9.7 melléklet'!C18</f>
        <v>0</v>
      </c>
      <c r="D17" s="22">
        <f>'9.2 melléklet bevétel'!F16+'9.3 melléklet'!D16+' 9.4 melléklet'!D17+'9.5 melléklet'!D16+'9.6 melléklet'!D16+'9.7 melléklet'!D18</f>
        <v>0</v>
      </c>
      <c r="E17" s="22">
        <f>'9.2 melléklet bevétel'!G16+'9.3 melléklet'!E16+' 9.4 melléklet'!E17+'9.5 melléklet'!E16+'9.6 melléklet'!E16+'9.7 melléklet'!E18</f>
        <v>0</v>
      </c>
      <c r="F17" s="22">
        <f>'9.2 melléklet bevétel'!H16+'9.3 melléklet'!F16+' 9.4 melléklet'!F17+'9.5 melléklet'!F16+'9.6 melléklet'!F16+'9.7 melléklet'!F18</f>
        <v>0</v>
      </c>
      <c r="G17" s="22">
        <f>'9.2 melléklet bevétel'!I16+'9.3 melléklet'!G16+' 9.4 melléklet'!G17+'9.5 melléklet'!G16+'9.6 melléklet'!G16+'9.7 melléklet'!G18</f>
        <v>0</v>
      </c>
      <c r="H17" s="22">
        <f>'9.2 melléklet bevétel'!J16+'9.3 melléklet'!H16+' 9.4 melléklet'!H17+'9.5 melléklet'!H16+'9.6 melléklet'!H16+'9.7 melléklet'!H18</f>
        <v>0</v>
      </c>
      <c r="I17" s="22">
        <f>'9.2 melléklet bevétel'!K16+'9.3 melléklet'!I16+' 9.4 melléklet'!I17+'9.5 melléklet'!I16+'9.6 melléklet'!I16+'9.7 melléklet'!I18</f>
        <v>0</v>
      </c>
      <c r="J17" s="22">
        <f>'9.2 melléklet bevétel'!L16+'9.3 melléklet'!J16+' 9.4 melléklet'!J17+'9.5 melléklet'!J16+'9.6 melléklet'!J16+'9.7 melléklet'!J18</f>
        <v>0</v>
      </c>
      <c r="K17" s="22">
        <f>'9.2 melléklet bevétel'!M16+'9.3 melléklet'!K16+' 9.4 melléklet'!K17+'9.5 melléklet'!K16+'9.6 melléklet'!K16+'9.7 melléklet'!K18</f>
        <v>0</v>
      </c>
    </row>
    <row r="18" spans="1:11" ht="21" x14ac:dyDescent="0.25">
      <c r="A18" s="143" t="s">
        <v>14</v>
      </c>
      <c r="B18" s="5" t="s">
        <v>15</v>
      </c>
      <c r="C18" s="6">
        <f>'9.2 melléklet bevétel'!E17+'9.3 melléklet'!C17+' 9.4 melléklet'!C18+'9.5 melléklet'!C17+'9.6 melléklet'!C17+'9.7 melléklet'!C19</f>
        <v>0</v>
      </c>
      <c r="D18" s="7">
        <f>'9.2 melléklet bevétel'!F17+'9.3 melléklet'!D17+' 9.4 melléklet'!D18+'9.5 melléklet'!D17+'9.6 melléklet'!D17+'9.7 melléklet'!D19</f>
        <v>0</v>
      </c>
      <c r="E18" s="6">
        <f>'9.2 melléklet bevétel'!G17+'9.3 melléklet'!E17+' 9.4 melléklet'!E18+'9.5 melléklet'!E17+'9.6 melléklet'!E17+'9.7 melléklet'!E19</f>
        <v>0</v>
      </c>
      <c r="F18" s="6">
        <f>'9.2 melléklet bevétel'!H17+'9.3 melléklet'!F17+' 9.4 melléklet'!F18+'9.5 melléklet'!F17+'9.6 melléklet'!F17+'9.7 melléklet'!F19</f>
        <v>0</v>
      </c>
      <c r="G18" s="23">
        <f>'9.2 melléklet bevétel'!I17+'9.3 melléklet'!G17+' 9.4 melléklet'!G18+'9.5 melléklet'!G17+'9.6 melléklet'!G17+'9.7 melléklet'!G19</f>
        <v>2261563</v>
      </c>
      <c r="H18" s="23">
        <f>'9.2 melléklet bevétel'!J17+'9.3 melléklet'!H17+' 9.4 melléklet'!H18+'9.5 melléklet'!H17+'9.6 melléklet'!H17+'9.7 melléklet'!H19</f>
        <v>3612190</v>
      </c>
      <c r="I18" s="23">
        <f>'9.2 melléklet bevétel'!K17+'9.3 melléklet'!I17+' 9.4 melléklet'!I18+'9.5 melléklet'!I17+'9.6 melléklet'!I17+'9.7 melléklet'!I19</f>
        <v>0</v>
      </c>
      <c r="J18" s="24">
        <f>'9.2 melléklet bevétel'!L17+'9.3 melléklet'!J17+' 9.4 melléklet'!J18+'9.5 melléklet'!J17+'9.6 melléklet'!J17+'9.7 melléklet'!J19</f>
        <v>0</v>
      </c>
      <c r="K18" s="23">
        <f>'9.2 melléklet bevétel'!M17+'9.3 melléklet'!K17+' 9.4 melléklet'!K18+'9.5 melléklet'!K17+'9.6 melléklet'!K17+'9.7 melléklet'!K19</f>
        <v>5873753</v>
      </c>
    </row>
    <row r="19" spans="1:11" x14ac:dyDescent="0.25">
      <c r="A19" s="144" t="s">
        <v>234</v>
      </c>
      <c r="B19" s="8" t="s">
        <v>16</v>
      </c>
      <c r="C19" s="10">
        <f>'9.2 melléklet bevétel'!E18+'9.3 melléklet'!C18+' 9.4 melléklet'!C19+'9.5 melléklet'!C18+'9.6 melléklet'!C18+'9.7 melléklet'!C20</f>
        <v>0</v>
      </c>
      <c r="D19" s="10">
        <f>'9.2 melléklet bevétel'!F18+'9.3 melléklet'!D18+' 9.4 melléklet'!D19+'9.5 melléklet'!D18+'9.6 melléklet'!D18+'9.7 melléklet'!D20</f>
        <v>0</v>
      </c>
      <c r="E19" s="10">
        <f>'9.2 melléklet bevétel'!G18+'9.3 melléklet'!E18+' 9.4 melléklet'!E19+'9.5 melléklet'!E18+'9.6 melléklet'!E18+'9.7 melléklet'!E20</f>
        <v>0</v>
      </c>
      <c r="F19" s="10">
        <f>'9.2 melléklet bevétel'!H18+'9.3 melléklet'!F18+' 9.4 melléklet'!F19+'9.5 melléklet'!F18+'9.6 melléklet'!F18+'9.7 melléklet'!F20</f>
        <v>0</v>
      </c>
      <c r="G19" s="22">
        <f>'9.2 melléklet bevétel'!I18+'9.3 melléklet'!G18+' 9.4 melléklet'!G19+'9.5 melléklet'!G18+'9.6 melléklet'!G18+'9.7 melléklet'!G20</f>
        <v>0</v>
      </c>
      <c r="H19" s="22">
        <f>'9.2 melléklet bevétel'!J18+'9.3 melléklet'!H18+' 9.4 melléklet'!H19+'9.5 melléklet'!H18+'9.6 melléklet'!H18+'9.7 melléklet'!H20</f>
        <v>0</v>
      </c>
      <c r="I19" s="22">
        <f>'9.2 melléklet bevétel'!K18+'9.3 melléklet'!I18+' 9.4 melléklet'!I19+'9.5 melléklet'!I18+'9.6 melléklet'!I18+'9.7 melléklet'!I20</f>
        <v>0</v>
      </c>
      <c r="J19" s="22">
        <f>'9.2 melléklet bevétel'!L18+'9.3 melléklet'!J18+' 9.4 melléklet'!J19+'9.5 melléklet'!J18+'9.6 melléklet'!J18+'9.7 melléklet'!J20</f>
        <v>0</v>
      </c>
      <c r="K19" s="22">
        <f>'9.2 melléklet bevétel'!M18+'9.3 melléklet'!K18+' 9.4 melléklet'!K19+'9.5 melléklet'!K18+'9.6 melléklet'!K18+'9.7 melléklet'!K20</f>
        <v>0</v>
      </c>
    </row>
    <row r="20" spans="1:11" x14ac:dyDescent="0.25">
      <c r="A20" s="144" t="s">
        <v>235</v>
      </c>
      <c r="B20" s="8" t="s">
        <v>17</v>
      </c>
      <c r="C20" s="10">
        <f>'9.2 melléklet bevétel'!E19+'9.3 melléklet'!C19+' 9.4 melléklet'!C20+'9.5 melléklet'!C19+'9.6 melléklet'!C19+'9.7 melléklet'!C21</f>
        <v>0</v>
      </c>
      <c r="D20" s="10">
        <f>'9.2 melléklet bevétel'!F19+'9.3 melléklet'!D19+' 9.4 melléklet'!D20+'9.5 melléklet'!D19+'9.6 melléklet'!D19+'9.7 melléklet'!D21</f>
        <v>0</v>
      </c>
      <c r="E20" s="10">
        <f>'9.2 melléklet bevétel'!G19+'9.3 melléklet'!E19+' 9.4 melléklet'!E20+'9.5 melléklet'!E19+'9.6 melléklet'!E19+'9.7 melléklet'!E21</f>
        <v>0</v>
      </c>
      <c r="F20" s="10">
        <f>'9.2 melléklet bevétel'!H19+'9.3 melléklet'!F19+' 9.4 melléklet'!F20+'9.5 melléklet'!F19+'9.6 melléklet'!F19+'9.7 melléklet'!F21</f>
        <v>0</v>
      </c>
      <c r="G20" s="22">
        <f>'9.2 melléklet bevétel'!I19+'9.3 melléklet'!G19+' 9.4 melléklet'!G20+'9.5 melléklet'!G19+'9.6 melléklet'!G19+'9.7 melléklet'!G21</f>
        <v>0</v>
      </c>
      <c r="H20" s="22">
        <f>'9.2 melléklet bevétel'!J19+'9.3 melléklet'!H19+' 9.4 melléklet'!H20+'9.5 melléklet'!H19+'9.6 melléklet'!H19+'9.7 melléklet'!H21</f>
        <v>0</v>
      </c>
      <c r="I20" s="22">
        <f>'9.2 melléklet bevétel'!K19+'9.3 melléklet'!I19+' 9.4 melléklet'!I20+'9.5 melléklet'!I19+'9.6 melléklet'!I19+'9.7 melléklet'!I21</f>
        <v>0</v>
      </c>
      <c r="J20" s="22">
        <f>'9.2 melléklet bevétel'!L19+'9.3 melléklet'!J19+' 9.4 melléklet'!J20+'9.5 melléklet'!J19+'9.6 melléklet'!J19+'9.7 melléklet'!J21</f>
        <v>0</v>
      </c>
      <c r="K20" s="22">
        <f>'9.2 melléklet bevétel'!M19+'9.3 melléklet'!K19+' 9.4 melléklet'!K20+'9.5 melléklet'!K19+'9.6 melléklet'!K19+'9.7 melléklet'!K21</f>
        <v>0</v>
      </c>
    </row>
    <row r="21" spans="1:11" ht="22.5" x14ac:dyDescent="0.25">
      <c r="A21" s="144" t="s">
        <v>236</v>
      </c>
      <c r="B21" s="8" t="s">
        <v>174</v>
      </c>
      <c r="C21" s="10">
        <f>'9.2 melléklet bevétel'!E20+'9.3 melléklet'!C20+' 9.4 melléklet'!C21+'9.5 melléklet'!C20+'9.6 melléklet'!C20+'9.7 melléklet'!C22</f>
        <v>0</v>
      </c>
      <c r="D21" s="10">
        <f>'9.2 melléklet bevétel'!F20+'9.3 melléklet'!D20+' 9.4 melléklet'!D21+'9.5 melléklet'!D20+'9.6 melléklet'!D20+'9.7 melléklet'!D22</f>
        <v>0</v>
      </c>
      <c r="E21" s="10">
        <f>'9.2 melléklet bevétel'!G20+'9.3 melléklet'!E20+' 9.4 melléklet'!E21+'9.5 melléklet'!E20+'9.6 melléklet'!E20+'9.7 melléklet'!E22</f>
        <v>0</v>
      </c>
      <c r="F21" s="10">
        <f>'9.2 melléklet bevétel'!H20+'9.3 melléklet'!F20+' 9.4 melléklet'!F21+'9.5 melléklet'!F20+'9.6 melléklet'!F20+'9.7 melléklet'!F22</f>
        <v>0</v>
      </c>
      <c r="G21" s="22">
        <f>'9.2 melléklet bevétel'!I20+'9.3 melléklet'!G20+' 9.4 melléklet'!G21+'9.5 melléklet'!G20+'9.6 melléklet'!G20+'9.7 melléklet'!G22</f>
        <v>0</v>
      </c>
      <c r="H21" s="22">
        <f>'9.2 melléklet bevétel'!J20+'9.3 melléklet'!H20+' 9.4 melléklet'!H21+'9.5 melléklet'!H20+'9.6 melléklet'!H20+'9.7 melléklet'!H22</f>
        <v>0</v>
      </c>
      <c r="I21" s="22">
        <f>'9.2 melléklet bevétel'!K20+'9.3 melléklet'!I20+' 9.4 melléklet'!I21+'9.5 melléklet'!I20+'9.6 melléklet'!I20+'9.7 melléklet'!I22</f>
        <v>0</v>
      </c>
      <c r="J21" s="22">
        <f>'9.2 melléklet bevétel'!L20+'9.3 melléklet'!J20+' 9.4 melléklet'!J21+'9.5 melléklet'!J20+'9.6 melléklet'!J20+'9.7 melléklet'!J22</f>
        <v>0</v>
      </c>
      <c r="K21" s="22">
        <f>'9.2 melléklet bevétel'!M20+'9.3 melléklet'!K20+' 9.4 melléklet'!K21+'9.5 melléklet'!K20+'9.6 melléklet'!K20+'9.7 melléklet'!K22</f>
        <v>0</v>
      </c>
    </row>
    <row r="22" spans="1:11" ht="22.5" x14ac:dyDescent="0.25">
      <c r="A22" s="144" t="s">
        <v>237</v>
      </c>
      <c r="B22" s="8" t="s">
        <v>175</v>
      </c>
      <c r="C22" s="10">
        <f>'9.2 melléklet bevétel'!E21+'9.3 melléklet'!C21+' 9.4 melléklet'!C22+'9.5 melléklet'!C21+'9.6 melléklet'!C21+'9.7 melléklet'!C23</f>
        <v>0</v>
      </c>
      <c r="D22" s="10">
        <f>'9.2 melléklet bevétel'!F21+'9.3 melléklet'!D21+' 9.4 melléklet'!D22+'9.5 melléklet'!D21+'9.6 melléklet'!D21+'9.7 melléklet'!D23</f>
        <v>0</v>
      </c>
      <c r="E22" s="10">
        <f>'9.2 melléklet bevétel'!G21+'9.3 melléklet'!E21+' 9.4 melléklet'!E22+'9.5 melléklet'!E21+'9.6 melléklet'!E21+'9.7 melléklet'!E23</f>
        <v>0</v>
      </c>
      <c r="F22" s="10">
        <f>'9.2 melléklet bevétel'!H21+'9.3 melléklet'!F21+' 9.4 melléklet'!F22+'9.5 melléklet'!F21+'9.6 melléklet'!F21+'9.7 melléklet'!F23</f>
        <v>0</v>
      </c>
      <c r="G22" s="22">
        <f>'9.2 melléklet bevétel'!I21+'9.3 melléklet'!G21+' 9.4 melléklet'!G22+'9.5 melléklet'!G21+'9.6 melléklet'!G21+'9.7 melléklet'!G23</f>
        <v>0</v>
      </c>
      <c r="H22" s="22">
        <f>'9.2 melléklet bevétel'!J21+'9.3 melléklet'!H21+' 9.4 melléklet'!H22+'9.5 melléklet'!H21+'9.6 melléklet'!H21+'9.7 melléklet'!H23</f>
        <v>0</v>
      </c>
      <c r="I22" s="22">
        <f>'9.2 melléklet bevétel'!K21+'9.3 melléklet'!I21+' 9.4 melléklet'!I22+'9.5 melléklet'!I21+'9.6 melléklet'!I21+'9.7 melléklet'!I23</f>
        <v>0</v>
      </c>
      <c r="J22" s="22">
        <f>'9.2 melléklet bevétel'!L21+'9.3 melléklet'!J21+' 9.4 melléklet'!J22+'9.5 melléklet'!J21+'9.6 melléklet'!J21+'9.7 melléklet'!J23</f>
        <v>0</v>
      </c>
      <c r="K22" s="22">
        <f>'9.2 melléklet bevétel'!M21+'9.3 melléklet'!K21+' 9.4 melléklet'!K22+'9.5 melléklet'!K21+'9.6 melléklet'!K21+'9.7 melléklet'!K23</f>
        <v>0</v>
      </c>
    </row>
    <row r="23" spans="1:11" x14ac:dyDescent="0.25">
      <c r="A23" s="144" t="s">
        <v>238</v>
      </c>
      <c r="B23" s="8" t="s">
        <v>20</v>
      </c>
      <c r="C23" s="9">
        <f>'9.2 melléklet bevétel'!E22+'9.3 melléklet'!C22+' 9.4 melléklet'!C23+'9.5 melléklet'!C22+'9.6 melléklet'!C22+'9.7 melléklet'!C24</f>
        <v>0</v>
      </c>
      <c r="D23" s="10">
        <f>'9.2 melléklet bevétel'!F22+'9.3 melléklet'!D22+' 9.4 melléklet'!D23+'9.5 melléklet'!D22+'9.6 melléklet'!D22+'9.7 melléklet'!D24</f>
        <v>0</v>
      </c>
      <c r="E23" s="9">
        <f>'9.2 melléklet bevétel'!G22+'9.3 melléklet'!E22+' 9.4 melléklet'!E23+'9.5 melléklet'!E22+'9.6 melléklet'!E22+'9.7 melléklet'!E24</f>
        <v>0</v>
      </c>
      <c r="F23" s="9">
        <f>'9.2 melléklet bevétel'!H22+'9.3 melléklet'!F22+' 9.4 melléklet'!F23+'9.5 melléklet'!F22+'9.6 melléklet'!F22+'9.7 melléklet'!F24</f>
        <v>0</v>
      </c>
      <c r="G23" s="21">
        <f>'9.2 melléklet bevétel'!I22+'9.3 melléklet'!G22+' 9.4 melléklet'!G23+'9.5 melléklet'!G22+'9.6 melléklet'!G22+'9.7 melléklet'!G24</f>
        <v>2261563</v>
      </c>
      <c r="H23" s="21">
        <f>'9.2 melléklet bevétel'!J22+'9.3 melléklet'!H22+' 9.4 melléklet'!H23+'9.5 melléklet'!H22+'9.6 melléklet'!H22+'9.7 melléklet'!H24</f>
        <v>3612190</v>
      </c>
      <c r="I23" s="21">
        <f>'9.2 melléklet bevétel'!K22+'9.3 melléklet'!I22+' 9.4 melléklet'!I23+'9.5 melléklet'!I22+'9.6 melléklet'!I22+'9.7 melléklet'!I24</f>
        <v>0</v>
      </c>
      <c r="J23" s="22">
        <f>'9.2 melléklet bevétel'!L22+'9.3 melléklet'!J22+' 9.4 melléklet'!J23+'9.5 melléklet'!J22+'9.6 melléklet'!J22+'9.7 melléklet'!J24</f>
        <v>0</v>
      </c>
      <c r="K23" s="21">
        <f>'9.2 melléklet bevétel'!M22+'9.3 melléklet'!K22+' 9.4 melléklet'!K23+'9.5 melléklet'!K22+'9.6 melléklet'!K22+'9.7 melléklet'!K24</f>
        <v>5873753</v>
      </c>
    </row>
    <row r="24" spans="1:11" x14ac:dyDescent="0.25">
      <c r="A24" s="144" t="s">
        <v>239</v>
      </c>
      <c r="B24" s="8" t="s">
        <v>21</v>
      </c>
      <c r="C24" s="10">
        <f>'9.2 melléklet bevétel'!E23+'9.3 melléklet'!C23+' 9.4 melléklet'!C24+'9.5 melléklet'!C23+'9.6 melléklet'!C23+'9.7 melléklet'!C25</f>
        <v>0</v>
      </c>
      <c r="D24" s="10">
        <f>'9.2 melléklet bevétel'!F23+'9.3 melléklet'!D23+' 9.4 melléklet'!D24+'9.5 melléklet'!D23+'9.6 melléklet'!D23+'9.7 melléklet'!D25</f>
        <v>0</v>
      </c>
      <c r="E24" s="10">
        <f>'9.2 melléklet bevétel'!G23+'9.3 melléklet'!E23+' 9.4 melléklet'!E24+'9.5 melléklet'!E23+'9.6 melléklet'!E23+'9.7 melléklet'!E25</f>
        <v>0</v>
      </c>
      <c r="F24" s="10">
        <f>'9.2 melléklet bevétel'!H23+'9.3 melléklet'!F23+' 9.4 melléklet'!F24+'9.5 melléklet'!F23+'9.6 melléklet'!F23+'9.7 melléklet'!F25</f>
        <v>0</v>
      </c>
      <c r="G24" s="22">
        <f>'9.2 melléklet bevétel'!I23+'9.3 melléklet'!G23+' 9.4 melléklet'!G24+'9.5 melléklet'!G23+'9.6 melléklet'!G23+'9.7 melléklet'!G25</f>
        <v>0</v>
      </c>
      <c r="H24" s="22">
        <f>'9.2 melléklet bevétel'!J23+'9.3 melléklet'!H23+' 9.4 melléklet'!H24+'9.5 melléklet'!H23+'9.6 melléklet'!H23+'9.7 melléklet'!H25</f>
        <v>0</v>
      </c>
      <c r="I24" s="22">
        <f>'9.2 melléklet bevétel'!K23+'9.3 melléklet'!I23+' 9.4 melléklet'!I24+'9.5 melléklet'!I23+'9.6 melléklet'!I23+'9.7 melléklet'!I25</f>
        <v>0</v>
      </c>
      <c r="J24" s="22">
        <f>'9.2 melléklet bevétel'!L23+'9.3 melléklet'!J23+' 9.4 melléklet'!J24+'9.5 melléklet'!J23+'9.6 melléklet'!J23+'9.7 melléklet'!J25</f>
        <v>0</v>
      </c>
      <c r="K24" s="22">
        <f>'9.2 melléklet bevétel'!M23+'9.3 melléklet'!K23+' 9.4 melléklet'!K24+'9.5 melléklet'!K23+'9.6 melléklet'!K23+'9.7 melléklet'!K25</f>
        <v>0</v>
      </c>
    </row>
    <row r="25" spans="1:11" ht="21" x14ac:dyDescent="0.25">
      <c r="A25" s="143" t="s">
        <v>22</v>
      </c>
      <c r="B25" s="5" t="s">
        <v>23</v>
      </c>
      <c r="C25" s="7">
        <f>'9.2 melléklet bevétel'!E24+'9.3 melléklet'!C24+' 9.4 melléklet'!C25+'9.5 melléklet'!C24+'9.6 melléklet'!C24+'9.7 melléklet'!C26</f>
        <v>0</v>
      </c>
      <c r="D25" s="7">
        <f>'9.2 melléklet bevétel'!F24+'9.3 melléklet'!D24+' 9.4 melléklet'!D25+'9.5 melléklet'!D24+'9.6 melléklet'!D24+'9.7 melléklet'!D26</f>
        <v>0</v>
      </c>
      <c r="E25" s="7">
        <f>'9.2 melléklet bevétel'!G24+'9.3 melléklet'!E24+' 9.4 melléklet'!E25+'9.5 melléklet'!E24+'9.6 melléklet'!E24+'9.7 melléklet'!E26</f>
        <v>0</v>
      </c>
      <c r="F25" s="7">
        <f>'9.2 melléklet bevétel'!H24+'9.3 melléklet'!F24+' 9.4 melléklet'!F25+'9.5 melléklet'!F24+'9.6 melléklet'!F24+'9.7 melléklet'!F26</f>
        <v>0</v>
      </c>
      <c r="G25" s="24">
        <f>'9.2 melléklet bevétel'!I24+'9.3 melléklet'!G24+' 9.4 melléklet'!G25+'9.5 melléklet'!G24+'9.6 melléklet'!G24+'9.7 melléklet'!G26</f>
        <v>0</v>
      </c>
      <c r="H25" s="24">
        <f>'9.2 melléklet bevétel'!J24+'9.3 melléklet'!H24+' 9.4 melléklet'!H25+'9.5 melléklet'!H24+'9.6 melléklet'!H24+'9.7 melléklet'!H26</f>
        <v>0</v>
      </c>
      <c r="I25" s="24">
        <f>'9.2 melléklet bevétel'!K24+'9.3 melléklet'!I24+' 9.4 melléklet'!I25+'9.5 melléklet'!I24+'9.6 melléklet'!I24+'9.7 melléklet'!I26</f>
        <v>0</v>
      </c>
      <c r="J25" s="24">
        <f>'9.2 melléklet bevétel'!L24+'9.3 melléklet'!J24+' 9.4 melléklet'!J25+'9.5 melléklet'!J24+'9.6 melléklet'!J24+'9.7 melléklet'!J26</f>
        <v>0</v>
      </c>
      <c r="K25" s="24">
        <f>'9.2 melléklet bevétel'!M24+'9.3 melléklet'!K24+' 9.4 melléklet'!K25+'9.5 melléklet'!K24+'9.6 melléklet'!K24+'9.7 melléklet'!K26</f>
        <v>0</v>
      </c>
    </row>
    <row r="26" spans="1:11" x14ac:dyDescent="0.25">
      <c r="A26" s="144" t="s">
        <v>240</v>
      </c>
      <c r="B26" s="8" t="s">
        <v>24</v>
      </c>
      <c r="C26" s="10">
        <f>'9.2 melléklet bevétel'!E25+'9.3 melléklet'!C25+' 9.4 melléklet'!C26+'9.5 melléklet'!C25+'9.6 melléklet'!C25+'9.7 melléklet'!C27</f>
        <v>0</v>
      </c>
      <c r="D26" s="10">
        <f>'9.2 melléklet bevétel'!F25+'9.3 melléklet'!D25+' 9.4 melléklet'!D26+'9.5 melléklet'!D25+'9.6 melléklet'!D25+'9.7 melléklet'!D27</f>
        <v>0</v>
      </c>
      <c r="E26" s="10">
        <f>'9.2 melléklet bevétel'!G25+'9.3 melléklet'!E25+' 9.4 melléklet'!E26+'9.5 melléklet'!E25+'9.6 melléklet'!E25+'9.7 melléklet'!E27</f>
        <v>0</v>
      </c>
      <c r="F26" s="10">
        <f>'9.2 melléklet bevétel'!H25+'9.3 melléklet'!F25+' 9.4 melléklet'!F26+'9.5 melléklet'!F25+'9.6 melléklet'!F25+'9.7 melléklet'!F27</f>
        <v>0</v>
      </c>
      <c r="G26" s="22">
        <f>'9.2 melléklet bevétel'!I25+'9.3 melléklet'!G25+' 9.4 melléklet'!G26+'9.5 melléklet'!G25+'9.6 melléklet'!G25+'9.7 melléklet'!G27</f>
        <v>0</v>
      </c>
      <c r="H26" s="22">
        <f>'9.2 melléklet bevétel'!J25+'9.3 melléklet'!H25+' 9.4 melléklet'!H26+'9.5 melléklet'!H25+'9.6 melléklet'!H25+'9.7 melléklet'!H27</f>
        <v>0</v>
      </c>
      <c r="I26" s="22">
        <f>'9.2 melléklet bevétel'!K25+'9.3 melléklet'!I25+' 9.4 melléklet'!I26+'9.5 melléklet'!I25+'9.6 melléklet'!I25+'9.7 melléklet'!I27</f>
        <v>0</v>
      </c>
      <c r="J26" s="22">
        <f>'9.2 melléklet bevétel'!L25+'9.3 melléklet'!J25+' 9.4 melléklet'!J26+'9.5 melléklet'!J25+'9.6 melléklet'!J25+'9.7 melléklet'!J27</f>
        <v>0</v>
      </c>
      <c r="K26" s="22">
        <f>'9.2 melléklet bevétel'!M25+'9.3 melléklet'!K25+' 9.4 melléklet'!K26+'9.5 melléklet'!K25+'9.6 melléklet'!K25+'9.7 melléklet'!K27</f>
        <v>0</v>
      </c>
    </row>
    <row r="27" spans="1:11" ht="22.5" x14ac:dyDescent="0.25">
      <c r="A27" s="144" t="s">
        <v>241</v>
      </c>
      <c r="B27" s="8" t="s">
        <v>25</v>
      </c>
      <c r="C27" s="10">
        <f>'9.2 melléklet bevétel'!E26+'9.3 melléklet'!C26+' 9.4 melléklet'!C27+'9.5 melléklet'!C26+'9.6 melléklet'!C26+'9.7 melléklet'!C28</f>
        <v>0</v>
      </c>
      <c r="D27" s="10">
        <f>'9.2 melléklet bevétel'!F26+'9.3 melléklet'!D26+' 9.4 melléklet'!D27+'9.5 melléklet'!D26+'9.6 melléklet'!D26+'9.7 melléklet'!D28</f>
        <v>0</v>
      </c>
      <c r="E27" s="10">
        <f>'9.2 melléklet bevétel'!G26+'9.3 melléklet'!E26+' 9.4 melléklet'!E27+'9.5 melléklet'!E26+'9.6 melléklet'!E26+'9.7 melléklet'!E28</f>
        <v>0</v>
      </c>
      <c r="F27" s="10">
        <f>'9.2 melléklet bevétel'!H26+'9.3 melléklet'!F26+' 9.4 melléklet'!F27+'9.5 melléklet'!F26+'9.6 melléklet'!F26+'9.7 melléklet'!F28</f>
        <v>0</v>
      </c>
      <c r="G27" s="22">
        <f>'9.2 melléklet bevétel'!I26+'9.3 melléklet'!G26+' 9.4 melléklet'!G27+'9.5 melléklet'!G26+'9.6 melléklet'!G26+'9.7 melléklet'!G28</f>
        <v>0</v>
      </c>
      <c r="H27" s="22">
        <f>'9.2 melléklet bevétel'!J26+'9.3 melléklet'!H26+' 9.4 melléklet'!H27+'9.5 melléklet'!H26+'9.6 melléklet'!H26+'9.7 melléklet'!H28</f>
        <v>0</v>
      </c>
      <c r="I27" s="22">
        <f>'9.2 melléklet bevétel'!K26+'9.3 melléklet'!I26+' 9.4 melléklet'!I27+'9.5 melléklet'!I26+'9.6 melléklet'!I26+'9.7 melléklet'!I28</f>
        <v>0</v>
      </c>
      <c r="J27" s="22">
        <f>'9.2 melléklet bevétel'!L26+'9.3 melléklet'!J26+' 9.4 melléklet'!J27+'9.5 melléklet'!J26+'9.6 melléklet'!J26+'9.7 melléklet'!J28</f>
        <v>0</v>
      </c>
      <c r="K27" s="22">
        <f>'9.2 melléklet bevétel'!M26+'9.3 melléklet'!K26+' 9.4 melléklet'!K27+'9.5 melléklet'!K26+'9.6 melléklet'!K26+'9.7 melléklet'!K28</f>
        <v>0</v>
      </c>
    </row>
    <row r="28" spans="1:11" ht="22.5" x14ac:dyDescent="0.25">
      <c r="A28" s="144" t="s">
        <v>242</v>
      </c>
      <c r="B28" s="8" t="s">
        <v>176</v>
      </c>
      <c r="C28" s="10">
        <f>'9.2 melléklet bevétel'!E27+'9.3 melléklet'!C27+' 9.4 melléklet'!C28+'9.5 melléklet'!C27+'9.6 melléklet'!C27+'9.7 melléklet'!C29</f>
        <v>0</v>
      </c>
      <c r="D28" s="10">
        <f>'9.2 melléklet bevétel'!F27+'9.3 melléklet'!D27+' 9.4 melléklet'!D28+'9.5 melléklet'!D27+'9.6 melléklet'!D27+'9.7 melléklet'!D29</f>
        <v>0</v>
      </c>
      <c r="E28" s="10">
        <f>'9.2 melléklet bevétel'!G27+'9.3 melléklet'!E27+' 9.4 melléklet'!E28+'9.5 melléklet'!E27+'9.6 melléklet'!E27+'9.7 melléklet'!E29</f>
        <v>0</v>
      </c>
      <c r="F28" s="10">
        <f>'9.2 melléklet bevétel'!H27+'9.3 melléklet'!F27+' 9.4 melléklet'!F28+'9.5 melléklet'!F27+'9.6 melléklet'!F27+'9.7 melléklet'!F29</f>
        <v>0</v>
      </c>
      <c r="G28" s="22">
        <f>'9.2 melléklet bevétel'!I27+'9.3 melléklet'!G27+' 9.4 melléklet'!G28+'9.5 melléklet'!G27+'9.6 melléklet'!G27+'9.7 melléklet'!G29</f>
        <v>0</v>
      </c>
      <c r="H28" s="22">
        <f>'9.2 melléklet bevétel'!J27+'9.3 melléklet'!H27+' 9.4 melléklet'!H28+'9.5 melléklet'!H27+'9.6 melléklet'!H27+'9.7 melléklet'!H29</f>
        <v>0</v>
      </c>
      <c r="I28" s="22">
        <f>'9.2 melléklet bevétel'!K27+'9.3 melléklet'!I27+' 9.4 melléklet'!I28+'9.5 melléklet'!I27+'9.6 melléklet'!I27+'9.7 melléklet'!I29</f>
        <v>0</v>
      </c>
      <c r="J28" s="22">
        <f>'9.2 melléklet bevétel'!L27+'9.3 melléklet'!J27+' 9.4 melléklet'!J28+'9.5 melléklet'!J27+'9.6 melléklet'!J27+'9.7 melléklet'!J29</f>
        <v>0</v>
      </c>
      <c r="K28" s="22">
        <f>'9.2 melléklet bevétel'!M27+'9.3 melléklet'!K27+' 9.4 melléklet'!K28+'9.5 melléklet'!K27+'9.6 melléklet'!K27+'9.7 melléklet'!K29</f>
        <v>0</v>
      </c>
    </row>
    <row r="29" spans="1:11" ht="22.5" x14ac:dyDescent="0.25">
      <c r="A29" s="144" t="s">
        <v>243</v>
      </c>
      <c r="B29" s="8" t="s">
        <v>177</v>
      </c>
      <c r="C29" s="10">
        <f>'9.2 melléklet bevétel'!E28+'9.3 melléklet'!C28+' 9.4 melléklet'!C29+'9.5 melléklet'!C28+'9.6 melléklet'!C28+'9.7 melléklet'!C30</f>
        <v>0</v>
      </c>
      <c r="D29" s="10">
        <f>'9.2 melléklet bevétel'!F28+'9.3 melléklet'!D28+' 9.4 melléklet'!D29+'9.5 melléklet'!D28+'9.6 melléklet'!D28+'9.7 melléklet'!D30</f>
        <v>0</v>
      </c>
      <c r="E29" s="10">
        <f>'9.2 melléklet bevétel'!G28+'9.3 melléklet'!E28+' 9.4 melléklet'!E29+'9.5 melléklet'!E28+'9.6 melléklet'!E28+'9.7 melléklet'!E30</f>
        <v>0</v>
      </c>
      <c r="F29" s="10">
        <f>'9.2 melléklet bevétel'!H28+'9.3 melléklet'!F28+' 9.4 melléklet'!F29+'9.5 melléklet'!F28+'9.6 melléklet'!F28+'9.7 melléklet'!F30</f>
        <v>0</v>
      </c>
      <c r="G29" s="22">
        <f>'9.2 melléklet bevétel'!I28+'9.3 melléklet'!G28+' 9.4 melléklet'!G29+'9.5 melléklet'!G28+'9.6 melléklet'!G28+'9.7 melléklet'!G30</f>
        <v>0</v>
      </c>
      <c r="H29" s="22">
        <f>'9.2 melléklet bevétel'!J28+'9.3 melléklet'!H28+' 9.4 melléklet'!H29+'9.5 melléklet'!H28+'9.6 melléklet'!H28+'9.7 melléklet'!H30</f>
        <v>0</v>
      </c>
      <c r="I29" s="22">
        <f>'9.2 melléklet bevétel'!K28+'9.3 melléklet'!I28+' 9.4 melléklet'!I29+'9.5 melléklet'!I28+'9.6 melléklet'!I28+'9.7 melléklet'!I30</f>
        <v>0</v>
      </c>
      <c r="J29" s="22">
        <f>'9.2 melléklet bevétel'!L28+'9.3 melléklet'!J28+' 9.4 melléklet'!J29+'9.5 melléklet'!J28+'9.6 melléklet'!J28+'9.7 melléklet'!J30</f>
        <v>0</v>
      </c>
      <c r="K29" s="22">
        <f>'9.2 melléklet bevétel'!M28+'9.3 melléklet'!K28+' 9.4 melléklet'!K29+'9.5 melléklet'!K28+'9.6 melléklet'!K28+'9.7 melléklet'!K30</f>
        <v>0</v>
      </c>
    </row>
    <row r="30" spans="1:11" x14ac:dyDescent="0.25">
      <c r="A30" s="144" t="s">
        <v>244</v>
      </c>
      <c r="B30" s="8" t="s">
        <v>28</v>
      </c>
      <c r="C30" s="10">
        <f>'9.2 melléklet bevétel'!E29+'9.3 melléklet'!C29+' 9.4 melléklet'!C30+'9.5 melléklet'!C29+'9.6 melléklet'!C29+'9.7 melléklet'!C31</f>
        <v>0</v>
      </c>
      <c r="D30" s="10">
        <f>'9.2 melléklet bevétel'!F29+'9.3 melléklet'!D29+' 9.4 melléklet'!D30+'9.5 melléklet'!D29+'9.6 melléklet'!D29+'9.7 melléklet'!D31</f>
        <v>0</v>
      </c>
      <c r="E30" s="10">
        <f>'9.2 melléklet bevétel'!G29+'9.3 melléklet'!E29+' 9.4 melléklet'!E30+'9.5 melléklet'!E29+'9.6 melléklet'!E29+'9.7 melléklet'!E31</f>
        <v>0</v>
      </c>
      <c r="F30" s="10">
        <f>'9.2 melléklet bevétel'!H29+'9.3 melléklet'!F29+' 9.4 melléklet'!F30+'9.5 melléklet'!F29+'9.6 melléklet'!F29+'9.7 melléklet'!F31</f>
        <v>0</v>
      </c>
      <c r="G30" s="22">
        <f>'9.2 melléklet bevétel'!I29+'9.3 melléklet'!G29+' 9.4 melléklet'!G30+'9.5 melléklet'!G29+'9.6 melléklet'!G29+'9.7 melléklet'!G31</f>
        <v>0</v>
      </c>
      <c r="H30" s="22">
        <f>'9.2 melléklet bevétel'!J29+'9.3 melléklet'!H29+' 9.4 melléklet'!H30+'9.5 melléklet'!H29+'9.6 melléklet'!H29+'9.7 melléklet'!H31</f>
        <v>0</v>
      </c>
      <c r="I30" s="22">
        <f>'9.2 melléklet bevétel'!K29+'9.3 melléklet'!I29+' 9.4 melléklet'!I30+'9.5 melléklet'!I29+'9.6 melléklet'!I29+'9.7 melléklet'!I31</f>
        <v>0</v>
      </c>
      <c r="J30" s="22">
        <f>'9.2 melléklet bevétel'!L29+'9.3 melléklet'!J29+' 9.4 melléklet'!J30+'9.5 melléklet'!J29+'9.6 melléklet'!J29+'9.7 melléklet'!J31</f>
        <v>0</v>
      </c>
      <c r="K30" s="22">
        <f>'9.2 melléklet bevétel'!M29+'9.3 melléklet'!K29+' 9.4 melléklet'!K30+'9.5 melléklet'!K29+'9.6 melléklet'!K29+'9.7 melléklet'!K31</f>
        <v>0</v>
      </c>
    </row>
    <row r="31" spans="1:11" x14ac:dyDescent="0.25">
      <c r="A31" s="144" t="s">
        <v>245</v>
      </c>
      <c r="B31" s="8" t="s">
        <v>29</v>
      </c>
      <c r="C31" s="10">
        <f>'9.2 melléklet bevétel'!E30+'9.3 melléklet'!C30+' 9.4 melléklet'!C31+'9.5 melléklet'!C30+'9.6 melléklet'!C30+'9.7 melléklet'!C32</f>
        <v>0</v>
      </c>
      <c r="D31" s="10">
        <f>'9.2 melléklet bevétel'!F30+'9.3 melléklet'!D30+' 9.4 melléklet'!D31+'9.5 melléklet'!D30+'9.6 melléklet'!D30+'9.7 melléklet'!D32</f>
        <v>0</v>
      </c>
      <c r="E31" s="10">
        <f>'9.2 melléklet bevétel'!G30+'9.3 melléklet'!E30+' 9.4 melléklet'!E31+'9.5 melléklet'!E30+'9.6 melléklet'!E30+'9.7 melléklet'!E32</f>
        <v>0</v>
      </c>
      <c r="F31" s="10">
        <f>'9.2 melléklet bevétel'!H30+'9.3 melléklet'!F30+' 9.4 melléklet'!F31+'9.5 melléklet'!F30+'9.6 melléklet'!F30+'9.7 melléklet'!F32</f>
        <v>0</v>
      </c>
      <c r="G31" s="22">
        <f>'9.2 melléklet bevétel'!I30+'9.3 melléklet'!G30+' 9.4 melléklet'!G31+'9.5 melléklet'!G30+'9.6 melléklet'!G30+'9.7 melléklet'!G32</f>
        <v>0</v>
      </c>
      <c r="H31" s="22">
        <f>'9.2 melléklet bevétel'!J30+'9.3 melléklet'!H30+' 9.4 melléklet'!H31+'9.5 melléklet'!H30+'9.6 melléklet'!H30+'9.7 melléklet'!H32</f>
        <v>0</v>
      </c>
      <c r="I31" s="22">
        <f>'9.2 melléklet bevétel'!K30+'9.3 melléklet'!I30+' 9.4 melléklet'!I31+'9.5 melléklet'!I30+'9.6 melléklet'!I30+'9.7 melléklet'!I32</f>
        <v>0</v>
      </c>
      <c r="J31" s="22">
        <f>'9.2 melléklet bevétel'!L30+'9.3 melléklet'!J30+' 9.4 melléklet'!J31+'9.5 melléklet'!J30+'9.6 melléklet'!J30+'9.7 melléklet'!J32</f>
        <v>0</v>
      </c>
      <c r="K31" s="22">
        <f>'9.2 melléklet bevétel'!M30+'9.3 melléklet'!K30+' 9.4 melléklet'!K31+'9.5 melléklet'!K30+'9.6 melléklet'!K30+'9.7 melléklet'!K32</f>
        <v>0</v>
      </c>
    </row>
    <row r="32" spans="1:11" x14ac:dyDescent="0.25">
      <c r="A32" s="143" t="s">
        <v>30</v>
      </c>
      <c r="B32" s="5" t="s">
        <v>31</v>
      </c>
      <c r="C32" s="7">
        <f>'9.2 melléklet bevétel'!E31+'9.3 melléklet'!C31+' 9.4 melléklet'!C32+'9.5 melléklet'!C31+'9.6 melléklet'!C31+'9.7 melléklet'!C33</f>
        <v>0</v>
      </c>
      <c r="D32" s="7">
        <f>'9.2 melléklet bevétel'!F31+'9.3 melléklet'!D31+' 9.4 melléklet'!D32+'9.5 melléklet'!D31+'9.6 melléklet'!D31+'9.7 melléklet'!D33</f>
        <v>0</v>
      </c>
      <c r="E32" s="7">
        <f>'9.2 melléklet bevétel'!G31+'9.3 melléklet'!E31+' 9.4 melléklet'!E32+'9.5 melléklet'!E31+'9.6 melléklet'!E31+'9.7 melléklet'!E33</f>
        <v>0</v>
      </c>
      <c r="F32" s="7">
        <f>'9.2 melléklet bevétel'!H31+'9.3 melléklet'!F31+' 9.4 melléklet'!F32+'9.5 melléklet'!F31+'9.6 melléklet'!F31+'9.7 melléklet'!F33</f>
        <v>0</v>
      </c>
      <c r="G32" s="24">
        <f>'9.2 melléklet bevétel'!I31+'9.3 melléklet'!G31+' 9.4 melléklet'!G32+'9.5 melléklet'!G31+'9.6 melléklet'!G31+'9.7 melléklet'!G33</f>
        <v>0</v>
      </c>
      <c r="H32" s="24">
        <f>'9.2 melléklet bevétel'!J31+'9.3 melléklet'!H31+' 9.4 melléklet'!H32+'9.5 melléklet'!H31+'9.6 melléklet'!H31+'9.7 melléklet'!H33</f>
        <v>0</v>
      </c>
      <c r="I32" s="24">
        <f>'9.2 melléklet bevétel'!K31+'9.3 melléklet'!I31+' 9.4 melléklet'!I32+'9.5 melléklet'!I31+'9.6 melléklet'!I31+'9.7 melléklet'!I33</f>
        <v>0</v>
      </c>
      <c r="J32" s="24">
        <f>'9.2 melléklet bevétel'!L31+'9.3 melléklet'!J31+' 9.4 melléklet'!J32+'9.5 melléklet'!J31+'9.6 melléklet'!J31+'9.7 melléklet'!J33</f>
        <v>0</v>
      </c>
      <c r="K32" s="24">
        <f>'9.2 melléklet bevétel'!M31+'9.3 melléklet'!K31+' 9.4 melléklet'!K32+'9.5 melléklet'!K31+'9.6 melléklet'!K31+'9.7 melléklet'!K33</f>
        <v>0</v>
      </c>
    </row>
    <row r="33" spans="1:11" x14ac:dyDescent="0.25">
      <c r="A33" s="144" t="s">
        <v>246</v>
      </c>
      <c r="B33" s="8" t="s">
        <v>32</v>
      </c>
      <c r="C33" s="10">
        <f>'9.2 melléklet bevétel'!E32+'9.3 melléklet'!C32+' 9.4 melléklet'!C33+'9.5 melléklet'!C32+'9.6 melléklet'!C32+'9.7 melléklet'!C34</f>
        <v>0</v>
      </c>
      <c r="D33" s="10">
        <f>'9.2 melléklet bevétel'!F32+'9.3 melléklet'!D32+' 9.4 melléklet'!D33+'9.5 melléklet'!D32+'9.6 melléklet'!D32+'9.7 melléklet'!D34</f>
        <v>0</v>
      </c>
      <c r="E33" s="10">
        <f>'9.2 melléklet bevétel'!G32+'9.3 melléklet'!E32+' 9.4 melléklet'!E33+'9.5 melléklet'!E32+'9.6 melléklet'!E32+'9.7 melléklet'!E34</f>
        <v>0</v>
      </c>
      <c r="F33" s="10">
        <f>'9.2 melléklet bevétel'!H32+'9.3 melléklet'!F32+' 9.4 melléklet'!F33+'9.5 melléklet'!F32+'9.6 melléklet'!F32+'9.7 melléklet'!F34</f>
        <v>0</v>
      </c>
      <c r="G33" s="22">
        <f>'9.2 melléklet bevétel'!I32+'9.3 melléklet'!G32+' 9.4 melléklet'!G33+'9.5 melléklet'!G32+'9.6 melléklet'!G32+'9.7 melléklet'!G34</f>
        <v>0</v>
      </c>
      <c r="H33" s="22">
        <f>'9.2 melléklet bevétel'!J32+'9.3 melléklet'!H32+' 9.4 melléklet'!H33+'9.5 melléklet'!H32+'9.6 melléklet'!H32+'9.7 melléklet'!H34</f>
        <v>0</v>
      </c>
      <c r="I33" s="22">
        <f>'9.2 melléklet bevétel'!K32+'9.3 melléklet'!I32+' 9.4 melléklet'!I33+'9.5 melléklet'!I32+'9.6 melléklet'!I32+'9.7 melléklet'!I34</f>
        <v>0</v>
      </c>
      <c r="J33" s="22">
        <f>'9.2 melléklet bevétel'!L32+'9.3 melléklet'!J32+' 9.4 melléklet'!J33+'9.5 melléklet'!J32+'9.6 melléklet'!J32+'9.7 melléklet'!J34</f>
        <v>0</v>
      </c>
      <c r="K33" s="22">
        <f>'9.2 melléklet bevétel'!M32+'9.3 melléklet'!K32+' 9.4 melléklet'!K33+'9.5 melléklet'!K32+'9.6 melléklet'!K32+'9.7 melléklet'!K34</f>
        <v>0</v>
      </c>
    </row>
    <row r="34" spans="1:11" x14ac:dyDescent="0.25">
      <c r="A34" s="144" t="s">
        <v>247</v>
      </c>
      <c r="B34" s="8" t="s">
        <v>33</v>
      </c>
      <c r="C34" s="10">
        <f>'9.2 melléklet bevétel'!E33+'9.3 melléklet'!C33+' 9.4 melléklet'!C34+'9.5 melléklet'!C33+'9.6 melléklet'!C33+'9.7 melléklet'!C35</f>
        <v>0</v>
      </c>
      <c r="D34" s="10">
        <f>'9.2 melléklet bevétel'!F33+'9.3 melléklet'!D33+' 9.4 melléklet'!D34+'9.5 melléklet'!D33+'9.6 melléklet'!D33+'9.7 melléklet'!D35</f>
        <v>0</v>
      </c>
      <c r="E34" s="10">
        <f>'9.2 melléklet bevétel'!G33+'9.3 melléklet'!E33+' 9.4 melléklet'!E34+'9.5 melléklet'!E33+'9.6 melléklet'!E33+'9.7 melléklet'!E35</f>
        <v>0</v>
      </c>
      <c r="F34" s="10">
        <f>'9.2 melléklet bevétel'!H33+'9.3 melléklet'!F33+' 9.4 melléklet'!F34+'9.5 melléklet'!F33+'9.6 melléklet'!F33+'9.7 melléklet'!F35</f>
        <v>0</v>
      </c>
      <c r="G34" s="22">
        <f>'9.2 melléklet bevétel'!I33+'9.3 melléklet'!G33+' 9.4 melléklet'!G34+'9.5 melléklet'!G33+'9.6 melléklet'!G33+'9.7 melléklet'!G35</f>
        <v>0</v>
      </c>
      <c r="H34" s="22">
        <f>'9.2 melléklet bevétel'!J33+'9.3 melléklet'!H33+' 9.4 melléklet'!H34+'9.5 melléklet'!H33+'9.6 melléklet'!H33+'9.7 melléklet'!H35</f>
        <v>0</v>
      </c>
      <c r="I34" s="22">
        <f>'9.2 melléklet bevétel'!K33+'9.3 melléklet'!I33+' 9.4 melléklet'!I34+'9.5 melléklet'!I33+'9.6 melléklet'!I33+'9.7 melléklet'!I35</f>
        <v>0</v>
      </c>
      <c r="J34" s="22">
        <f>'9.2 melléklet bevétel'!L33+'9.3 melléklet'!J33+' 9.4 melléklet'!J34+'9.5 melléklet'!J33+'9.6 melléklet'!J33+'9.7 melléklet'!J35</f>
        <v>0</v>
      </c>
      <c r="K34" s="22">
        <f>'9.2 melléklet bevétel'!M33+'9.3 melléklet'!K33+' 9.4 melléklet'!K34+'9.5 melléklet'!K33+'9.6 melléklet'!K33+'9.7 melléklet'!K35</f>
        <v>0</v>
      </c>
    </row>
    <row r="35" spans="1:11" x14ac:dyDescent="0.25">
      <c r="A35" s="144" t="s">
        <v>248</v>
      </c>
      <c r="B35" s="8" t="s">
        <v>34</v>
      </c>
      <c r="C35" s="10">
        <f>'9.2 melléklet bevétel'!E34+'9.3 melléklet'!C34+' 9.4 melléklet'!C35+'9.5 melléklet'!C34+'9.6 melléklet'!C34+'9.7 melléklet'!C36</f>
        <v>0</v>
      </c>
      <c r="D35" s="10">
        <f>'9.2 melléklet bevétel'!F34+'9.3 melléklet'!D34+' 9.4 melléklet'!D35+'9.5 melléklet'!D34+'9.6 melléklet'!D34+'9.7 melléklet'!D36</f>
        <v>0</v>
      </c>
      <c r="E35" s="10">
        <f>'9.2 melléklet bevétel'!G34+'9.3 melléklet'!E34+' 9.4 melléklet'!E35+'9.5 melléklet'!E34+'9.6 melléklet'!E34+'9.7 melléklet'!E36</f>
        <v>0</v>
      </c>
      <c r="F35" s="10">
        <f>'9.2 melléklet bevétel'!H34+'9.3 melléklet'!F34+' 9.4 melléklet'!F35+'9.5 melléklet'!F34+'9.6 melléklet'!F34+'9.7 melléklet'!F36</f>
        <v>0</v>
      </c>
      <c r="G35" s="22">
        <f>'9.2 melléklet bevétel'!I34+'9.3 melléklet'!G34+' 9.4 melléklet'!G35+'9.5 melléklet'!G34+'9.6 melléklet'!G34+'9.7 melléklet'!G36</f>
        <v>0</v>
      </c>
      <c r="H35" s="22">
        <f>'9.2 melléklet bevétel'!J34+'9.3 melléklet'!H34+' 9.4 melléklet'!H35+'9.5 melléklet'!H34+'9.6 melléklet'!H34+'9.7 melléklet'!H36</f>
        <v>0</v>
      </c>
      <c r="I35" s="22">
        <f>'9.2 melléklet bevétel'!K34+'9.3 melléklet'!I34+' 9.4 melléklet'!I35+'9.5 melléklet'!I34+'9.6 melléklet'!I34+'9.7 melléklet'!I36</f>
        <v>0</v>
      </c>
      <c r="J35" s="22">
        <f>'9.2 melléklet bevétel'!L34+'9.3 melléklet'!J34+' 9.4 melléklet'!J35+'9.5 melléklet'!J34+'9.6 melléklet'!J34+'9.7 melléklet'!J36</f>
        <v>0</v>
      </c>
      <c r="K35" s="22">
        <f>'9.2 melléklet bevétel'!M34+'9.3 melléklet'!K34+' 9.4 melléklet'!K35+'9.5 melléklet'!K34+'9.6 melléklet'!K34+'9.7 melléklet'!K36</f>
        <v>0</v>
      </c>
    </row>
    <row r="36" spans="1:11" x14ac:dyDescent="0.25">
      <c r="A36" s="144" t="s">
        <v>249</v>
      </c>
      <c r="B36" s="8" t="s">
        <v>35</v>
      </c>
      <c r="C36" s="10">
        <f>'9.2 melléklet bevétel'!E35+'9.3 melléklet'!C35+' 9.4 melléklet'!C36+'9.5 melléklet'!C35+'9.6 melléklet'!C35+'9.7 melléklet'!C37</f>
        <v>0</v>
      </c>
      <c r="D36" s="10">
        <f>'9.2 melléklet bevétel'!F35+'9.3 melléklet'!D35+' 9.4 melléklet'!D36+'9.5 melléklet'!D35+'9.6 melléklet'!D35+'9.7 melléklet'!D37</f>
        <v>0</v>
      </c>
      <c r="E36" s="10">
        <f>'9.2 melléklet bevétel'!G35+'9.3 melléklet'!E35+' 9.4 melléklet'!E36+'9.5 melléklet'!E35+'9.6 melléklet'!E35+'9.7 melléklet'!E37</f>
        <v>0</v>
      </c>
      <c r="F36" s="10">
        <f>'9.2 melléklet bevétel'!H35+'9.3 melléklet'!F35+' 9.4 melléklet'!F36+'9.5 melléklet'!F35+'9.6 melléklet'!F35+'9.7 melléklet'!F37</f>
        <v>0</v>
      </c>
      <c r="G36" s="22">
        <f>'9.2 melléklet bevétel'!I35+'9.3 melléklet'!G35+' 9.4 melléklet'!G36+'9.5 melléklet'!G35+'9.6 melléklet'!G35+'9.7 melléklet'!G37</f>
        <v>0</v>
      </c>
      <c r="H36" s="22">
        <f>'9.2 melléklet bevétel'!J35+'9.3 melléklet'!H35+' 9.4 melléklet'!H36+'9.5 melléklet'!H35+'9.6 melléklet'!H35+'9.7 melléklet'!H37</f>
        <v>0</v>
      </c>
      <c r="I36" s="22">
        <f>'9.2 melléklet bevétel'!K35+'9.3 melléklet'!I35+' 9.4 melléklet'!I36+'9.5 melléklet'!I35+'9.6 melléklet'!I35+'9.7 melléklet'!I37</f>
        <v>0</v>
      </c>
      <c r="J36" s="22">
        <f>'9.2 melléklet bevétel'!L35+'9.3 melléklet'!J35+' 9.4 melléklet'!J36+'9.5 melléklet'!J35+'9.6 melléklet'!J35+'9.7 melléklet'!J37</f>
        <v>0</v>
      </c>
      <c r="K36" s="22">
        <f>'9.2 melléklet bevétel'!M35+'9.3 melléklet'!K35+' 9.4 melléklet'!K36+'9.5 melléklet'!K35+'9.6 melléklet'!K35+'9.7 melléklet'!K37</f>
        <v>0</v>
      </c>
    </row>
    <row r="37" spans="1:11" x14ac:dyDescent="0.25">
      <c r="A37" s="144" t="s">
        <v>250</v>
      </c>
      <c r="B37" s="8" t="s">
        <v>36</v>
      </c>
      <c r="C37" s="10">
        <f>'9.2 melléklet bevétel'!E36+'9.3 melléklet'!C36+' 9.4 melléklet'!C37+'9.5 melléklet'!C36+'9.6 melléklet'!C36+'9.7 melléklet'!C38</f>
        <v>0</v>
      </c>
      <c r="D37" s="10">
        <f>'9.2 melléklet bevétel'!F36+'9.3 melléklet'!D36+' 9.4 melléklet'!D37+'9.5 melléklet'!D36+'9.6 melléklet'!D36+'9.7 melléklet'!D38</f>
        <v>0</v>
      </c>
      <c r="E37" s="10">
        <f>'9.2 melléklet bevétel'!G36+'9.3 melléklet'!E36+' 9.4 melléklet'!E37+'9.5 melléklet'!E36+'9.6 melléklet'!E36+'9.7 melléklet'!E38</f>
        <v>0</v>
      </c>
      <c r="F37" s="10">
        <f>'9.2 melléklet bevétel'!H36+'9.3 melléklet'!F36+' 9.4 melléklet'!F37+'9.5 melléklet'!F36+'9.6 melléklet'!F36+'9.7 melléklet'!F38</f>
        <v>0</v>
      </c>
      <c r="G37" s="22">
        <f>'9.2 melléklet bevétel'!I36+'9.3 melléklet'!G36+' 9.4 melléklet'!G37+'9.5 melléklet'!G36+'9.6 melléklet'!G36+'9.7 melléklet'!G38</f>
        <v>0</v>
      </c>
      <c r="H37" s="22">
        <f>'9.2 melléklet bevétel'!J36+'9.3 melléklet'!H36+' 9.4 melléklet'!H37+'9.5 melléklet'!H36+'9.6 melléklet'!H36+'9.7 melléklet'!H38</f>
        <v>0</v>
      </c>
      <c r="I37" s="22">
        <f>'9.2 melléklet bevétel'!K36+'9.3 melléklet'!I36+' 9.4 melléklet'!I37+'9.5 melléklet'!I36+'9.6 melléklet'!I36+'9.7 melléklet'!I38</f>
        <v>0</v>
      </c>
      <c r="J37" s="22">
        <f>'9.2 melléklet bevétel'!L36+'9.3 melléklet'!J36+' 9.4 melléklet'!J37+'9.5 melléklet'!J36+'9.6 melléklet'!J36+'9.7 melléklet'!J38</f>
        <v>0</v>
      </c>
      <c r="K37" s="22">
        <f>'9.2 melléklet bevétel'!M36+'9.3 melléklet'!K36+' 9.4 melléklet'!K37+'9.5 melléklet'!K36+'9.6 melléklet'!K36+'9.7 melléklet'!K38</f>
        <v>0</v>
      </c>
    </row>
    <row r="38" spans="1:11" x14ac:dyDescent="0.25">
      <c r="A38" s="144" t="s">
        <v>251</v>
      </c>
      <c r="B38" s="8" t="s">
        <v>37</v>
      </c>
      <c r="C38" s="10">
        <f>'9.2 melléklet bevétel'!E37+'9.3 melléklet'!C37+' 9.4 melléklet'!C38+'9.5 melléklet'!C37+'9.6 melléklet'!C37+'9.7 melléklet'!C39</f>
        <v>0</v>
      </c>
      <c r="D38" s="10">
        <f>'9.2 melléklet bevétel'!F37+'9.3 melléklet'!D37+' 9.4 melléklet'!D38+'9.5 melléklet'!D37+'9.6 melléklet'!D37+'9.7 melléklet'!D39</f>
        <v>0</v>
      </c>
      <c r="E38" s="10">
        <f>'9.2 melléklet bevétel'!G37+'9.3 melléklet'!E37+' 9.4 melléklet'!E38+'9.5 melléklet'!E37+'9.6 melléklet'!E37+'9.7 melléklet'!E39</f>
        <v>0</v>
      </c>
      <c r="F38" s="10">
        <f>'9.2 melléklet bevétel'!H37+'9.3 melléklet'!F37+' 9.4 melléklet'!F38+'9.5 melléklet'!F37+'9.6 melléklet'!F37+'9.7 melléklet'!F39</f>
        <v>0</v>
      </c>
      <c r="G38" s="22">
        <f>'9.2 melléklet bevétel'!I37+'9.3 melléklet'!G37+' 9.4 melléklet'!G38+'9.5 melléklet'!G37+'9.6 melléklet'!G37+'9.7 melléklet'!G39</f>
        <v>0</v>
      </c>
      <c r="H38" s="22">
        <f>'9.2 melléklet bevétel'!J37+'9.3 melléklet'!H37+' 9.4 melléklet'!H38+'9.5 melléklet'!H37+'9.6 melléklet'!H37+'9.7 melléklet'!H39</f>
        <v>0</v>
      </c>
      <c r="I38" s="22">
        <f>'9.2 melléklet bevétel'!K37+'9.3 melléklet'!I37+' 9.4 melléklet'!I38+'9.5 melléklet'!I37+'9.6 melléklet'!I37+'9.7 melléklet'!I39</f>
        <v>0</v>
      </c>
      <c r="J38" s="22">
        <f>'9.2 melléklet bevétel'!L37+'9.3 melléklet'!J37+' 9.4 melléklet'!J38+'9.5 melléklet'!J37+'9.6 melléklet'!J37+'9.7 melléklet'!J39</f>
        <v>0</v>
      </c>
      <c r="K38" s="22">
        <f>'9.2 melléklet bevétel'!M37+'9.3 melléklet'!K37+' 9.4 melléklet'!K38+'9.5 melléklet'!K37+'9.6 melléklet'!K37+'9.7 melléklet'!K39</f>
        <v>0</v>
      </c>
    </row>
    <row r="39" spans="1:11" x14ac:dyDescent="0.25">
      <c r="A39" s="143" t="s">
        <v>38</v>
      </c>
      <c r="B39" s="5" t="s">
        <v>39</v>
      </c>
      <c r="C39" s="6">
        <f>'9.2 melléklet bevétel'!E38+'9.3 melléklet'!C38+' 9.4 melléklet'!C39+'9.5 melléklet'!C38+'9.6 melléklet'!C38+'9.7 melléklet'!C40</f>
        <v>35822800</v>
      </c>
      <c r="D39" s="7">
        <f>'9.2 melléklet bevétel'!F38+'9.3 melléklet'!D38+' 9.4 melléklet'!D39+'9.5 melléklet'!D38+'9.6 melléklet'!D38+'9.7 melléklet'!D40</f>
        <v>0</v>
      </c>
      <c r="E39" s="6">
        <f>'9.2 melléklet bevétel'!G38+'9.3 melléklet'!E38+' 9.4 melléklet'!E39+'9.5 melléklet'!E38+'9.6 melléklet'!E38+'9.7 melléklet'!E40</f>
        <v>7041147</v>
      </c>
      <c r="F39" s="6">
        <f>'9.2 melléklet bevétel'!H38+'9.3 melléklet'!F38+' 9.4 melléklet'!F39+'9.5 melléklet'!F38+'9.6 melléklet'!F38+'9.7 melléklet'!F40</f>
        <v>42863947</v>
      </c>
      <c r="G39" s="23">
        <f>'9.2 melléklet bevétel'!I38+'9.3 melléklet'!G38+' 9.4 melléklet'!G39+'9.5 melléklet'!G38+'9.6 melléklet'!G38+'9.7 melléklet'!G40</f>
        <v>0</v>
      </c>
      <c r="H39" s="23">
        <f>'9.2 melléklet bevétel'!J38+'9.3 melléklet'!H38+' 9.4 melléklet'!H39+'9.5 melléklet'!H38+'9.6 melléklet'!H38+'9.7 melléklet'!H40</f>
        <v>-6310000</v>
      </c>
      <c r="I39" s="23">
        <f>'9.2 melléklet bevétel'!K38+'9.3 melléklet'!I38+' 9.4 melléklet'!I39+'9.5 melléklet'!I38+'9.6 melléklet'!I38+'9.7 melléklet'!I40</f>
        <v>0</v>
      </c>
      <c r="J39" s="23">
        <f>'9.2 melléklet bevétel'!L38+'9.3 melléklet'!J38+' 9.4 melléklet'!J39+'9.5 melléklet'!J38+'9.6 melléklet'!J38+'9.7 melléklet'!J40</f>
        <v>0</v>
      </c>
      <c r="K39" s="23">
        <f>'9.2 melléklet bevétel'!M38+'9.3 melléklet'!K38+' 9.4 melléklet'!K39+'9.5 melléklet'!K38+'9.6 melléklet'!K38+'9.7 melléklet'!K40</f>
        <v>36553947</v>
      </c>
    </row>
    <row r="40" spans="1:11" x14ac:dyDescent="0.25">
      <c r="A40" s="144" t="s">
        <v>252</v>
      </c>
      <c r="B40" s="8" t="s">
        <v>40</v>
      </c>
      <c r="C40" s="10">
        <f>'9.2 melléklet bevétel'!E39+'9.3 melléklet'!C39+' 9.4 melléklet'!C40+'9.5 melléklet'!C39+'9.6 melléklet'!C39+'9.7 melléklet'!C41</f>
        <v>0</v>
      </c>
      <c r="D40" s="10">
        <f>'9.2 melléklet bevétel'!F39+'9.3 melléklet'!D39+' 9.4 melléklet'!D40+'9.5 melléklet'!D39+'9.6 melléklet'!D39+'9.7 melléklet'!D41</f>
        <v>0</v>
      </c>
      <c r="E40" s="10">
        <f>'9.2 melléklet bevétel'!G39+'9.3 melléklet'!E39+' 9.4 melléklet'!E40+'9.5 melléklet'!E39+'9.6 melléklet'!E39+'9.7 melléklet'!E41</f>
        <v>0</v>
      </c>
      <c r="F40" s="10">
        <f>'9.2 melléklet bevétel'!H39+'9.3 melléklet'!F39+' 9.4 melléklet'!F40+'9.5 melléklet'!F39+'9.6 melléklet'!F39+'9.7 melléklet'!F41</f>
        <v>0</v>
      </c>
      <c r="G40" s="22">
        <f>'9.2 melléklet bevétel'!I39+'9.3 melléklet'!G39+' 9.4 melléklet'!G40+'9.5 melléklet'!G39+'9.6 melléklet'!G39+'9.7 melléklet'!G41</f>
        <v>0</v>
      </c>
      <c r="H40" s="22">
        <f>'9.2 melléklet bevétel'!J39+'9.3 melléklet'!H39+' 9.4 melléklet'!H40+'9.5 melléklet'!H39+'9.6 melléklet'!H39+'9.7 melléklet'!H41</f>
        <v>0</v>
      </c>
      <c r="I40" s="22">
        <f>'9.2 melléklet bevétel'!K39+'9.3 melléklet'!I39+' 9.4 melléklet'!I40+'9.5 melléklet'!I39+'9.6 melléklet'!I39+'9.7 melléklet'!I41</f>
        <v>0</v>
      </c>
      <c r="J40" s="22">
        <f>'9.2 melléklet bevétel'!L39+'9.3 melléklet'!J39+' 9.4 melléklet'!J40+'9.5 melléklet'!J39+'9.6 melléklet'!J39+'9.7 melléklet'!J41</f>
        <v>0</v>
      </c>
      <c r="K40" s="22">
        <f>'9.2 melléklet bevétel'!M39+'9.3 melléklet'!K39+' 9.4 melléklet'!K40+'9.5 melléklet'!K39+'9.6 melléklet'!K39+'9.7 melléklet'!K41</f>
        <v>0</v>
      </c>
    </row>
    <row r="41" spans="1:11" x14ac:dyDescent="0.25">
      <c r="A41" s="144" t="s">
        <v>253</v>
      </c>
      <c r="B41" s="8" t="s">
        <v>41</v>
      </c>
      <c r="C41" s="9">
        <f>'9.2 melléklet bevétel'!E40+'9.3 melléklet'!C40+' 9.4 melléklet'!C41+'9.5 melléklet'!C40+'9.6 melléklet'!C40+'9.7 melléklet'!C42</f>
        <v>9327000</v>
      </c>
      <c r="D41" s="10">
        <f>'9.2 melléklet bevétel'!F40+'9.3 melléklet'!D40+' 9.4 melléklet'!D41+'9.5 melléklet'!D40+'9.6 melléklet'!D40+'9.7 melléklet'!D42</f>
        <v>0</v>
      </c>
      <c r="E41" s="9">
        <f>'9.2 melléklet bevétel'!G40+'9.3 melléklet'!E40+' 9.4 melléklet'!E41+'9.5 melléklet'!E40+'9.6 melléklet'!E40+'9.7 melléklet'!E42</f>
        <v>544210</v>
      </c>
      <c r="F41" s="9">
        <f>'9.2 melléklet bevétel'!H40+'9.3 melléklet'!F40+' 9.4 melléklet'!F41+'9.5 melléklet'!F40+'9.6 melléklet'!F40+'9.7 melléklet'!F42</f>
        <v>9871210</v>
      </c>
      <c r="G41" s="21">
        <f>'9.2 melléklet bevétel'!I40+'9.3 melléklet'!G40+' 9.4 melléklet'!G41+'9.5 melléklet'!G40+'9.6 melléklet'!G40+'9.7 melléklet'!G42</f>
        <v>0</v>
      </c>
      <c r="H41" s="21">
        <f>'9.2 melléklet bevétel'!J40+'9.3 melléklet'!H40+' 9.4 melléklet'!H41+'9.5 melléklet'!H40+'9.6 melléklet'!H40+'9.7 melléklet'!H42</f>
        <v>-3000000</v>
      </c>
      <c r="I41" s="21">
        <f>'9.2 melléklet bevétel'!K40+'9.3 melléklet'!I40+' 9.4 melléklet'!I41+'9.5 melléklet'!I40+'9.6 melléklet'!I40+'9.7 melléklet'!I42</f>
        <v>0</v>
      </c>
      <c r="J41" s="22">
        <f>'9.2 melléklet bevétel'!L40+'9.3 melléklet'!J40+' 9.4 melléklet'!J41+'9.5 melléklet'!J40+'9.6 melléklet'!J40+'9.7 melléklet'!J42</f>
        <v>0</v>
      </c>
      <c r="K41" s="21">
        <f>'9.2 melléklet bevétel'!M40+'9.3 melléklet'!K40+' 9.4 melléklet'!K41+'9.5 melléklet'!K40+'9.6 melléklet'!K40+'9.7 melléklet'!K42</f>
        <v>6871210</v>
      </c>
    </row>
    <row r="42" spans="1:11" x14ac:dyDescent="0.25">
      <c r="A42" s="144" t="s">
        <v>254</v>
      </c>
      <c r="B42" s="8" t="s">
        <v>42</v>
      </c>
      <c r="C42" s="10">
        <f>'9.2 melléklet bevétel'!E41+'9.3 melléklet'!C41+' 9.4 melléklet'!C42+'9.5 melléklet'!C41+'9.6 melléklet'!C41+'9.7 melléklet'!C43</f>
        <v>0</v>
      </c>
      <c r="D42" s="10">
        <f>'9.2 melléklet bevétel'!F41+'9.3 melléklet'!D41+' 9.4 melléklet'!D42+'9.5 melléklet'!D41+'9.6 melléklet'!D41+'9.7 melléklet'!D43</f>
        <v>0</v>
      </c>
      <c r="E42" s="9">
        <f>'9.2 melléklet bevétel'!G41+'9.3 melléklet'!E41+' 9.4 melléklet'!E42+'9.5 melléklet'!E41+'9.6 melléklet'!E41+'9.7 melléklet'!E43</f>
        <v>5000000</v>
      </c>
      <c r="F42" s="9">
        <f>'9.2 melléklet bevétel'!H41+'9.3 melléklet'!F41+' 9.4 melléklet'!F42+'9.5 melléklet'!F41+'9.6 melléklet'!F41+'9.7 melléklet'!F43</f>
        <v>5000000</v>
      </c>
      <c r="G42" s="21">
        <f>'9.2 melléklet bevétel'!I41+'9.3 melléklet'!G41+' 9.4 melléklet'!G42+'9.5 melléklet'!G41+'9.6 melléklet'!G41+'9.7 melléklet'!G43</f>
        <v>0</v>
      </c>
      <c r="H42" s="21">
        <f>'9.2 melléklet bevétel'!J41+'9.3 melléklet'!H41+' 9.4 melléklet'!H42+'9.5 melléklet'!H41+'9.6 melléklet'!H41+'9.7 melléklet'!H43</f>
        <v>0</v>
      </c>
      <c r="I42" s="21">
        <f>'9.2 melléklet bevétel'!K41+'9.3 melléklet'!I41+' 9.4 melléklet'!I42+'9.5 melléklet'!I41+'9.6 melléklet'!I41+'9.7 melléklet'!I43</f>
        <v>0</v>
      </c>
      <c r="J42" s="22">
        <f>'9.2 melléklet bevétel'!L41+'9.3 melléklet'!J41+' 9.4 melléklet'!J42+'9.5 melléklet'!J41+'9.6 melléklet'!J41+'9.7 melléklet'!J43</f>
        <v>0</v>
      </c>
      <c r="K42" s="21">
        <f>'9.2 melléklet bevétel'!M41+'9.3 melléklet'!K41+' 9.4 melléklet'!K42+'9.5 melléklet'!K41+'9.6 melléklet'!K41+'9.7 melléklet'!K43</f>
        <v>5000000</v>
      </c>
    </row>
    <row r="43" spans="1:11" x14ac:dyDescent="0.25">
      <c r="A43" s="144" t="s">
        <v>255</v>
      </c>
      <c r="B43" s="8" t="s">
        <v>43</v>
      </c>
      <c r="C43" s="9">
        <f>'9.2 melléklet bevétel'!E42+'9.3 melléklet'!C42+' 9.4 melléklet'!C43+'9.5 melléklet'!C42+'9.6 melléklet'!C42+'9.7 melléklet'!C44</f>
        <v>0</v>
      </c>
      <c r="D43" s="10">
        <f>'9.2 melléklet bevétel'!F42+'9.3 melléklet'!D42+' 9.4 melléklet'!D43+'9.5 melléklet'!D42+'9.6 melléklet'!D42+'9.7 melléklet'!D44</f>
        <v>0</v>
      </c>
      <c r="E43" s="10">
        <f>'9.2 melléklet bevétel'!G42+'9.3 melléklet'!E42+' 9.4 melléklet'!E43+'9.5 melléklet'!E42+'9.6 melléklet'!E42+'9.7 melléklet'!E44</f>
        <v>0</v>
      </c>
      <c r="F43" s="9">
        <f>'9.2 melléklet bevétel'!H42+'9.3 melléklet'!F42+' 9.4 melléklet'!F43+'9.5 melléklet'!F42+'9.6 melléklet'!F42+'9.7 melléklet'!F44</f>
        <v>0</v>
      </c>
      <c r="G43" s="21">
        <f>'9.2 melléklet bevétel'!I42+'9.3 melléklet'!G42+' 9.4 melléklet'!G43+'9.5 melléklet'!G42+'9.6 melléklet'!G42+'9.7 melléklet'!G44</f>
        <v>0</v>
      </c>
      <c r="H43" s="21">
        <f>'9.2 melléklet bevétel'!J42+'9.3 melléklet'!H42+' 9.4 melléklet'!H43+'9.5 melléklet'!H42+'9.6 melléklet'!H42+'9.7 melléklet'!H44</f>
        <v>0</v>
      </c>
      <c r="I43" s="21">
        <f>'9.2 melléklet bevétel'!K42+'9.3 melléklet'!I42+' 9.4 melléklet'!I43+'9.5 melléklet'!I42+'9.6 melléklet'!I42+'9.7 melléklet'!I44</f>
        <v>0</v>
      </c>
      <c r="J43" s="22">
        <f>'9.2 melléklet bevétel'!L42+'9.3 melléklet'!J42+' 9.4 melléklet'!J43+'9.5 melléklet'!J42+'9.6 melléklet'!J42+'9.7 melléklet'!J44</f>
        <v>0</v>
      </c>
      <c r="K43" s="21">
        <f>'9.2 melléklet bevétel'!M42+'9.3 melléklet'!K42+' 9.4 melléklet'!K43+'9.5 melléklet'!K42+'9.6 melléklet'!K42+'9.7 melléklet'!K44</f>
        <v>0</v>
      </c>
    </row>
    <row r="44" spans="1:11" x14ac:dyDescent="0.25">
      <c r="A44" s="144" t="s">
        <v>256</v>
      </c>
      <c r="B44" s="8" t="s">
        <v>44</v>
      </c>
      <c r="C44" s="9">
        <f>'9.2 melléklet bevétel'!E43+'9.3 melléklet'!C43+' 9.4 melléklet'!C44+'9.5 melléklet'!C43+'9.6 melléklet'!C43+'9.7 melléklet'!C45</f>
        <v>16524567</v>
      </c>
      <c r="D44" s="10">
        <f>'9.2 melléklet bevétel'!F43+'9.3 melléklet'!D43+' 9.4 melléklet'!D44+'9.5 melléklet'!D43+'9.6 melléklet'!D43+'9.7 melléklet'!D45</f>
        <v>0</v>
      </c>
      <c r="E44" s="10">
        <f>'9.2 melléklet bevétel'!G43+'9.3 melléklet'!E43+' 9.4 melléklet'!E44+'9.5 melléklet'!E43+'9.6 melléklet'!E43+'9.7 melléklet'!E45</f>
        <v>0</v>
      </c>
      <c r="F44" s="9">
        <f>'9.2 melléklet bevétel'!H43+'9.3 melléklet'!F43+' 9.4 melléklet'!F44+'9.5 melléklet'!F43+'9.6 melléklet'!F43+'9.7 melléklet'!F45</f>
        <v>16524567</v>
      </c>
      <c r="G44" s="21">
        <f>'9.2 melléklet bevétel'!I43+'9.3 melléklet'!G43+' 9.4 melléklet'!G44+'9.5 melléklet'!G43+'9.6 melléklet'!G43+'9.7 melléklet'!G45</f>
        <v>0</v>
      </c>
      <c r="H44" s="21">
        <f>'9.2 melléklet bevétel'!J43+'9.3 melléklet'!H43+' 9.4 melléklet'!H44+'9.5 melléklet'!H43+'9.6 melléklet'!H43+'9.7 melléklet'!H45</f>
        <v>-1968504</v>
      </c>
      <c r="I44" s="21">
        <f>'9.2 melléklet bevétel'!K43+'9.3 melléklet'!I43+' 9.4 melléklet'!I44+'9.5 melléklet'!I43+'9.6 melléklet'!I43+'9.7 melléklet'!I45</f>
        <v>0</v>
      </c>
      <c r="J44" s="21">
        <f>'9.2 melléklet bevétel'!L43+'9.3 melléklet'!J43+' 9.4 melléklet'!J44+'9.5 melléklet'!J43+'9.6 melléklet'!J43+'9.7 melléklet'!J45</f>
        <v>3182000</v>
      </c>
      <c r="K44" s="21">
        <f>'9.2 melléklet bevétel'!M43+'9.3 melléklet'!K43+' 9.4 melléklet'!K44+'9.5 melléklet'!K43+'9.6 melléklet'!K43+'9.7 melléklet'!K45</f>
        <v>17738063</v>
      </c>
    </row>
    <row r="45" spans="1:11" x14ac:dyDescent="0.25">
      <c r="A45" s="144" t="s">
        <v>257</v>
      </c>
      <c r="B45" s="8" t="s">
        <v>45</v>
      </c>
      <c r="C45" s="9">
        <f>'9.2 melléklet bevétel'!E44+'9.3 melléklet'!C44+' 9.4 melléklet'!C45+'9.5 melléklet'!C44+'9.6 melléklet'!C44+'9.7 melléklet'!C46</f>
        <v>9971233</v>
      </c>
      <c r="D45" s="10">
        <f>'9.2 melléklet bevétel'!F44+'9.3 melléklet'!D44+' 9.4 melléklet'!D45+'9.5 melléklet'!D44+'9.6 melléklet'!D44+'9.7 melléklet'!D46</f>
        <v>0</v>
      </c>
      <c r="E45" s="9">
        <f>'9.2 melléklet bevétel'!G44+'9.3 melléklet'!E44+' 9.4 melléklet'!E45+'9.5 melléklet'!E44+'9.6 melléklet'!E44+'9.7 melléklet'!E46</f>
        <v>1496937</v>
      </c>
      <c r="F45" s="9">
        <f>'9.2 melléklet bevétel'!H44+'9.3 melléklet'!F44+' 9.4 melléklet'!F45+'9.5 melléklet'!F44+'9.6 melléklet'!F44+'9.7 melléklet'!F46</f>
        <v>11468170</v>
      </c>
      <c r="G45" s="21">
        <f>'9.2 melléklet bevétel'!I44+'9.3 melléklet'!G44+' 9.4 melléklet'!G45+'9.5 melléklet'!G44+'9.6 melléklet'!G44+'9.7 melléklet'!G46</f>
        <v>0</v>
      </c>
      <c r="H45" s="21">
        <f>'9.2 melléklet bevétel'!J44+'9.3 melléklet'!H44+' 9.4 melléklet'!H45+'9.5 melléklet'!H44+'9.6 melléklet'!H44+'9.7 melléklet'!H46</f>
        <v>-1341496</v>
      </c>
      <c r="I45" s="21">
        <f>'9.2 melléklet bevétel'!K44+'9.3 melléklet'!I44+' 9.4 melléklet'!I45+'9.5 melléklet'!I44+'9.6 melléklet'!I44+'9.7 melléklet'!I46</f>
        <v>0</v>
      </c>
      <c r="J45" s="21">
        <f>'9.2 melléklet bevétel'!L44+'9.3 melléklet'!J44+' 9.4 melléklet'!J45+'9.5 melléklet'!J44+'9.6 melléklet'!J44+'9.7 melléklet'!J46</f>
        <v>-3182000</v>
      </c>
      <c r="K45" s="21">
        <f>'9.2 melléklet bevétel'!M44+'9.3 melléklet'!K44+' 9.4 melléklet'!K45+'9.5 melléklet'!K44+'9.6 melléklet'!K44+'9.7 melléklet'!K46</f>
        <v>6944674</v>
      </c>
    </row>
    <row r="46" spans="1:11" x14ac:dyDescent="0.25">
      <c r="A46" s="144" t="s">
        <v>258</v>
      </c>
      <c r="B46" s="8" t="s">
        <v>46</v>
      </c>
      <c r="C46" s="10">
        <f>'9.2 melléklet bevétel'!E45+'9.3 melléklet'!C45+' 9.4 melléklet'!C46+'9.5 melléklet'!C45+'9.6 melléklet'!C45+'9.7 melléklet'!C47</f>
        <v>0</v>
      </c>
      <c r="D46" s="10">
        <f>'9.2 melléklet bevétel'!F45+'9.3 melléklet'!D45+' 9.4 melléklet'!D46+'9.5 melléklet'!D45+'9.6 melléklet'!D45+'9.7 melléklet'!D47</f>
        <v>0</v>
      </c>
      <c r="E46" s="10">
        <f>'9.2 melléklet bevétel'!G45+'9.3 melléklet'!E45+' 9.4 melléklet'!E46+'9.5 melléklet'!E45+'9.6 melléklet'!E45+'9.7 melléklet'!E47</f>
        <v>0</v>
      </c>
      <c r="F46" s="10">
        <f>'9.2 melléklet bevétel'!H45+'9.3 melléklet'!F45+' 9.4 melléklet'!F46+'9.5 melléklet'!F45+'9.6 melléklet'!F45+'9.7 melléklet'!F47</f>
        <v>0</v>
      </c>
      <c r="G46" s="22">
        <f>'9.2 melléklet bevétel'!I45+'9.3 melléklet'!G45+' 9.4 melléklet'!G46+'9.5 melléklet'!G45+'9.6 melléklet'!G45+'9.7 melléklet'!G47</f>
        <v>0</v>
      </c>
      <c r="H46" s="22">
        <f>'9.2 melléklet bevétel'!J45+'9.3 melléklet'!H45+' 9.4 melléklet'!H46+'9.5 melléklet'!H45+'9.6 melléklet'!H45+'9.7 melléklet'!H47</f>
        <v>0</v>
      </c>
      <c r="I46" s="22">
        <f>'9.2 melléklet bevétel'!K45+'9.3 melléklet'!I45+' 9.4 melléklet'!I46+'9.5 melléklet'!I45+'9.6 melléklet'!I45+'9.7 melléklet'!I47</f>
        <v>0</v>
      </c>
      <c r="J46" s="22">
        <f>'9.2 melléklet bevétel'!L45+'9.3 melléklet'!J45+' 9.4 melléklet'!J46+'9.5 melléklet'!J45+'9.6 melléklet'!J45+'9.7 melléklet'!J47</f>
        <v>0</v>
      </c>
      <c r="K46" s="22">
        <f>'9.2 melléklet bevétel'!M45+'9.3 melléklet'!K45+' 9.4 melléklet'!K46+'9.5 melléklet'!K45+'9.6 melléklet'!K45+'9.7 melléklet'!K47</f>
        <v>0</v>
      </c>
    </row>
    <row r="47" spans="1:11" x14ac:dyDescent="0.25">
      <c r="A47" s="144" t="s">
        <v>259</v>
      </c>
      <c r="B47" s="8" t="s">
        <v>47</v>
      </c>
      <c r="C47" s="9">
        <f>'9.2 melléklet bevétel'!E46+'9.3 melléklet'!C46+' 9.4 melléklet'!C47+'9.5 melléklet'!C46+'9.6 melléklet'!C46+'9.7 melléklet'!C48</f>
        <v>0</v>
      </c>
      <c r="D47" s="10">
        <f>'9.2 melléklet bevétel'!F46+'9.3 melléklet'!D46+' 9.4 melléklet'!D47+'9.5 melléklet'!D46+'9.6 melléklet'!D46+'9.7 melléklet'!D48</f>
        <v>0</v>
      </c>
      <c r="E47" s="9">
        <f>'9.2 melléklet bevétel'!G46+'9.3 melléklet'!E46+' 9.4 melléklet'!E47+'9.5 melléklet'!E46+'9.6 melléklet'!E46+'9.7 melléklet'!E48</f>
        <v>0</v>
      </c>
      <c r="F47" s="9">
        <f>'9.2 melléklet bevétel'!H46+'9.3 melléklet'!F46+' 9.4 melléklet'!F47+'9.5 melléklet'!F46+'9.6 melléklet'!F46+'9.7 melléklet'!F48</f>
        <v>0</v>
      </c>
      <c r="G47" s="21">
        <f>'9.2 melléklet bevétel'!I46+'9.3 melléklet'!G46+' 9.4 melléklet'!G47+'9.5 melléklet'!G46+'9.6 melléklet'!G46+'9.7 melléklet'!G48</f>
        <v>0</v>
      </c>
      <c r="H47" s="21">
        <f>'9.2 melléklet bevétel'!J46+'9.3 melléklet'!H46+' 9.4 melléklet'!H47+'9.5 melléklet'!H46+'9.6 melléklet'!H46+'9.7 melléklet'!H48</f>
        <v>0</v>
      </c>
      <c r="I47" s="21">
        <f>'9.2 melléklet bevétel'!K46+'9.3 melléklet'!I46+' 9.4 melléklet'!I47+'9.5 melléklet'!I46+'9.6 melléklet'!I46+'9.7 melléklet'!I48</f>
        <v>0</v>
      </c>
      <c r="J47" s="22">
        <f>'9.2 melléklet bevétel'!L46+'9.3 melléklet'!J46+' 9.4 melléklet'!J47+'9.5 melléklet'!J46+'9.6 melléklet'!J46+'9.7 melléklet'!J48</f>
        <v>0</v>
      </c>
      <c r="K47" s="21">
        <f>'9.2 melléklet bevétel'!M46+'9.3 melléklet'!K46+' 9.4 melléklet'!K47+'9.5 melléklet'!K46+'9.6 melléklet'!K46+'9.7 melléklet'!K48</f>
        <v>0</v>
      </c>
    </row>
    <row r="48" spans="1:11" x14ac:dyDescent="0.25">
      <c r="A48" s="144" t="s">
        <v>260</v>
      </c>
      <c r="B48" s="8" t="s">
        <v>48</v>
      </c>
      <c r="C48" s="10">
        <f>'9.2 melléklet bevétel'!E47+'9.3 melléklet'!C47+' 9.4 melléklet'!C48+'9.5 melléklet'!C47+'9.6 melléklet'!C47+'9.7 melléklet'!C49</f>
        <v>0</v>
      </c>
      <c r="D48" s="10">
        <f>'9.2 melléklet bevétel'!F47+'9.3 melléklet'!D47+' 9.4 melléklet'!D48+'9.5 melléklet'!D47+'9.6 melléklet'!D47+'9.7 melléklet'!D49</f>
        <v>0</v>
      </c>
      <c r="E48" s="10">
        <f>'9.2 melléklet bevétel'!G47+'9.3 melléklet'!E47+' 9.4 melléklet'!E48+'9.5 melléklet'!E47+'9.6 melléklet'!E47+'9.7 melléklet'!E49</f>
        <v>0</v>
      </c>
      <c r="F48" s="10">
        <f>'9.2 melléklet bevétel'!H47+'9.3 melléklet'!F47+' 9.4 melléklet'!F48+'9.5 melléklet'!F47+'9.6 melléklet'!F47+'9.7 melléklet'!F49</f>
        <v>0</v>
      </c>
      <c r="G48" s="22">
        <f>'9.2 melléklet bevétel'!I47+'9.3 melléklet'!G47+' 9.4 melléklet'!G48+'9.5 melléklet'!G47+'9.6 melléklet'!G47+'9.7 melléklet'!G49</f>
        <v>0</v>
      </c>
      <c r="H48" s="22">
        <f>'9.2 melléklet bevétel'!J47+'9.3 melléklet'!H47+' 9.4 melléklet'!H48+'9.5 melléklet'!H47+'9.6 melléklet'!H47+'9.7 melléklet'!H49</f>
        <v>0</v>
      </c>
      <c r="I48" s="22">
        <f>'9.2 melléklet bevétel'!K47+'9.3 melléklet'!I47+' 9.4 melléklet'!I48+'9.5 melléklet'!I47+'9.6 melléklet'!I47+'9.7 melléklet'!I49</f>
        <v>0</v>
      </c>
      <c r="J48" s="22">
        <f>'9.2 melléklet bevétel'!L47+'9.3 melléklet'!J47+' 9.4 melléklet'!J48+'9.5 melléklet'!J47+'9.6 melléklet'!J47+'9.7 melléklet'!J49</f>
        <v>0</v>
      </c>
      <c r="K48" s="22">
        <f>'9.2 melléklet bevétel'!M47+'9.3 melléklet'!K47+' 9.4 melléklet'!K48+'9.5 melléklet'!K47+'9.6 melléklet'!K47+'9.7 melléklet'!K49</f>
        <v>0</v>
      </c>
    </row>
    <row r="49" spans="1:11" x14ac:dyDescent="0.25">
      <c r="A49" s="144" t="s">
        <v>261</v>
      </c>
      <c r="B49" s="8" t="s">
        <v>49</v>
      </c>
      <c r="C49" s="9">
        <f>'9.2 melléklet bevétel'!E48+'9.3 melléklet'!C48+' 9.4 melléklet'!C49+'9.5 melléklet'!C48+'9.6 melléklet'!C48+'9.7 melléklet'!C50</f>
        <v>0</v>
      </c>
      <c r="D49" s="10">
        <f>'9.2 melléklet bevétel'!F48+'9.3 melléklet'!D48+' 9.4 melléklet'!D49+'9.5 melléklet'!D48+'9.6 melléklet'!D48+'9.7 melléklet'!D50</f>
        <v>0</v>
      </c>
      <c r="E49" s="9">
        <f>'9.2 melléklet bevétel'!G48+'9.3 melléklet'!E48+' 9.4 melléklet'!E49+'9.5 melléklet'!E48+'9.6 melléklet'!E48+'9.7 melléklet'!E50</f>
        <v>0</v>
      </c>
      <c r="F49" s="9">
        <f>'9.2 melléklet bevétel'!H48+'9.3 melléklet'!F48+' 9.4 melléklet'!F49+'9.5 melléklet'!F48+'9.6 melléklet'!F48+'9.7 melléklet'!F50</f>
        <v>0</v>
      </c>
      <c r="G49" s="21">
        <f>'9.2 melléklet bevétel'!I48+'9.3 melléklet'!G48+' 9.4 melléklet'!G49+'9.5 melléklet'!G48+'9.6 melléklet'!G48+'9.7 melléklet'!G50</f>
        <v>0</v>
      </c>
      <c r="H49" s="21">
        <f>'9.2 melléklet bevétel'!J48+'9.3 melléklet'!H48+' 9.4 melléklet'!H49+'9.5 melléklet'!H48+'9.6 melléklet'!H48+'9.7 melléklet'!H50</f>
        <v>0</v>
      </c>
      <c r="I49" s="21">
        <f>'9.2 melléklet bevétel'!K48+'9.3 melléklet'!I48+' 9.4 melléklet'!I49+'9.5 melléklet'!I48+'9.6 melléklet'!I48+'9.7 melléklet'!I50</f>
        <v>0</v>
      </c>
      <c r="J49" s="22">
        <f>'9.2 melléklet bevétel'!L48+'9.3 melléklet'!J48+' 9.4 melléklet'!J49+'9.5 melléklet'!J48+'9.6 melléklet'!J48+'9.7 melléklet'!J50</f>
        <v>0</v>
      </c>
      <c r="K49" s="21">
        <f>'9.2 melléklet bevétel'!M48+'9.3 melléklet'!K48+' 9.4 melléklet'!K49+'9.5 melléklet'!K48+'9.6 melléklet'!K48+'9.7 melléklet'!K50</f>
        <v>0</v>
      </c>
    </row>
    <row r="50" spans="1:11" x14ac:dyDescent="0.25">
      <c r="A50" s="143" t="s">
        <v>50</v>
      </c>
      <c r="B50" s="5" t="s">
        <v>51</v>
      </c>
      <c r="C50" s="7">
        <f>'9.2 melléklet bevétel'!E49+'9.3 melléklet'!C49+' 9.4 melléklet'!C50+'9.5 melléklet'!C49+'9.6 melléklet'!C49+'9.7 melléklet'!C51</f>
        <v>0</v>
      </c>
      <c r="D50" s="7">
        <f>'9.2 melléklet bevétel'!F49+'9.3 melléklet'!D49+' 9.4 melléklet'!D50+'9.5 melléklet'!D49+'9.6 melléklet'!D49+'9.7 melléklet'!D51</f>
        <v>0</v>
      </c>
      <c r="E50" s="7">
        <f>'9.2 melléklet bevétel'!G49+'9.3 melléklet'!E49+' 9.4 melléklet'!E50+'9.5 melléklet'!E49+'9.6 melléklet'!E49+'9.7 melléklet'!E51</f>
        <v>0</v>
      </c>
      <c r="F50" s="7">
        <f>'9.2 melléklet bevétel'!H49+'9.3 melléklet'!F49+' 9.4 melléklet'!F50+'9.5 melléklet'!F49+'9.6 melléklet'!F49+'9.7 melléklet'!F51</f>
        <v>0</v>
      </c>
      <c r="G50" s="24">
        <f>'9.2 melléklet bevétel'!I49+'9.3 melléklet'!G49+' 9.4 melléklet'!G50+'9.5 melléklet'!G49+'9.6 melléklet'!G49+'9.7 melléklet'!G51</f>
        <v>0</v>
      </c>
      <c r="H50" s="24">
        <f>'9.2 melléklet bevétel'!J49+'9.3 melléklet'!H49+' 9.4 melléklet'!H50+'9.5 melléklet'!H49+'9.6 melléklet'!H49+'9.7 melléklet'!H51</f>
        <v>0</v>
      </c>
      <c r="I50" s="24">
        <f>'9.2 melléklet bevétel'!K49+'9.3 melléklet'!I49+' 9.4 melléklet'!I50+'9.5 melléklet'!I49+'9.6 melléklet'!I49+'9.7 melléklet'!I51</f>
        <v>0</v>
      </c>
      <c r="J50" s="24">
        <f>'9.2 melléklet bevétel'!L49+'9.3 melléklet'!J49+' 9.4 melléklet'!J50+'9.5 melléklet'!J49+'9.6 melléklet'!J49+'9.7 melléklet'!J51</f>
        <v>0</v>
      </c>
      <c r="K50" s="24">
        <f>'9.2 melléklet bevétel'!M49+'9.3 melléklet'!K49+' 9.4 melléklet'!K50+'9.5 melléklet'!K49+'9.6 melléklet'!K49+'9.7 melléklet'!K51</f>
        <v>0</v>
      </c>
    </row>
    <row r="51" spans="1:11" x14ac:dyDescent="0.25">
      <c r="A51" s="144" t="s">
        <v>262</v>
      </c>
      <c r="B51" s="8" t="s">
        <v>52</v>
      </c>
      <c r="C51" s="10">
        <f>'9.2 melléklet bevétel'!E50+'9.3 melléklet'!C50+' 9.4 melléklet'!C51+'9.5 melléklet'!C50+'9.6 melléklet'!C50+'9.7 melléklet'!C52</f>
        <v>0</v>
      </c>
      <c r="D51" s="10">
        <f>'9.2 melléklet bevétel'!F50+'9.3 melléklet'!D50+' 9.4 melléklet'!D51+'9.5 melléklet'!D50+'9.6 melléklet'!D50+'9.7 melléklet'!D52</f>
        <v>0</v>
      </c>
      <c r="E51" s="10">
        <f>'9.2 melléklet bevétel'!G50+'9.3 melléklet'!E50+' 9.4 melléklet'!E51+'9.5 melléklet'!E50+'9.6 melléklet'!E50+'9.7 melléklet'!E52</f>
        <v>0</v>
      </c>
      <c r="F51" s="10">
        <f>'9.2 melléklet bevétel'!H50+'9.3 melléklet'!F50+' 9.4 melléklet'!F51+'9.5 melléklet'!F50+'9.6 melléklet'!F50+'9.7 melléklet'!F52</f>
        <v>0</v>
      </c>
      <c r="G51" s="22">
        <f>'9.2 melléklet bevétel'!I50+'9.3 melléklet'!G50+' 9.4 melléklet'!G51+'9.5 melléklet'!G50+'9.6 melléklet'!G50+'9.7 melléklet'!G52</f>
        <v>0</v>
      </c>
      <c r="H51" s="22">
        <f>'9.2 melléklet bevétel'!J50+'9.3 melléklet'!H50+' 9.4 melléklet'!H51+'9.5 melléklet'!H50+'9.6 melléklet'!H50+'9.7 melléklet'!H52</f>
        <v>0</v>
      </c>
      <c r="I51" s="22">
        <f>'9.2 melléklet bevétel'!K50+'9.3 melléklet'!I50+' 9.4 melléklet'!I51+'9.5 melléklet'!I50+'9.6 melléklet'!I50+'9.7 melléklet'!I52</f>
        <v>0</v>
      </c>
      <c r="J51" s="22">
        <f>'9.2 melléklet bevétel'!L50+'9.3 melléklet'!J50+' 9.4 melléklet'!J51+'9.5 melléklet'!J50+'9.6 melléklet'!J50+'9.7 melléklet'!J52</f>
        <v>0</v>
      </c>
      <c r="K51" s="22">
        <f>'9.2 melléklet bevétel'!M50+'9.3 melléklet'!K50+' 9.4 melléklet'!K51+'9.5 melléklet'!K50+'9.6 melléklet'!K50+'9.7 melléklet'!K52</f>
        <v>0</v>
      </c>
    </row>
    <row r="52" spans="1:11" x14ac:dyDescent="0.25">
      <c r="A52" s="144" t="s">
        <v>263</v>
      </c>
      <c r="B52" s="8" t="s">
        <v>53</v>
      </c>
      <c r="C52" s="10">
        <f>'9.2 melléklet bevétel'!E51+'9.3 melléklet'!C51+' 9.4 melléklet'!C52+'9.5 melléklet'!C51+'9.6 melléklet'!C51+'9.7 melléklet'!C53</f>
        <v>0</v>
      </c>
      <c r="D52" s="10">
        <f>'9.2 melléklet bevétel'!F51+'9.3 melléklet'!D51+' 9.4 melléklet'!D52+'9.5 melléklet'!D51+'9.6 melléklet'!D51+'9.7 melléklet'!D53</f>
        <v>0</v>
      </c>
      <c r="E52" s="10">
        <f>'9.2 melléklet bevétel'!G51+'9.3 melléklet'!E51+' 9.4 melléklet'!E52+'9.5 melléklet'!E51+'9.6 melléklet'!E51+'9.7 melléklet'!E53</f>
        <v>0</v>
      </c>
      <c r="F52" s="10">
        <f>'9.2 melléklet bevétel'!H51+'9.3 melléklet'!F51+' 9.4 melléklet'!F52+'9.5 melléklet'!F51+'9.6 melléklet'!F51+'9.7 melléklet'!F53</f>
        <v>0</v>
      </c>
      <c r="G52" s="22">
        <f>'9.2 melléklet bevétel'!I51+'9.3 melléklet'!G51+' 9.4 melléklet'!G52+'9.5 melléklet'!G51+'9.6 melléklet'!G51+'9.7 melléklet'!G53</f>
        <v>0</v>
      </c>
      <c r="H52" s="22">
        <f>'9.2 melléklet bevétel'!J51+'9.3 melléklet'!H51+' 9.4 melléklet'!H52+'9.5 melléklet'!H51+'9.6 melléklet'!H51+'9.7 melléklet'!H53</f>
        <v>0</v>
      </c>
      <c r="I52" s="22">
        <f>'9.2 melléklet bevétel'!K51+'9.3 melléklet'!I51+' 9.4 melléklet'!I52+'9.5 melléklet'!I51+'9.6 melléklet'!I51+'9.7 melléklet'!I53</f>
        <v>0</v>
      </c>
      <c r="J52" s="22">
        <f>'9.2 melléklet bevétel'!L51+'9.3 melléklet'!J51+' 9.4 melléklet'!J52+'9.5 melléklet'!J51+'9.6 melléklet'!J51+'9.7 melléklet'!J53</f>
        <v>0</v>
      </c>
      <c r="K52" s="22">
        <f>'9.2 melléklet bevétel'!M51+'9.3 melléklet'!K51+' 9.4 melléklet'!K52+'9.5 melléklet'!K51+'9.6 melléklet'!K51+'9.7 melléklet'!K53</f>
        <v>0</v>
      </c>
    </row>
    <row r="53" spans="1:11" x14ac:dyDescent="0.25">
      <c r="A53" s="144" t="s">
        <v>264</v>
      </c>
      <c r="B53" s="8" t="s">
        <v>54</v>
      </c>
      <c r="C53" s="10">
        <f>'9.2 melléklet bevétel'!E52+'9.3 melléklet'!C52+' 9.4 melléklet'!C53+'9.5 melléklet'!C52+'9.6 melléklet'!C52+'9.7 melléklet'!C54</f>
        <v>0</v>
      </c>
      <c r="D53" s="10">
        <f>'9.2 melléklet bevétel'!F52+'9.3 melléklet'!D52+' 9.4 melléklet'!D53+'9.5 melléklet'!D52+'9.6 melléklet'!D52+'9.7 melléklet'!D54</f>
        <v>0</v>
      </c>
      <c r="E53" s="10">
        <f>'9.2 melléklet bevétel'!G52+'9.3 melléklet'!E52+' 9.4 melléklet'!E53+'9.5 melléklet'!E52+'9.6 melléklet'!E52+'9.7 melléklet'!E54</f>
        <v>0</v>
      </c>
      <c r="F53" s="10">
        <f>'9.2 melléklet bevétel'!H52+'9.3 melléklet'!F52+' 9.4 melléklet'!F53+'9.5 melléklet'!F52+'9.6 melléklet'!F52+'9.7 melléklet'!F54</f>
        <v>0</v>
      </c>
      <c r="G53" s="22">
        <f>'9.2 melléklet bevétel'!I52+'9.3 melléklet'!G52+' 9.4 melléklet'!G53+'9.5 melléklet'!G52+'9.6 melléklet'!G52+'9.7 melléklet'!G54</f>
        <v>0</v>
      </c>
      <c r="H53" s="22">
        <f>'9.2 melléklet bevétel'!J52+'9.3 melléklet'!H52+' 9.4 melléklet'!H53+'9.5 melléklet'!H52+'9.6 melléklet'!H52+'9.7 melléklet'!H54</f>
        <v>0</v>
      </c>
      <c r="I53" s="22">
        <f>'9.2 melléklet bevétel'!K52+'9.3 melléklet'!I52+' 9.4 melléklet'!I53+'9.5 melléklet'!I52+'9.6 melléklet'!I52+'9.7 melléklet'!I54</f>
        <v>0</v>
      </c>
      <c r="J53" s="22">
        <f>'9.2 melléklet bevétel'!L52+'9.3 melléklet'!J52+' 9.4 melléklet'!J53+'9.5 melléklet'!J52+'9.6 melléklet'!J52+'9.7 melléklet'!J54</f>
        <v>0</v>
      </c>
      <c r="K53" s="22">
        <f>'9.2 melléklet bevétel'!M52+'9.3 melléklet'!K52+' 9.4 melléklet'!K53+'9.5 melléklet'!K52+'9.6 melléklet'!K52+'9.7 melléklet'!K54</f>
        <v>0</v>
      </c>
    </row>
    <row r="54" spans="1:11" x14ac:dyDescent="0.25">
      <c r="A54" s="144" t="s">
        <v>265</v>
      </c>
      <c r="B54" s="8" t="s">
        <v>55</v>
      </c>
      <c r="C54" s="10">
        <f>'9.2 melléklet bevétel'!E53+'9.3 melléklet'!C53+' 9.4 melléklet'!C54+'9.5 melléklet'!C53+'9.6 melléklet'!C53+'9.7 melléklet'!C55</f>
        <v>0</v>
      </c>
      <c r="D54" s="10">
        <f>'9.2 melléklet bevétel'!F53+'9.3 melléklet'!D53+' 9.4 melléklet'!D54+'9.5 melléklet'!D53+'9.6 melléklet'!D53+'9.7 melléklet'!D55</f>
        <v>0</v>
      </c>
      <c r="E54" s="10">
        <f>'9.2 melléklet bevétel'!G53+'9.3 melléklet'!E53+' 9.4 melléklet'!E54+'9.5 melléklet'!E53+'9.6 melléklet'!E53+'9.7 melléklet'!E55</f>
        <v>0</v>
      </c>
      <c r="F54" s="10">
        <f>'9.2 melléklet bevétel'!H53+'9.3 melléklet'!F53+' 9.4 melléklet'!F54+'9.5 melléklet'!F53+'9.6 melléklet'!F53+'9.7 melléklet'!F55</f>
        <v>0</v>
      </c>
      <c r="G54" s="22">
        <f>'9.2 melléklet bevétel'!I53+'9.3 melléklet'!G53+' 9.4 melléklet'!G54+'9.5 melléklet'!G53+'9.6 melléklet'!G53+'9.7 melléklet'!G55</f>
        <v>0</v>
      </c>
      <c r="H54" s="22">
        <f>'9.2 melléklet bevétel'!J53+'9.3 melléklet'!H53+' 9.4 melléklet'!H54+'9.5 melléklet'!H53+'9.6 melléklet'!H53+'9.7 melléklet'!H55</f>
        <v>0</v>
      </c>
      <c r="I54" s="22">
        <f>'9.2 melléklet bevétel'!K53+'9.3 melléklet'!I53+' 9.4 melléklet'!I54+'9.5 melléklet'!I53+'9.6 melléklet'!I53+'9.7 melléklet'!I55</f>
        <v>0</v>
      </c>
      <c r="J54" s="22">
        <f>'9.2 melléklet bevétel'!L53+'9.3 melléklet'!J53+' 9.4 melléklet'!J54+'9.5 melléklet'!J53+'9.6 melléklet'!J53+'9.7 melléklet'!J55</f>
        <v>0</v>
      </c>
      <c r="K54" s="22">
        <f>'9.2 melléklet bevétel'!M53+'9.3 melléklet'!K53+' 9.4 melléklet'!K54+'9.5 melléklet'!K53+'9.6 melléklet'!K53+'9.7 melléklet'!K55</f>
        <v>0</v>
      </c>
    </row>
    <row r="55" spans="1:11" x14ac:dyDescent="0.25">
      <c r="A55" s="144" t="s">
        <v>266</v>
      </c>
      <c r="B55" s="8" t="s">
        <v>56</v>
      </c>
      <c r="C55" s="10">
        <f>'9.2 melléklet bevétel'!E54+'9.3 melléklet'!C54+' 9.4 melléklet'!C55+'9.5 melléklet'!C54+'9.6 melléklet'!C54+'9.7 melléklet'!C56</f>
        <v>0</v>
      </c>
      <c r="D55" s="10">
        <f>'9.2 melléklet bevétel'!F54+'9.3 melléklet'!D54+' 9.4 melléklet'!D55+'9.5 melléklet'!D54+'9.6 melléklet'!D54+'9.7 melléklet'!D56</f>
        <v>0</v>
      </c>
      <c r="E55" s="10">
        <f>'9.2 melléklet bevétel'!G54+'9.3 melléklet'!E54+' 9.4 melléklet'!E55+'9.5 melléklet'!E54+'9.6 melléklet'!E54+'9.7 melléklet'!E56</f>
        <v>0</v>
      </c>
      <c r="F55" s="10">
        <f>'9.2 melléklet bevétel'!H54+'9.3 melléklet'!F54+' 9.4 melléklet'!F55+'9.5 melléklet'!F54+'9.6 melléklet'!F54+'9.7 melléklet'!F56</f>
        <v>0</v>
      </c>
      <c r="G55" s="22">
        <f>'9.2 melléklet bevétel'!I54+'9.3 melléklet'!G54+' 9.4 melléklet'!G55+'9.5 melléklet'!G54+'9.6 melléklet'!G54+'9.7 melléklet'!G56</f>
        <v>0</v>
      </c>
      <c r="H55" s="22">
        <f>'9.2 melléklet bevétel'!J54+'9.3 melléklet'!H54+' 9.4 melléklet'!H55+'9.5 melléklet'!H54+'9.6 melléklet'!H54+'9.7 melléklet'!H56</f>
        <v>0</v>
      </c>
      <c r="I55" s="22">
        <f>'9.2 melléklet bevétel'!K54+'9.3 melléklet'!I54+' 9.4 melléklet'!I55+'9.5 melléklet'!I54+'9.6 melléklet'!I54+'9.7 melléklet'!I56</f>
        <v>0</v>
      </c>
      <c r="J55" s="22">
        <f>'9.2 melléklet bevétel'!L54+'9.3 melléklet'!J54+' 9.4 melléklet'!J55+'9.5 melléklet'!J54+'9.6 melléklet'!J54+'9.7 melléklet'!J56</f>
        <v>0</v>
      </c>
      <c r="K55" s="22">
        <f>'9.2 melléklet bevétel'!M54+'9.3 melléklet'!K54+' 9.4 melléklet'!K55+'9.5 melléklet'!K54+'9.6 melléklet'!K54+'9.7 melléklet'!K56</f>
        <v>0</v>
      </c>
    </row>
    <row r="56" spans="1:11" x14ac:dyDescent="0.25">
      <c r="A56" s="143" t="s">
        <v>57</v>
      </c>
      <c r="B56" s="5" t="s">
        <v>58</v>
      </c>
      <c r="C56" s="7">
        <f>'9.2 melléklet bevétel'!E55+'9.3 melléklet'!C55+' 9.4 melléklet'!C56+'9.5 melléklet'!C55+'9.6 melléklet'!C55+'9.7 melléklet'!C57</f>
        <v>0</v>
      </c>
      <c r="D56" s="7">
        <f>'9.2 melléklet bevétel'!F55+'9.3 melléklet'!D55+' 9.4 melléklet'!D56+'9.5 melléklet'!D55+'9.6 melléklet'!D55+'9.7 melléklet'!D57</f>
        <v>0</v>
      </c>
      <c r="E56" s="7">
        <f>'9.2 melléklet bevétel'!G55+'9.3 melléklet'!E55+' 9.4 melléklet'!E56+'9.5 melléklet'!E55+'9.6 melléklet'!E55+'9.7 melléklet'!E57</f>
        <v>0</v>
      </c>
      <c r="F56" s="7">
        <f>'9.2 melléklet bevétel'!H55+'9.3 melléklet'!F55+' 9.4 melléklet'!F56+'9.5 melléklet'!F55+'9.6 melléklet'!F55+'9.7 melléklet'!F57</f>
        <v>0</v>
      </c>
      <c r="G56" s="24">
        <f>'9.2 melléklet bevétel'!I55+'9.3 melléklet'!G55+' 9.4 melléklet'!G56+'9.5 melléklet'!G55+'9.6 melléklet'!G55+'9.7 melléklet'!G57</f>
        <v>0</v>
      </c>
      <c r="H56" s="24">
        <f>'9.2 melléklet bevétel'!J55+'9.3 melléklet'!H55+' 9.4 melléklet'!H56+'9.5 melléklet'!H55+'9.6 melléklet'!H55+'9.7 melléklet'!H57</f>
        <v>0</v>
      </c>
      <c r="I56" s="24">
        <f>'9.2 melléklet bevétel'!K55+'9.3 melléklet'!I55+' 9.4 melléklet'!I56+'9.5 melléklet'!I55+'9.6 melléklet'!I55+'9.7 melléklet'!I57</f>
        <v>0</v>
      </c>
      <c r="J56" s="24">
        <f>'9.2 melléklet bevétel'!L55+'9.3 melléklet'!J55+' 9.4 melléklet'!J56+'9.5 melléklet'!J55+'9.6 melléklet'!J55+'9.7 melléklet'!J57</f>
        <v>0</v>
      </c>
      <c r="K56" s="24">
        <f>'9.2 melléklet bevétel'!M55+'9.3 melléklet'!K55+' 9.4 melléklet'!K56+'9.5 melléklet'!K55+'9.6 melléklet'!K55+'9.7 melléklet'!K57</f>
        <v>0</v>
      </c>
    </row>
    <row r="57" spans="1:11" ht="22.5" x14ac:dyDescent="0.25">
      <c r="A57" s="144" t="s">
        <v>267</v>
      </c>
      <c r="B57" s="8" t="s">
        <v>59</v>
      </c>
      <c r="C57" s="10">
        <f>'9.2 melléklet bevétel'!E56+'9.3 melléklet'!C56+' 9.4 melléklet'!C57+'9.5 melléklet'!C56+'9.6 melléklet'!C56+'9.7 melléklet'!C58</f>
        <v>0</v>
      </c>
      <c r="D57" s="10">
        <f>'9.2 melléklet bevétel'!F56+'9.3 melléklet'!D56+' 9.4 melléklet'!D57+'9.5 melléklet'!D56+'9.6 melléklet'!D56+'9.7 melléklet'!D58</f>
        <v>0</v>
      </c>
      <c r="E57" s="10">
        <f>'9.2 melléklet bevétel'!G56+'9.3 melléklet'!E56+' 9.4 melléklet'!E57+'9.5 melléklet'!E56+'9.6 melléklet'!E56+'9.7 melléklet'!E58</f>
        <v>0</v>
      </c>
      <c r="F57" s="10">
        <f>'9.2 melléklet bevétel'!H56+'9.3 melléklet'!F56+' 9.4 melléklet'!F57+'9.5 melléklet'!F56+'9.6 melléklet'!F56+'9.7 melléklet'!F58</f>
        <v>0</v>
      </c>
      <c r="G57" s="22">
        <f>'9.2 melléklet bevétel'!I56+'9.3 melléklet'!G56+' 9.4 melléklet'!G57+'9.5 melléklet'!G56+'9.6 melléklet'!G56+'9.7 melléklet'!G58</f>
        <v>0</v>
      </c>
      <c r="H57" s="22">
        <f>'9.2 melléklet bevétel'!J56+'9.3 melléklet'!H56+' 9.4 melléklet'!H57+'9.5 melléklet'!H56+'9.6 melléklet'!H56+'9.7 melléklet'!H58</f>
        <v>0</v>
      </c>
      <c r="I57" s="22">
        <f>'9.2 melléklet bevétel'!K56+'9.3 melléklet'!I56+' 9.4 melléklet'!I57+'9.5 melléklet'!I56+'9.6 melléklet'!I56+'9.7 melléklet'!I58</f>
        <v>0</v>
      </c>
      <c r="J57" s="22">
        <f>'9.2 melléklet bevétel'!L56+'9.3 melléklet'!J56+' 9.4 melléklet'!J57+'9.5 melléklet'!J56+'9.6 melléklet'!J56+'9.7 melléklet'!J58</f>
        <v>0</v>
      </c>
      <c r="K57" s="22">
        <f>'9.2 melléklet bevétel'!M56+'9.3 melléklet'!K56+' 9.4 melléklet'!K57+'9.5 melléklet'!K56+'9.6 melléklet'!K56+'9.7 melléklet'!K58</f>
        <v>0</v>
      </c>
    </row>
    <row r="58" spans="1:11" ht="22.5" x14ac:dyDescent="0.25">
      <c r="A58" s="144" t="s">
        <v>268</v>
      </c>
      <c r="B58" s="8" t="s">
        <v>60</v>
      </c>
      <c r="C58" s="10">
        <f>'9.2 melléklet bevétel'!E57+'9.3 melléklet'!C57+' 9.4 melléklet'!C58+'9.5 melléklet'!C57+'9.6 melléklet'!C57+'9.7 melléklet'!C59</f>
        <v>0</v>
      </c>
      <c r="D58" s="10">
        <f>'9.2 melléklet bevétel'!F57+'9.3 melléklet'!D57+' 9.4 melléklet'!D58+'9.5 melléklet'!D57+'9.6 melléklet'!D57+'9.7 melléklet'!D59</f>
        <v>0</v>
      </c>
      <c r="E58" s="10">
        <f>'9.2 melléklet bevétel'!G57+'9.3 melléklet'!E57+' 9.4 melléklet'!E58+'9.5 melléklet'!E57+'9.6 melléklet'!E57+'9.7 melléklet'!E59</f>
        <v>0</v>
      </c>
      <c r="F58" s="10">
        <f>'9.2 melléklet bevétel'!H57+'9.3 melléklet'!F57+' 9.4 melléklet'!F58+'9.5 melléklet'!F57+'9.6 melléklet'!F57+'9.7 melléklet'!F59</f>
        <v>0</v>
      </c>
      <c r="G58" s="22">
        <f>'9.2 melléklet bevétel'!I57+'9.3 melléklet'!G57+' 9.4 melléklet'!G58+'9.5 melléklet'!G57+'9.6 melléklet'!G57+'9.7 melléklet'!G59</f>
        <v>0</v>
      </c>
      <c r="H58" s="22">
        <f>'9.2 melléklet bevétel'!J57+'9.3 melléklet'!H57+' 9.4 melléklet'!H58+'9.5 melléklet'!H57+'9.6 melléklet'!H57+'9.7 melléklet'!H59</f>
        <v>0</v>
      </c>
      <c r="I58" s="22">
        <f>'9.2 melléklet bevétel'!K57+'9.3 melléklet'!I57+' 9.4 melléklet'!I58+'9.5 melléklet'!I57+'9.6 melléklet'!I57+'9.7 melléklet'!I59</f>
        <v>0</v>
      </c>
      <c r="J58" s="22">
        <f>'9.2 melléklet bevétel'!L57+'9.3 melléklet'!J57+' 9.4 melléklet'!J58+'9.5 melléklet'!J57+'9.6 melléklet'!J57+'9.7 melléklet'!J59</f>
        <v>0</v>
      </c>
      <c r="K58" s="22">
        <f>'9.2 melléklet bevétel'!M57+'9.3 melléklet'!K57+' 9.4 melléklet'!K58+'9.5 melléklet'!K57+'9.6 melléklet'!K57+'9.7 melléklet'!K59</f>
        <v>0</v>
      </c>
    </row>
    <row r="59" spans="1:11" x14ac:dyDescent="0.25">
      <c r="A59" s="144" t="s">
        <v>269</v>
      </c>
      <c r="B59" s="8" t="s">
        <v>61</v>
      </c>
      <c r="C59" s="10">
        <f>'9.2 melléklet bevétel'!E58+'9.3 melléklet'!C58+' 9.4 melléklet'!C59+'9.5 melléklet'!C58+'9.6 melléklet'!C58+'9.7 melléklet'!C60</f>
        <v>0</v>
      </c>
      <c r="D59" s="10">
        <f>'9.2 melléklet bevétel'!F58+'9.3 melléklet'!D58+' 9.4 melléklet'!D59+'9.5 melléklet'!D58+'9.6 melléklet'!D58+'9.7 melléklet'!D60</f>
        <v>0</v>
      </c>
      <c r="E59" s="10">
        <f>'9.2 melléklet bevétel'!G58+'9.3 melléklet'!E58+' 9.4 melléklet'!E59+'9.5 melléklet'!E58+'9.6 melléklet'!E58+'9.7 melléklet'!E60</f>
        <v>0</v>
      </c>
      <c r="F59" s="10">
        <f>'9.2 melléklet bevétel'!H58+'9.3 melléklet'!F58+' 9.4 melléklet'!F59+'9.5 melléklet'!F58+'9.6 melléklet'!F58+'9.7 melléklet'!F60</f>
        <v>0</v>
      </c>
      <c r="G59" s="22">
        <f>'9.2 melléklet bevétel'!I58+'9.3 melléklet'!G58+' 9.4 melléklet'!G59+'9.5 melléklet'!G58+'9.6 melléklet'!G58+'9.7 melléklet'!G60</f>
        <v>0</v>
      </c>
      <c r="H59" s="22">
        <f>'9.2 melléklet bevétel'!J58+'9.3 melléklet'!H58+' 9.4 melléklet'!H59+'9.5 melléklet'!H58+'9.6 melléklet'!H58+'9.7 melléklet'!H60</f>
        <v>0</v>
      </c>
      <c r="I59" s="22">
        <f>'9.2 melléklet bevétel'!K58+'9.3 melléklet'!I58+' 9.4 melléklet'!I59+'9.5 melléklet'!I58+'9.6 melléklet'!I58+'9.7 melléklet'!I60</f>
        <v>0</v>
      </c>
      <c r="J59" s="22">
        <f>'9.2 melléklet bevétel'!L58+'9.3 melléklet'!J58+' 9.4 melléklet'!J59+'9.5 melléklet'!J58+'9.6 melléklet'!J58+'9.7 melléklet'!J60</f>
        <v>0</v>
      </c>
      <c r="K59" s="22">
        <f>'9.2 melléklet bevétel'!M58+'9.3 melléklet'!K58+' 9.4 melléklet'!K59+'9.5 melléklet'!K58+'9.6 melléklet'!K58+'9.7 melléklet'!K60</f>
        <v>0</v>
      </c>
    </row>
    <row r="60" spans="1:11" x14ac:dyDescent="0.25">
      <c r="A60" s="144" t="s">
        <v>270</v>
      </c>
      <c r="B60" s="8" t="s">
        <v>62</v>
      </c>
      <c r="C60" s="10">
        <f>'9.2 melléklet bevétel'!E59+'9.3 melléklet'!C59+' 9.4 melléklet'!C60+'9.5 melléklet'!C59+'9.6 melléklet'!C59+'9.7 melléklet'!C61</f>
        <v>0</v>
      </c>
      <c r="D60" s="10">
        <f>'9.2 melléklet bevétel'!F59+'9.3 melléklet'!D59+' 9.4 melléklet'!D60+'9.5 melléklet'!D59+'9.6 melléklet'!D59+'9.7 melléklet'!D61</f>
        <v>0</v>
      </c>
      <c r="E60" s="10">
        <f>'9.2 melléklet bevétel'!G59+'9.3 melléklet'!E59+' 9.4 melléklet'!E60+'9.5 melléklet'!E59+'9.6 melléklet'!E59+'9.7 melléklet'!E61</f>
        <v>0</v>
      </c>
      <c r="F60" s="10">
        <f>'9.2 melléklet bevétel'!H59+'9.3 melléklet'!F59+' 9.4 melléklet'!F60+'9.5 melléklet'!F59+'9.6 melléklet'!F59+'9.7 melléklet'!F61</f>
        <v>0</v>
      </c>
      <c r="G60" s="22">
        <f>'9.2 melléklet bevétel'!I59+'9.3 melléklet'!G59+' 9.4 melléklet'!G60+'9.5 melléklet'!G59+'9.6 melléklet'!G59+'9.7 melléklet'!G61</f>
        <v>0</v>
      </c>
      <c r="H60" s="22">
        <f>'9.2 melléklet bevétel'!J59+'9.3 melléklet'!H59+' 9.4 melléklet'!H60+'9.5 melléklet'!H59+'9.6 melléklet'!H59+'9.7 melléklet'!H61</f>
        <v>0</v>
      </c>
      <c r="I60" s="22">
        <f>'9.2 melléklet bevétel'!K59+'9.3 melléklet'!I59+' 9.4 melléklet'!I60+'9.5 melléklet'!I59+'9.6 melléklet'!I59+'9.7 melléklet'!I61</f>
        <v>0</v>
      </c>
      <c r="J60" s="22">
        <f>'9.2 melléklet bevétel'!L59+'9.3 melléklet'!J59+' 9.4 melléklet'!J60+'9.5 melléklet'!J59+'9.6 melléklet'!J59+'9.7 melléklet'!J61</f>
        <v>0</v>
      </c>
      <c r="K60" s="22">
        <f>'9.2 melléklet bevétel'!M59+'9.3 melléklet'!K59+' 9.4 melléklet'!K60+'9.5 melléklet'!K59+'9.6 melléklet'!K59+'9.7 melléklet'!K61</f>
        <v>0</v>
      </c>
    </row>
    <row r="61" spans="1:11" x14ac:dyDescent="0.25">
      <c r="A61" s="143" t="s">
        <v>63</v>
      </c>
      <c r="B61" s="5" t="s">
        <v>64</v>
      </c>
      <c r="C61" s="7">
        <f>'9.2 melléklet bevétel'!E60+'9.3 melléklet'!C60+' 9.4 melléklet'!C61+'9.5 melléklet'!C60+'9.6 melléklet'!C60+'9.7 melléklet'!C62</f>
        <v>0</v>
      </c>
      <c r="D61" s="7">
        <f>'9.2 melléklet bevétel'!F60+'9.3 melléklet'!D60+' 9.4 melléklet'!D61+'9.5 melléklet'!D60+'9.6 melléklet'!D60+'9.7 melléklet'!D62</f>
        <v>0</v>
      </c>
      <c r="E61" s="7">
        <f>'9.2 melléklet bevétel'!G60+'9.3 melléklet'!E60+' 9.4 melléklet'!E61+'9.5 melléklet'!E60+'9.6 melléklet'!E60+'9.7 melléklet'!E62</f>
        <v>0</v>
      </c>
      <c r="F61" s="7">
        <f>'9.2 melléklet bevétel'!H60+'9.3 melléklet'!F60+' 9.4 melléklet'!F61+'9.5 melléklet'!F60+'9.6 melléklet'!F60+'9.7 melléklet'!F62</f>
        <v>0</v>
      </c>
      <c r="G61" s="24">
        <f>'9.2 melléklet bevétel'!I60+'9.3 melléklet'!G60+' 9.4 melléklet'!G61+'9.5 melléklet'!G60+'9.6 melléklet'!G60+'9.7 melléklet'!G62</f>
        <v>0</v>
      </c>
      <c r="H61" s="24">
        <f>'9.2 melléklet bevétel'!J60+'9.3 melléklet'!H60+' 9.4 melléklet'!H61+'9.5 melléklet'!H60+'9.6 melléklet'!H60+'9.7 melléklet'!H62</f>
        <v>0</v>
      </c>
      <c r="I61" s="24">
        <f>'9.2 melléklet bevétel'!K60+'9.3 melléklet'!I60+' 9.4 melléklet'!I61+'9.5 melléklet'!I60+'9.6 melléklet'!I60+'9.7 melléklet'!I62</f>
        <v>0</v>
      </c>
      <c r="J61" s="22">
        <f>'9.2 melléklet bevétel'!L60+'9.3 melléklet'!J60+' 9.4 melléklet'!J61+'9.5 melléklet'!J60+'9.6 melléklet'!J60+'9.7 melléklet'!J62</f>
        <v>0</v>
      </c>
      <c r="K61" s="24">
        <f>'9.2 melléklet bevétel'!M60+'9.3 melléklet'!K60+' 9.4 melléklet'!K61+'9.5 melléklet'!K60+'9.6 melléklet'!K60+'9.7 melléklet'!K62</f>
        <v>0</v>
      </c>
    </row>
    <row r="62" spans="1:11" ht="22.5" x14ac:dyDescent="0.25">
      <c r="A62" s="144" t="s">
        <v>271</v>
      </c>
      <c r="B62" s="8" t="s">
        <v>65</v>
      </c>
      <c r="C62" s="10">
        <f>'9.2 melléklet bevétel'!E61+'9.3 melléklet'!C61+' 9.4 melléklet'!C62+'9.5 melléklet'!C61+'9.6 melléklet'!C61+'9.7 melléklet'!C63</f>
        <v>0</v>
      </c>
      <c r="D62" s="10">
        <f>'9.2 melléklet bevétel'!F61+'9.3 melléklet'!D61+' 9.4 melléklet'!D62+'9.5 melléklet'!D61+'9.6 melléklet'!D61+'9.7 melléklet'!D63</f>
        <v>0</v>
      </c>
      <c r="E62" s="10">
        <f>'9.2 melléklet bevétel'!G61+'9.3 melléklet'!E61+' 9.4 melléklet'!E62+'9.5 melléklet'!E61+'9.6 melléklet'!E61+'9.7 melléklet'!E63</f>
        <v>0</v>
      </c>
      <c r="F62" s="10">
        <f>'9.2 melléklet bevétel'!H61+'9.3 melléklet'!F61+' 9.4 melléklet'!F62+'9.5 melléklet'!F61+'9.6 melléklet'!F61+'9.7 melléklet'!F63</f>
        <v>0</v>
      </c>
      <c r="G62" s="22">
        <f>'9.2 melléklet bevétel'!I61+'9.3 melléklet'!G61+' 9.4 melléklet'!G62+'9.5 melléklet'!G61+'9.6 melléklet'!G61+'9.7 melléklet'!G63</f>
        <v>0</v>
      </c>
      <c r="H62" s="22">
        <f>'9.2 melléklet bevétel'!J61+'9.3 melléklet'!H61+' 9.4 melléklet'!H62+'9.5 melléklet'!H61+'9.6 melléklet'!H61+'9.7 melléklet'!H63</f>
        <v>0</v>
      </c>
      <c r="I62" s="22">
        <f>'9.2 melléklet bevétel'!K61+'9.3 melléklet'!I61+' 9.4 melléklet'!I62+'9.5 melléklet'!I61+'9.6 melléklet'!I61+'9.7 melléklet'!I63</f>
        <v>0</v>
      </c>
      <c r="J62" s="22">
        <f>'9.2 melléklet bevétel'!L61+'9.3 melléklet'!J61+' 9.4 melléklet'!J62+'9.5 melléklet'!J61+'9.6 melléklet'!J61+'9.7 melléklet'!J63</f>
        <v>0</v>
      </c>
      <c r="K62" s="22">
        <f>'9.2 melléklet bevétel'!M61+'9.3 melléklet'!K61+' 9.4 melléklet'!K62+'9.5 melléklet'!K61+'9.6 melléklet'!K61+'9.7 melléklet'!K63</f>
        <v>0</v>
      </c>
    </row>
    <row r="63" spans="1:11" ht="22.5" x14ac:dyDescent="0.25">
      <c r="A63" s="144" t="s">
        <v>272</v>
      </c>
      <c r="B63" s="8" t="s">
        <v>66</v>
      </c>
      <c r="C63" s="10">
        <f>'9.2 melléklet bevétel'!E62+'9.3 melléklet'!C62+' 9.4 melléklet'!C63+'9.5 melléklet'!C62+'9.6 melléklet'!C62+'9.7 melléklet'!C64</f>
        <v>0</v>
      </c>
      <c r="D63" s="10">
        <f>'9.2 melléklet bevétel'!F62+'9.3 melléklet'!D62+' 9.4 melléklet'!D63+'9.5 melléklet'!D62+'9.6 melléklet'!D62+'9.7 melléklet'!D64</f>
        <v>0</v>
      </c>
      <c r="E63" s="10">
        <f>'9.2 melléklet bevétel'!G62+'9.3 melléklet'!E62+' 9.4 melléklet'!E63+'9.5 melléklet'!E62+'9.6 melléklet'!E62+'9.7 melléklet'!E64</f>
        <v>0</v>
      </c>
      <c r="F63" s="10">
        <f>'9.2 melléklet bevétel'!H62+'9.3 melléklet'!F62+' 9.4 melléklet'!F63+'9.5 melléklet'!F62+'9.6 melléklet'!F62+'9.7 melléklet'!F64</f>
        <v>0</v>
      </c>
      <c r="G63" s="22">
        <f>'9.2 melléklet bevétel'!I62+'9.3 melléklet'!G62+' 9.4 melléklet'!G63+'9.5 melléklet'!G62+'9.6 melléklet'!G62+'9.7 melléklet'!G64</f>
        <v>0</v>
      </c>
      <c r="H63" s="22">
        <f>'9.2 melléklet bevétel'!J62+'9.3 melléklet'!H62+' 9.4 melléklet'!H63+'9.5 melléklet'!H62+'9.6 melléklet'!H62+'9.7 melléklet'!H64</f>
        <v>0</v>
      </c>
      <c r="I63" s="22">
        <f>'9.2 melléklet bevétel'!K62+'9.3 melléklet'!I62+' 9.4 melléklet'!I63+'9.5 melléklet'!I62+'9.6 melléklet'!I62+'9.7 melléklet'!I64</f>
        <v>0</v>
      </c>
      <c r="J63" s="22">
        <f>'9.2 melléklet bevétel'!L62+'9.3 melléklet'!J62+' 9.4 melléklet'!J63+'9.5 melléklet'!J62+'9.6 melléklet'!J62+'9.7 melléklet'!J64</f>
        <v>0</v>
      </c>
      <c r="K63" s="22">
        <f>'9.2 melléklet bevétel'!M62+'9.3 melléklet'!K62+' 9.4 melléklet'!K63+'9.5 melléklet'!K62+'9.6 melléklet'!K62+'9.7 melléklet'!K64</f>
        <v>0</v>
      </c>
    </row>
    <row r="64" spans="1:11" x14ac:dyDescent="0.25">
      <c r="A64" s="144" t="s">
        <v>273</v>
      </c>
      <c r="B64" s="8" t="s">
        <v>67</v>
      </c>
      <c r="C64" s="10">
        <f>'9.2 melléklet bevétel'!E63+'9.3 melléklet'!C63+' 9.4 melléklet'!C64+'9.5 melléklet'!C63+'9.6 melléklet'!C63+'9.7 melléklet'!C65</f>
        <v>0</v>
      </c>
      <c r="D64" s="10">
        <f>'9.2 melléklet bevétel'!F63+'9.3 melléklet'!D63+' 9.4 melléklet'!D64+'9.5 melléklet'!D63+'9.6 melléklet'!D63+'9.7 melléklet'!D65</f>
        <v>0</v>
      </c>
      <c r="E64" s="10">
        <f>'9.2 melléklet bevétel'!G63+'9.3 melléklet'!E63+' 9.4 melléklet'!E64+'9.5 melléklet'!E63+'9.6 melléklet'!E63+'9.7 melléklet'!E65</f>
        <v>0</v>
      </c>
      <c r="F64" s="10">
        <f>'9.2 melléklet bevétel'!H63+'9.3 melléklet'!F63+' 9.4 melléklet'!F64+'9.5 melléklet'!F63+'9.6 melléklet'!F63+'9.7 melléklet'!F65</f>
        <v>0</v>
      </c>
      <c r="G64" s="22">
        <f>'9.2 melléklet bevétel'!I63+'9.3 melléklet'!G63+' 9.4 melléklet'!G64+'9.5 melléklet'!G63+'9.6 melléklet'!G63+'9.7 melléklet'!G65</f>
        <v>0</v>
      </c>
      <c r="H64" s="22">
        <f>'9.2 melléklet bevétel'!J63+'9.3 melléklet'!H63+' 9.4 melléklet'!H64+'9.5 melléklet'!H63+'9.6 melléklet'!H63+'9.7 melléklet'!H65</f>
        <v>0</v>
      </c>
      <c r="I64" s="22">
        <f>'9.2 melléklet bevétel'!K63+'9.3 melléklet'!I63+' 9.4 melléklet'!I64+'9.5 melléklet'!I63+'9.6 melléklet'!I63+'9.7 melléklet'!I65</f>
        <v>0</v>
      </c>
      <c r="J64" s="22">
        <f>'9.2 melléklet bevétel'!L63+'9.3 melléklet'!J63+' 9.4 melléklet'!J64+'9.5 melléklet'!J63+'9.6 melléklet'!J63+'9.7 melléklet'!J65</f>
        <v>0</v>
      </c>
      <c r="K64" s="22">
        <f>'9.2 melléklet bevétel'!M63+'9.3 melléklet'!K63+' 9.4 melléklet'!K64+'9.5 melléklet'!K63+'9.6 melléklet'!K63+'9.7 melléklet'!K65</f>
        <v>0</v>
      </c>
    </row>
    <row r="65" spans="1:11" x14ac:dyDescent="0.25">
      <c r="A65" s="144" t="s">
        <v>274</v>
      </c>
      <c r="B65" s="8" t="s">
        <v>68</v>
      </c>
      <c r="C65" s="10">
        <f>'9.2 melléklet bevétel'!E64+'9.3 melléklet'!C64+' 9.4 melléklet'!C65+'9.5 melléklet'!C64+'9.6 melléklet'!C64+'9.7 melléklet'!C66</f>
        <v>0</v>
      </c>
      <c r="D65" s="10">
        <f>'9.2 melléklet bevétel'!F64+'9.3 melléklet'!D64+' 9.4 melléklet'!D65+'9.5 melléklet'!D64+'9.6 melléklet'!D64+'9.7 melléklet'!D66</f>
        <v>0</v>
      </c>
      <c r="E65" s="10">
        <f>'9.2 melléklet bevétel'!G64+'9.3 melléklet'!E64+' 9.4 melléklet'!E65+'9.5 melléklet'!E64+'9.6 melléklet'!E64+'9.7 melléklet'!E66</f>
        <v>0</v>
      </c>
      <c r="F65" s="10">
        <f>'9.2 melléklet bevétel'!H64+'9.3 melléklet'!F64+' 9.4 melléklet'!F65+'9.5 melléklet'!F64+'9.6 melléklet'!F64+'9.7 melléklet'!F66</f>
        <v>0</v>
      </c>
      <c r="G65" s="22">
        <f>'9.2 melléklet bevétel'!I64+'9.3 melléklet'!G64+' 9.4 melléklet'!G65+'9.5 melléklet'!G64+'9.6 melléklet'!G64+'9.7 melléklet'!G66</f>
        <v>0</v>
      </c>
      <c r="H65" s="22">
        <f>'9.2 melléklet bevétel'!J64+'9.3 melléklet'!H64+' 9.4 melléklet'!H65+'9.5 melléklet'!H64+'9.6 melléklet'!H64+'9.7 melléklet'!H66</f>
        <v>0</v>
      </c>
      <c r="I65" s="22">
        <f>'9.2 melléklet bevétel'!K64+'9.3 melléklet'!I64+' 9.4 melléklet'!I65+'9.5 melléklet'!I64+'9.6 melléklet'!I64+'9.7 melléklet'!I66</f>
        <v>0</v>
      </c>
      <c r="J65" s="22">
        <f>'9.2 melléklet bevétel'!L64+'9.3 melléklet'!J64+' 9.4 melléklet'!J65+'9.5 melléklet'!J64+'9.6 melléklet'!J64+'9.7 melléklet'!J66</f>
        <v>0</v>
      </c>
      <c r="K65" s="22">
        <f>'9.2 melléklet bevétel'!M64+'9.3 melléklet'!K64+' 9.4 melléklet'!K65+'9.5 melléklet'!K64+'9.6 melléklet'!K64+'9.7 melléklet'!K66</f>
        <v>0</v>
      </c>
    </row>
    <row r="66" spans="1:11" x14ac:dyDescent="0.25">
      <c r="A66" s="143" t="s">
        <v>69</v>
      </c>
      <c r="B66" s="5" t="s">
        <v>70</v>
      </c>
      <c r="C66" s="6">
        <f>'9.2 melléklet bevétel'!E65+'9.3 melléklet'!C65+' 9.4 melléklet'!C66+'9.5 melléklet'!C65+'9.6 melléklet'!C65+'9.7 melléklet'!C67</f>
        <v>35822800</v>
      </c>
      <c r="D66" s="7">
        <f>'9.2 melléklet bevétel'!F65+'9.3 melléklet'!D65+' 9.4 melléklet'!D66+'9.5 melléklet'!D65+'9.6 melléklet'!D65+'9.7 melléklet'!D67</f>
        <v>0</v>
      </c>
      <c r="E66" s="6">
        <f>'9.2 melléklet bevétel'!G65+'9.3 melléklet'!E65+' 9.4 melléklet'!E66+'9.5 melléklet'!E65+'9.6 melléklet'!E65+'9.7 melléklet'!E67</f>
        <v>7041147</v>
      </c>
      <c r="F66" s="6">
        <f>'9.2 melléklet bevétel'!H65+'9.3 melléklet'!F65+' 9.4 melléklet'!F66+'9.5 melléklet'!F65+'9.6 melléklet'!F65+'9.7 melléklet'!F67</f>
        <v>42863947</v>
      </c>
      <c r="G66" s="23">
        <f>'9.2 melléklet bevétel'!I65+'9.3 melléklet'!G65+' 9.4 melléklet'!G66+'9.5 melléklet'!G65+'9.6 melléklet'!G65+'9.7 melléklet'!G67</f>
        <v>2261563</v>
      </c>
      <c r="H66" s="23">
        <f>'9.2 melléklet bevétel'!J65+'9.3 melléklet'!H65+' 9.4 melléklet'!H66+'9.5 melléklet'!H65+'9.6 melléklet'!H65+'9.7 melléklet'!H67</f>
        <v>-2697810</v>
      </c>
      <c r="I66" s="23">
        <f>'9.2 melléklet bevétel'!K65+'9.3 melléklet'!I65+' 9.4 melléklet'!I66+'9.5 melléklet'!I65+'9.6 melléklet'!I65+'9.7 melléklet'!I67</f>
        <v>0</v>
      </c>
      <c r="J66" s="24">
        <f>'9.2 melléklet bevétel'!L65+'9.3 melléklet'!J65+' 9.4 melléklet'!J66+'9.5 melléklet'!J65+'9.6 melléklet'!J65+'9.7 melléklet'!J67</f>
        <v>0</v>
      </c>
      <c r="K66" s="23">
        <f>'9.2 melléklet bevétel'!M65+'9.3 melléklet'!K65+' 9.4 melléklet'!K66+'9.5 melléklet'!K65+'9.6 melléklet'!K65+'9.7 melléklet'!K67</f>
        <v>42427700</v>
      </c>
    </row>
    <row r="67" spans="1:11" ht="21" x14ac:dyDescent="0.25">
      <c r="A67" s="143" t="s">
        <v>178</v>
      </c>
      <c r="B67" s="5" t="s">
        <v>72</v>
      </c>
      <c r="C67" s="7">
        <f>'9.2 melléklet bevétel'!E66+'9.3 melléklet'!C66+' 9.4 melléklet'!C67+'9.5 melléklet'!C66+'9.6 melléklet'!C66+'9.7 melléklet'!C68</f>
        <v>0</v>
      </c>
      <c r="D67" s="7">
        <f>'9.2 melléklet bevétel'!F66+'9.3 melléklet'!D66+' 9.4 melléklet'!D67+'9.5 melléklet'!D66+'9.6 melléklet'!D66+'9.7 melléklet'!D68</f>
        <v>0</v>
      </c>
      <c r="E67" s="7">
        <f>'9.2 melléklet bevétel'!G66+'9.3 melléklet'!E66+' 9.4 melléklet'!E67+'9.5 melléklet'!E66+'9.6 melléklet'!E66+'9.7 melléklet'!E68</f>
        <v>0</v>
      </c>
      <c r="F67" s="7">
        <f>'9.2 melléklet bevétel'!H66+'9.3 melléklet'!F66+' 9.4 melléklet'!F67+'9.5 melléklet'!F66+'9.6 melléklet'!F66+'9.7 melléklet'!F68</f>
        <v>0</v>
      </c>
      <c r="G67" s="24">
        <f>'9.2 melléklet bevétel'!I66+'9.3 melléklet'!G66+' 9.4 melléklet'!G67+'9.5 melléklet'!G66+'9.6 melléklet'!G66+'9.7 melléklet'!G68</f>
        <v>0</v>
      </c>
      <c r="H67" s="24">
        <f>'9.2 melléklet bevétel'!J66+'9.3 melléklet'!H66+' 9.4 melléklet'!H67+'9.5 melléklet'!H66+'9.6 melléklet'!H66+'9.7 melléklet'!H68</f>
        <v>0</v>
      </c>
      <c r="I67" s="24">
        <f>'9.2 melléklet bevétel'!K66+'9.3 melléklet'!I66+' 9.4 melléklet'!I67+'9.5 melléklet'!I66+'9.6 melléklet'!I66+'9.7 melléklet'!I68</f>
        <v>0</v>
      </c>
      <c r="J67" s="24">
        <f>'9.2 melléklet bevétel'!L66+'9.3 melléklet'!J66+' 9.4 melléklet'!J67+'9.5 melléklet'!J66+'9.6 melléklet'!J66+'9.7 melléklet'!J68</f>
        <v>0</v>
      </c>
      <c r="K67" s="24">
        <f>'9.2 melléklet bevétel'!M66+'9.3 melléklet'!K66+' 9.4 melléklet'!K67+'9.5 melléklet'!K66+'9.6 melléklet'!K66+'9.7 melléklet'!K68</f>
        <v>0</v>
      </c>
    </row>
    <row r="68" spans="1:11" x14ac:dyDescent="0.25">
      <c r="A68" s="144" t="s">
        <v>309</v>
      </c>
      <c r="B68" s="8" t="s">
        <v>73</v>
      </c>
      <c r="C68" s="10">
        <f>'9.2 melléklet bevétel'!E67+'9.3 melléklet'!C67+' 9.4 melléklet'!C68+'9.5 melléklet'!C67+'9.6 melléklet'!C67+'9.7 melléklet'!C69</f>
        <v>0</v>
      </c>
      <c r="D68" s="10">
        <f>'9.2 melléklet bevétel'!F67+'9.3 melléklet'!D67+' 9.4 melléklet'!D68+'9.5 melléklet'!D67+'9.6 melléklet'!D67+'9.7 melléklet'!D69</f>
        <v>0</v>
      </c>
      <c r="E68" s="10">
        <f>'9.2 melléklet bevétel'!G67+'9.3 melléklet'!E67+' 9.4 melléklet'!E68+'9.5 melléklet'!E67+'9.6 melléklet'!E67+'9.7 melléklet'!E69</f>
        <v>0</v>
      </c>
      <c r="F68" s="10">
        <f>'9.2 melléklet bevétel'!H67+'9.3 melléklet'!F67+' 9.4 melléklet'!F68+'9.5 melléklet'!F67+'9.6 melléklet'!F67+'9.7 melléklet'!F69</f>
        <v>0</v>
      </c>
      <c r="G68" s="22">
        <f>'9.2 melléklet bevétel'!I67+'9.3 melléklet'!G67+' 9.4 melléklet'!G68+'9.5 melléklet'!G67+'9.6 melléklet'!G67+'9.7 melléklet'!G69</f>
        <v>0</v>
      </c>
      <c r="H68" s="22">
        <f>'9.2 melléklet bevétel'!J67+'9.3 melléklet'!H67+' 9.4 melléklet'!H68+'9.5 melléklet'!H67+'9.6 melléklet'!H67+'9.7 melléklet'!H69</f>
        <v>0</v>
      </c>
      <c r="I68" s="22">
        <f>'9.2 melléklet bevétel'!K67+'9.3 melléklet'!I67+' 9.4 melléklet'!I68+'9.5 melléklet'!I67+'9.6 melléklet'!I67+'9.7 melléklet'!I69</f>
        <v>0</v>
      </c>
      <c r="J68" s="22">
        <f>'9.2 melléklet bevétel'!L67+'9.3 melléklet'!J67+' 9.4 melléklet'!J68+'9.5 melléklet'!J67+'9.6 melléklet'!J67+'9.7 melléklet'!J69</f>
        <v>0</v>
      </c>
      <c r="K68" s="22">
        <f>'9.2 melléklet bevétel'!M67+'9.3 melléklet'!K67+' 9.4 melléklet'!K68+'9.5 melléklet'!K67+'9.6 melléklet'!K67+'9.7 melléklet'!K69</f>
        <v>0</v>
      </c>
    </row>
    <row r="69" spans="1:11" ht="22.5" x14ac:dyDescent="0.25">
      <c r="A69" s="144" t="s">
        <v>276</v>
      </c>
      <c r="B69" s="8" t="s">
        <v>74</v>
      </c>
      <c r="C69" s="10">
        <f>'9.2 melléklet bevétel'!E68+'9.3 melléklet'!C68+' 9.4 melléklet'!C69+'9.5 melléklet'!C68+'9.6 melléklet'!C68+'9.7 melléklet'!C70</f>
        <v>0</v>
      </c>
      <c r="D69" s="10">
        <f>'9.2 melléklet bevétel'!F68+'9.3 melléklet'!D68+' 9.4 melléklet'!D69+'9.5 melléklet'!D68+'9.6 melléklet'!D68+'9.7 melléklet'!D70</f>
        <v>0</v>
      </c>
      <c r="E69" s="10">
        <f>'9.2 melléklet bevétel'!G68+'9.3 melléklet'!E68+' 9.4 melléklet'!E69+'9.5 melléklet'!E68+'9.6 melléklet'!E68+'9.7 melléklet'!E70</f>
        <v>0</v>
      </c>
      <c r="F69" s="10">
        <f>'9.2 melléklet bevétel'!H68+'9.3 melléklet'!F68+' 9.4 melléklet'!F69+'9.5 melléklet'!F68+'9.6 melléklet'!F68+'9.7 melléklet'!F70</f>
        <v>0</v>
      </c>
      <c r="G69" s="22">
        <f>'9.2 melléklet bevétel'!I68+'9.3 melléklet'!G68+' 9.4 melléklet'!G69+'9.5 melléklet'!G68+'9.6 melléklet'!G68+'9.7 melléklet'!G70</f>
        <v>0</v>
      </c>
      <c r="H69" s="22">
        <f>'9.2 melléklet bevétel'!J68+'9.3 melléklet'!H68+' 9.4 melléklet'!H69+'9.5 melléklet'!H68+'9.6 melléklet'!H68+'9.7 melléklet'!H70</f>
        <v>0</v>
      </c>
      <c r="I69" s="22">
        <f>'9.2 melléklet bevétel'!K68+'9.3 melléklet'!I68+' 9.4 melléklet'!I69+'9.5 melléklet'!I68+'9.6 melléklet'!I68+'9.7 melléklet'!I70</f>
        <v>0</v>
      </c>
      <c r="J69" s="22">
        <f>'9.2 melléklet bevétel'!L68+'9.3 melléklet'!J68+' 9.4 melléklet'!J69+'9.5 melléklet'!J68+'9.6 melléklet'!J68+'9.7 melléklet'!J70</f>
        <v>0</v>
      </c>
      <c r="K69" s="22">
        <f>'9.2 melléklet bevétel'!M68+'9.3 melléklet'!K68+' 9.4 melléklet'!K69+'9.5 melléklet'!K68+'9.6 melléklet'!K68+'9.7 melléklet'!K70</f>
        <v>0</v>
      </c>
    </row>
    <row r="70" spans="1:11" x14ac:dyDescent="0.25">
      <c r="A70" s="144" t="s">
        <v>277</v>
      </c>
      <c r="B70" s="8" t="s">
        <v>179</v>
      </c>
      <c r="C70" s="10">
        <f>'9.2 melléklet bevétel'!E69+'9.3 melléklet'!C69+' 9.4 melléklet'!C70+'9.5 melléklet'!C69+'9.6 melléklet'!C69+'9.7 melléklet'!C71</f>
        <v>0</v>
      </c>
      <c r="D70" s="10">
        <f>'9.2 melléklet bevétel'!F69+'9.3 melléklet'!D69+' 9.4 melléklet'!D70+'9.5 melléklet'!D69+'9.6 melléklet'!D69+'9.7 melléklet'!D71</f>
        <v>0</v>
      </c>
      <c r="E70" s="10">
        <f>'9.2 melléklet bevétel'!G69+'9.3 melléklet'!E69+' 9.4 melléklet'!E70+'9.5 melléklet'!E69+'9.6 melléklet'!E69+'9.7 melléklet'!E71</f>
        <v>0</v>
      </c>
      <c r="F70" s="10">
        <f>'9.2 melléklet bevétel'!H69+'9.3 melléklet'!F69+' 9.4 melléklet'!F70+'9.5 melléklet'!F69+'9.6 melléklet'!F69+'9.7 melléklet'!F71</f>
        <v>0</v>
      </c>
      <c r="G70" s="22">
        <f>'9.2 melléklet bevétel'!I69+'9.3 melléklet'!G69+' 9.4 melléklet'!G70+'9.5 melléklet'!G69+'9.6 melléklet'!G69+'9.7 melléklet'!G71</f>
        <v>0</v>
      </c>
      <c r="H70" s="22">
        <f>'9.2 melléklet bevétel'!J69+'9.3 melléklet'!H69+' 9.4 melléklet'!H70+'9.5 melléklet'!H69+'9.6 melléklet'!H69+'9.7 melléklet'!H71</f>
        <v>0</v>
      </c>
      <c r="I70" s="22">
        <f>'9.2 melléklet bevétel'!K69+'9.3 melléklet'!I69+' 9.4 melléklet'!I70+'9.5 melléklet'!I69+'9.6 melléklet'!I69+'9.7 melléklet'!I71</f>
        <v>0</v>
      </c>
      <c r="J70" s="22">
        <f>'9.2 melléklet bevétel'!L69+'9.3 melléklet'!J69+' 9.4 melléklet'!J70+'9.5 melléklet'!J69+'9.6 melléklet'!J69+'9.7 melléklet'!J71</f>
        <v>0</v>
      </c>
      <c r="K70" s="22">
        <f>'9.2 melléklet bevétel'!M69+'9.3 melléklet'!K69+' 9.4 melléklet'!K70+'9.5 melléklet'!K69+'9.6 melléklet'!K69+'9.7 melléklet'!K71</f>
        <v>0</v>
      </c>
    </row>
    <row r="71" spans="1:11" x14ac:dyDescent="0.25">
      <c r="A71" s="143" t="s">
        <v>76</v>
      </c>
      <c r="B71" s="5" t="s">
        <v>77</v>
      </c>
      <c r="C71" s="7">
        <f>'9.2 melléklet bevétel'!E70+'9.3 melléklet'!C70+' 9.4 melléklet'!C71+'9.5 melléklet'!C70+'9.6 melléklet'!C70+'9.7 melléklet'!C72</f>
        <v>0</v>
      </c>
      <c r="D71" s="7">
        <f>'9.2 melléklet bevétel'!F70+'9.3 melléklet'!D70+' 9.4 melléklet'!D71+'9.5 melléklet'!D70+'9.6 melléklet'!D70+'9.7 melléklet'!D72</f>
        <v>0</v>
      </c>
      <c r="E71" s="7">
        <f>'9.2 melléklet bevétel'!G70+'9.3 melléklet'!E70+' 9.4 melléklet'!E71+'9.5 melléklet'!E70+'9.6 melléklet'!E70+'9.7 melléklet'!E72</f>
        <v>0</v>
      </c>
      <c r="F71" s="7">
        <f>'9.2 melléklet bevétel'!H70+'9.3 melléklet'!F70+' 9.4 melléklet'!F71+'9.5 melléklet'!F70+'9.6 melléklet'!F70+'9.7 melléklet'!F72</f>
        <v>0</v>
      </c>
      <c r="G71" s="24">
        <f>'9.2 melléklet bevétel'!I70+'9.3 melléklet'!G70+' 9.4 melléklet'!G71+'9.5 melléklet'!G70+'9.6 melléklet'!G70+'9.7 melléklet'!G72</f>
        <v>0</v>
      </c>
      <c r="H71" s="24">
        <f>'9.2 melléklet bevétel'!J70+'9.3 melléklet'!H70+' 9.4 melléklet'!H71+'9.5 melléklet'!H70+'9.6 melléklet'!H70+'9.7 melléklet'!H72</f>
        <v>0</v>
      </c>
      <c r="I71" s="24">
        <f>'9.2 melléklet bevétel'!K70+'9.3 melléklet'!I70+' 9.4 melléklet'!I71+'9.5 melléklet'!I70+'9.6 melléklet'!I70+'9.7 melléklet'!I72</f>
        <v>0</v>
      </c>
      <c r="J71" s="24">
        <f>'9.2 melléklet bevétel'!L70+'9.3 melléklet'!J70+' 9.4 melléklet'!J71+'9.5 melléklet'!J70+'9.6 melléklet'!J70+'9.7 melléklet'!J72</f>
        <v>0</v>
      </c>
      <c r="K71" s="24">
        <f>'9.2 melléklet bevétel'!M70+'9.3 melléklet'!K70+' 9.4 melléklet'!K71+'9.5 melléklet'!K70+'9.6 melléklet'!K70+'9.7 melléklet'!K72</f>
        <v>0</v>
      </c>
    </row>
    <row r="72" spans="1:11" x14ac:dyDescent="0.25">
      <c r="A72" s="144" t="s">
        <v>278</v>
      </c>
      <c r="B72" s="8" t="s">
        <v>78</v>
      </c>
      <c r="C72" s="10">
        <f>'9.2 melléklet bevétel'!E71+'9.3 melléklet'!C71+' 9.4 melléklet'!C72+'9.5 melléklet'!C71+'9.6 melléklet'!C71+'9.7 melléklet'!C73</f>
        <v>0</v>
      </c>
      <c r="D72" s="10">
        <f>'9.2 melléklet bevétel'!F71+'9.3 melléklet'!D71+' 9.4 melléklet'!D72+'9.5 melléklet'!D71+'9.6 melléklet'!D71+'9.7 melléklet'!D73</f>
        <v>0</v>
      </c>
      <c r="E72" s="10">
        <f>'9.2 melléklet bevétel'!G71+'9.3 melléklet'!E71+' 9.4 melléklet'!E72+'9.5 melléklet'!E71+'9.6 melléklet'!E71+'9.7 melléklet'!E73</f>
        <v>0</v>
      </c>
      <c r="F72" s="10">
        <f>'9.2 melléklet bevétel'!H71+'9.3 melléklet'!F71+' 9.4 melléklet'!F72+'9.5 melléklet'!F71+'9.6 melléklet'!F71+'9.7 melléklet'!F73</f>
        <v>0</v>
      </c>
      <c r="G72" s="22">
        <f>'9.2 melléklet bevétel'!I71+'9.3 melléklet'!G71+' 9.4 melléklet'!G72+'9.5 melléklet'!G71+'9.6 melléklet'!G71+'9.7 melléklet'!G73</f>
        <v>0</v>
      </c>
      <c r="H72" s="22">
        <f>'9.2 melléklet bevétel'!J71+'9.3 melléklet'!H71+' 9.4 melléklet'!H72+'9.5 melléklet'!H71+'9.6 melléklet'!H71+'9.7 melléklet'!H73</f>
        <v>0</v>
      </c>
      <c r="I72" s="22">
        <f>'9.2 melléklet bevétel'!K71+'9.3 melléklet'!I71+' 9.4 melléklet'!I72+'9.5 melléklet'!I71+'9.6 melléklet'!I71+'9.7 melléklet'!I73</f>
        <v>0</v>
      </c>
      <c r="J72" s="22">
        <f>'9.2 melléklet bevétel'!L71+'9.3 melléklet'!J71+' 9.4 melléklet'!J72+'9.5 melléklet'!J71+'9.6 melléklet'!J71+'9.7 melléklet'!J73</f>
        <v>0</v>
      </c>
      <c r="K72" s="22">
        <f>'9.2 melléklet bevétel'!M71+'9.3 melléklet'!K71+' 9.4 melléklet'!K72+'9.5 melléklet'!K71+'9.6 melléklet'!K71+'9.7 melléklet'!K73</f>
        <v>0</v>
      </c>
    </row>
    <row r="73" spans="1:11" x14ac:dyDescent="0.25">
      <c r="A73" s="144" t="s">
        <v>279</v>
      </c>
      <c r="B73" s="8" t="s">
        <v>79</v>
      </c>
      <c r="C73" s="10">
        <f>'9.2 melléklet bevétel'!E72+'9.3 melléklet'!C72+' 9.4 melléklet'!C73+'9.5 melléklet'!C72+'9.6 melléklet'!C72+'9.7 melléklet'!C74</f>
        <v>0</v>
      </c>
      <c r="D73" s="10">
        <f>'9.2 melléklet bevétel'!F72+'9.3 melléklet'!D72+' 9.4 melléklet'!D73+'9.5 melléklet'!D72+'9.6 melléklet'!D72+'9.7 melléklet'!D74</f>
        <v>0</v>
      </c>
      <c r="E73" s="10">
        <f>'9.2 melléklet bevétel'!G72+'9.3 melléklet'!E72+' 9.4 melléklet'!E73+'9.5 melléklet'!E72+'9.6 melléklet'!E72+'9.7 melléklet'!E74</f>
        <v>0</v>
      </c>
      <c r="F73" s="10">
        <f>'9.2 melléklet bevétel'!H72+'9.3 melléklet'!F72+' 9.4 melléklet'!F73+'9.5 melléklet'!F72+'9.6 melléklet'!F72+'9.7 melléklet'!F74</f>
        <v>0</v>
      </c>
      <c r="G73" s="22">
        <f>'9.2 melléklet bevétel'!I72+'9.3 melléklet'!G72+' 9.4 melléklet'!G73+'9.5 melléklet'!G72+'9.6 melléklet'!G72+'9.7 melléklet'!G74</f>
        <v>0</v>
      </c>
      <c r="H73" s="22">
        <f>'9.2 melléklet bevétel'!J72+'9.3 melléklet'!H72+' 9.4 melléklet'!H73+'9.5 melléklet'!H72+'9.6 melléklet'!H72+'9.7 melléklet'!H74</f>
        <v>0</v>
      </c>
      <c r="I73" s="22">
        <f>'9.2 melléklet bevétel'!K72+'9.3 melléklet'!I72+' 9.4 melléklet'!I73+'9.5 melléklet'!I72+'9.6 melléklet'!I72+'9.7 melléklet'!I74</f>
        <v>0</v>
      </c>
      <c r="J73" s="22">
        <f>'9.2 melléklet bevétel'!L72+'9.3 melléklet'!J72+' 9.4 melléklet'!J73+'9.5 melléklet'!J72+'9.6 melléklet'!J72+'9.7 melléklet'!J74</f>
        <v>0</v>
      </c>
      <c r="K73" s="22">
        <f>'9.2 melléklet bevétel'!M72+'9.3 melléklet'!K72+' 9.4 melléklet'!K73+'9.5 melléklet'!K72+'9.6 melléklet'!K72+'9.7 melléklet'!K74</f>
        <v>0</v>
      </c>
    </row>
    <row r="74" spans="1:11" x14ac:dyDescent="0.25">
      <c r="A74" s="144" t="s">
        <v>280</v>
      </c>
      <c r="B74" s="8" t="s">
        <v>80</v>
      </c>
      <c r="C74" s="10">
        <f>'9.2 melléklet bevétel'!E73+'9.3 melléklet'!C73+' 9.4 melléklet'!C74+'9.5 melléklet'!C73+'9.6 melléklet'!C73+'9.7 melléklet'!C75</f>
        <v>0</v>
      </c>
      <c r="D74" s="10">
        <f>'9.2 melléklet bevétel'!F73+'9.3 melléklet'!D73+' 9.4 melléklet'!D74+'9.5 melléklet'!D73+'9.6 melléklet'!D73+'9.7 melléklet'!D75</f>
        <v>0</v>
      </c>
      <c r="E74" s="10">
        <f>'9.2 melléklet bevétel'!G73+'9.3 melléklet'!E73+' 9.4 melléklet'!E74+'9.5 melléklet'!E73+'9.6 melléklet'!E73+'9.7 melléklet'!E75</f>
        <v>0</v>
      </c>
      <c r="F74" s="10">
        <f>'9.2 melléklet bevétel'!H73+'9.3 melléklet'!F73+' 9.4 melléklet'!F74+'9.5 melléklet'!F73+'9.6 melléklet'!F73+'9.7 melléklet'!F75</f>
        <v>0</v>
      </c>
      <c r="G74" s="22">
        <f>'9.2 melléklet bevétel'!I73+'9.3 melléklet'!G73+' 9.4 melléklet'!G74+'9.5 melléklet'!G73+'9.6 melléklet'!G73+'9.7 melléklet'!G75</f>
        <v>0</v>
      </c>
      <c r="H74" s="22">
        <f>'9.2 melléklet bevétel'!J73+'9.3 melléklet'!H73+' 9.4 melléklet'!H74+'9.5 melléklet'!H73+'9.6 melléklet'!H73+'9.7 melléklet'!H75</f>
        <v>0</v>
      </c>
      <c r="I74" s="22">
        <f>'9.2 melléklet bevétel'!K73+'9.3 melléklet'!I73+' 9.4 melléklet'!I74+'9.5 melléklet'!I73+'9.6 melléklet'!I73+'9.7 melléklet'!I75</f>
        <v>0</v>
      </c>
      <c r="J74" s="22">
        <f>'9.2 melléklet bevétel'!L73+'9.3 melléklet'!J73+' 9.4 melléklet'!J74+'9.5 melléklet'!J73+'9.6 melléklet'!J73+'9.7 melléklet'!J75</f>
        <v>0</v>
      </c>
      <c r="K74" s="22">
        <f>'9.2 melléklet bevétel'!M73+'9.3 melléklet'!K73+' 9.4 melléklet'!K74+'9.5 melléklet'!K73+'9.6 melléklet'!K73+'9.7 melléklet'!K75</f>
        <v>0</v>
      </c>
    </row>
    <row r="75" spans="1:11" x14ac:dyDescent="0.25">
      <c r="A75" s="144" t="s">
        <v>281</v>
      </c>
      <c r="B75" s="8" t="s">
        <v>81</v>
      </c>
      <c r="C75" s="10">
        <f>'9.2 melléklet bevétel'!E74+'9.3 melléklet'!C74+' 9.4 melléklet'!C75+'9.5 melléklet'!C74+'9.6 melléklet'!C74+'9.7 melléklet'!C76</f>
        <v>0</v>
      </c>
      <c r="D75" s="10">
        <f>'9.2 melléklet bevétel'!F74+'9.3 melléklet'!D74+' 9.4 melléklet'!D75+'9.5 melléklet'!D74+'9.6 melléklet'!D74+'9.7 melléklet'!D76</f>
        <v>0</v>
      </c>
      <c r="E75" s="10">
        <f>'9.2 melléklet bevétel'!G74+'9.3 melléklet'!E74+' 9.4 melléklet'!E75+'9.5 melléklet'!E74+'9.6 melléklet'!E74+'9.7 melléklet'!E76</f>
        <v>0</v>
      </c>
      <c r="F75" s="10">
        <f>'9.2 melléklet bevétel'!H74+'9.3 melléklet'!F74+' 9.4 melléklet'!F75+'9.5 melléklet'!F74+'9.6 melléklet'!F74+'9.7 melléklet'!F76</f>
        <v>0</v>
      </c>
      <c r="G75" s="22">
        <f>'9.2 melléklet bevétel'!I74+'9.3 melléklet'!G74+' 9.4 melléklet'!G75+'9.5 melléklet'!G74+'9.6 melléklet'!G74+'9.7 melléklet'!G76</f>
        <v>0</v>
      </c>
      <c r="H75" s="22">
        <f>'9.2 melléklet bevétel'!J74+'9.3 melléklet'!H74+' 9.4 melléklet'!H75+'9.5 melléklet'!H74+'9.6 melléklet'!H74+'9.7 melléklet'!H76</f>
        <v>0</v>
      </c>
      <c r="I75" s="22">
        <f>'9.2 melléklet bevétel'!K74+'9.3 melléklet'!I74+' 9.4 melléklet'!I75+'9.5 melléklet'!I74+'9.6 melléklet'!I74+'9.7 melléklet'!I76</f>
        <v>0</v>
      </c>
      <c r="J75" s="22">
        <f>'9.2 melléklet bevétel'!L74+'9.3 melléklet'!J74+' 9.4 melléklet'!J75+'9.5 melléklet'!J74+'9.6 melléklet'!J74+'9.7 melléklet'!J76</f>
        <v>0</v>
      </c>
      <c r="K75" s="22">
        <f>'9.2 melléklet bevétel'!M74+'9.3 melléklet'!K74+' 9.4 melléklet'!K75+'9.5 melléklet'!K74+'9.6 melléklet'!K74+'9.7 melléklet'!K76</f>
        <v>0</v>
      </c>
    </row>
    <row r="76" spans="1:11" x14ac:dyDescent="0.25">
      <c r="A76" s="143" t="s">
        <v>82</v>
      </c>
      <c r="B76" s="5" t="s">
        <v>83</v>
      </c>
      <c r="C76" s="6">
        <f>'9.2 melléklet bevétel'!E75+'9.3 melléklet'!C75+' 9.4 melléklet'!C76+'9.5 melléklet'!C75+'9.6 melléklet'!C75+'9.7 melléklet'!C77</f>
        <v>0</v>
      </c>
      <c r="D76" s="7">
        <f>'9.2 melléklet bevétel'!F75+'9.3 melléklet'!D75+' 9.4 melléklet'!D76+'9.5 melléklet'!D75+'9.6 melléklet'!D75+'9.7 melléklet'!D77</f>
        <v>0</v>
      </c>
      <c r="E76" s="6">
        <f>'9.2 melléklet bevétel'!G75+'9.3 melléklet'!E75+' 9.4 melléklet'!E76+'9.5 melléklet'!E75+'9.6 melléklet'!E75+'9.7 melléklet'!E77</f>
        <v>0</v>
      </c>
      <c r="F76" s="6">
        <f>'9.2 melléklet bevétel'!H75+'9.3 melléklet'!F75+' 9.4 melléklet'!F76+'9.5 melléklet'!F75+'9.6 melléklet'!F75+'9.7 melléklet'!F77</f>
        <v>0</v>
      </c>
      <c r="G76" s="23">
        <f>'9.2 melléklet bevétel'!I75+'9.3 melléklet'!G75+' 9.4 melléklet'!G76+'9.5 melléklet'!G75+'9.6 melléklet'!G75+'9.7 melléklet'!G77</f>
        <v>19029105</v>
      </c>
      <c r="H76" s="23">
        <f>'9.2 melléklet bevétel'!J75+'9.3 melléklet'!H75+' 9.4 melléklet'!H76+'9.5 melléklet'!H75+'9.6 melléklet'!H75+'9.7 melléklet'!H77</f>
        <v>0</v>
      </c>
      <c r="I76" s="23">
        <f>'9.2 melléklet bevétel'!K75+'9.3 melléklet'!I75+' 9.4 melléklet'!I76+'9.5 melléklet'!I75+'9.6 melléklet'!I75+'9.7 melléklet'!I77</f>
        <v>0</v>
      </c>
      <c r="J76" s="24">
        <f>'9.2 melléklet bevétel'!L75+'9.3 melléklet'!J75+' 9.4 melléklet'!J76+'9.5 melléklet'!J75+'9.6 melléklet'!J75+'9.7 melléklet'!J77</f>
        <v>0</v>
      </c>
      <c r="K76" s="23">
        <f>'9.2 melléklet bevétel'!M75+'9.3 melléklet'!K75+' 9.4 melléklet'!K76+'9.5 melléklet'!K75+'9.6 melléklet'!K75+'9.7 melléklet'!K77</f>
        <v>19029105</v>
      </c>
    </row>
    <row r="77" spans="1:11" x14ac:dyDescent="0.25">
      <c r="A77" s="144" t="s">
        <v>282</v>
      </c>
      <c r="B77" s="8" t="s">
        <v>84</v>
      </c>
      <c r="C77" s="9">
        <f>'9.2 melléklet bevétel'!E76+'9.3 melléklet'!C76+' 9.4 melléklet'!C77+'9.5 melléklet'!C76+'9.6 melléklet'!C76+'9.7 melléklet'!C78</f>
        <v>0</v>
      </c>
      <c r="D77" s="10">
        <f>'9.2 melléklet bevétel'!F76+'9.3 melléklet'!D76+' 9.4 melléklet'!D77+'9.5 melléklet'!D76+'9.6 melléklet'!D76+'9.7 melléklet'!D78</f>
        <v>0</v>
      </c>
      <c r="E77" s="9">
        <f>'9.2 melléklet bevétel'!G76+'9.3 melléklet'!E76+' 9.4 melléklet'!E77+'9.5 melléklet'!E76+'9.6 melléklet'!E76+'9.7 melléklet'!E78</f>
        <v>0</v>
      </c>
      <c r="F77" s="9">
        <f>'9.2 melléklet bevétel'!H76+'9.3 melléklet'!F76+' 9.4 melléklet'!F77+'9.5 melléklet'!F76+'9.6 melléklet'!F76+'9.7 melléklet'!F78</f>
        <v>0</v>
      </c>
      <c r="G77" s="21">
        <f>'9.2 melléklet bevétel'!I76+'9.3 melléklet'!G76+' 9.4 melléklet'!G77+'9.5 melléklet'!G76+'9.6 melléklet'!G76+'9.7 melléklet'!G78</f>
        <v>19029105</v>
      </c>
      <c r="H77" s="21">
        <f>'9.2 melléklet bevétel'!J76+'9.3 melléklet'!H76+' 9.4 melléklet'!H77+'9.5 melléklet'!H76+'9.6 melléklet'!H76+'9.7 melléklet'!H78</f>
        <v>0</v>
      </c>
      <c r="I77" s="21">
        <f>'9.2 melléklet bevétel'!K76+'9.3 melléklet'!I76+' 9.4 melléklet'!I77+'9.5 melléklet'!I76+'9.6 melléklet'!I76+'9.7 melléklet'!I78</f>
        <v>0</v>
      </c>
      <c r="J77" s="22">
        <f>'9.2 melléklet bevétel'!L76+'9.3 melléklet'!J76+' 9.4 melléklet'!J77+'9.5 melléklet'!J76+'9.6 melléklet'!J76+'9.7 melléklet'!J78</f>
        <v>0</v>
      </c>
      <c r="K77" s="21">
        <f>'9.2 melléklet bevétel'!M76+'9.3 melléklet'!K76+' 9.4 melléklet'!K77+'9.5 melléklet'!K76+'9.6 melléklet'!K76+'9.7 melléklet'!K78</f>
        <v>19029105</v>
      </c>
    </row>
    <row r="78" spans="1:11" x14ac:dyDescent="0.25">
      <c r="A78" s="144" t="s">
        <v>283</v>
      </c>
      <c r="B78" s="8" t="s">
        <v>85</v>
      </c>
      <c r="C78" s="10">
        <f>'9.2 melléklet bevétel'!E77+'9.3 melléklet'!C77+' 9.4 melléklet'!C78+'9.5 melléklet'!C77+'9.6 melléklet'!C77+'9.7 melléklet'!C79</f>
        <v>0</v>
      </c>
      <c r="D78" s="10">
        <f>'9.2 melléklet bevétel'!F77+'9.3 melléklet'!D77+' 9.4 melléklet'!D78+'9.5 melléklet'!D77+'9.6 melléklet'!D77+'9.7 melléklet'!D79</f>
        <v>0</v>
      </c>
      <c r="E78" s="10">
        <f>'9.2 melléklet bevétel'!G77+'9.3 melléklet'!E77+' 9.4 melléklet'!E78+'9.5 melléklet'!E77+'9.6 melléklet'!E77+'9.7 melléklet'!E79</f>
        <v>0</v>
      </c>
      <c r="F78" s="10">
        <f>'9.2 melléklet bevétel'!H77+'9.3 melléklet'!F77+' 9.4 melléklet'!F78+'9.5 melléklet'!F77+'9.6 melléklet'!F77+'9.7 melléklet'!F79</f>
        <v>0</v>
      </c>
      <c r="G78" s="22">
        <f>'9.2 melléklet bevétel'!I77+'9.3 melléklet'!G77+' 9.4 melléklet'!G78+'9.5 melléklet'!G77+'9.6 melléklet'!G77+'9.7 melléklet'!G79</f>
        <v>0</v>
      </c>
      <c r="H78" s="22">
        <f>'9.2 melléklet bevétel'!J77+'9.3 melléklet'!H77+' 9.4 melléklet'!H78+'9.5 melléklet'!H77+'9.6 melléklet'!H77+'9.7 melléklet'!H79</f>
        <v>0</v>
      </c>
      <c r="I78" s="22">
        <f>'9.2 melléklet bevétel'!K77+'9.3 melléklet'!I77+' 9.4 melléklet'!I78+'9.5 melléklet'!I77+'9.6 melléklet'!I77+'9.7 melléklet'!I79</f>
        <v>0</v>
      </c>
      <c r="J78" s="22">
        <f>'9.2 melléklet bevétel'!L77+'9.3 melléklet'!J77+' 9.4 melléklet'!J78+'9.5 melléklet'!J77+'9.6 melléklet'!J77+'9.7 melléklet'!J79</f>
        <v>0</v>
      </c>
      <c r="K78" s="22">
        <f>'9.2 melléklet bevétel'!M77+'9.3 melléklet'!K77+' 9.4 melléklet'!K78+'9.5 melléklet'!K77+'9.6 melléklet'!K77+'9.7 melléklet'!K79</f>
        <v>0</v>
      </c>
    </row>
    <row r="79" spans="1:11" x14ac:dyDescent="0.25">
      <c r="A79" s="143" t="s">
        <v>86</v>
      </c>
      <c r="B79" s="5" t="s">
        <v>87</v>
      </c>
      <c r="C79" s="23">
        <f>'9.2 melléklet bevétel'!E78+'9.3 melléklet'!C78+' 9.4 melléklet'!C79+'9.5 melléklet'!C78+'9.6 melléklet'!C78+'9.7 melléklet'!C80</f>
        <v>522174918</v>
      </c>
      <c r="D79" s="23">
        <f>'9.2 melléklet bevétel'!F78+'9.3 melléklet'!D78+' 9.4 melléklet'!D79+'9.5 melléklet'!D78+'9.6 melléklet'!D78+'9.7 melléklet'!D80</f>
        <v>0</v>
      </c>
      <c r="E79" s="23">
        <f>'9.2 melléklet bevétel'!G78+'9.3 melléklet'!E78+' 9.4 melléklet'!E79+'9.5 melléklet'!E78+'9.6 melléklet'!E78+'9.7 melléklet'!E80</f>
        <v>231044692</v>
      </c>
      <c r="F79" s="23">
        <f>'9.2 melléklet bevétel'!H78+'9.3 melléklet'!F78+' 9.4 melléklet'!F79+'9.5 melléklet'!F78+'9.6 melléklet'!F78+'9.7 melléklet'!F80</f>
        <v>753219610</v>
      </c>
      <c r="G79" s="23">
        <f>'9.2 melléklet bevétel'!I78+'9.3 melléklet'!G78+' 9.4 melléklet'!G79+'9.5 melléklet'!G78+'9.6 melléklet'!G78+'9.7 melléklet'!G80</f>
        <v>0</v>
      </c>
      <c r="H79" s="23">
        <f>'9.2 melléklet bevétel'!J78+'9.3 melléklet'!H78+' 9.4 melléklet'!H79+'9.5 melléklet'!H78+'9.6 melléklet'!H78+'9.7 melléklet'!H80</f>
        <v>0</v>
      </c>
      <c r="I79" s="23">
        <f>'9.2 melléklet bevétel'!K78+'9.3 melléklet'!I78+' 9.4 melléklet'!I79+'9.5 melléklet'!I78+'9.6 melléklet'!I78+'9.7 melléklet'!I80</f>
        <v>-3771750</v>
      </c>
      <c r="J79" s="24">
        <f>'9.2 melléklet bevétel'!L78+'9.3 melléklet'!J78+' 9.4 melléklet'!J79+'9.5 melléklet'!J78+'9.6 melléklet'!J78+'9.7 melléklet'!J80</f>
        <v>628000</v>
      </c>
      <c r="K79" s="23">
        <f>'9.2 melléklet bevétel'!M78+'9.3 melléklet'!K78+' 9.4 melléklet'!K79+'9.5 melléklet'!K78+'9.6 melléklet'!K78+'9.7 melléklet'!K80</f>
        <v>750075860</v>
      </c>
    </row>
    <row r="80" spans="1:11" x14ac:dyDescent="0.25">
      <c r="A80" s="144" t="s">
        <v>284</v>
      </c>
      <c r="B80" s="8" t="s">
        <v>88</v>
      </c>
      <c r="C80" s="10">
        <f>'9.2 melléklet bevétel'!E79+'9.3 melléklet'!C79+' 9.4 melléklet'!C80+'9.5 melléklet'!C79+'9.6 melléklet'!C79+'9.7 melléklet'!C81</f>
        <v>0</v>
      </c>
      <c r="D80" s="10">
        <f>'9.2 melléklet bevétel'!F79+'9.3 melléklet'!D79+' 9.4 melléklet'!D80+'9.5 melléklet'!D79+'9.6 melléklet'!D79+'9.7 melléklet'!D81</f>
        <v>0</v>
      </c>
      <c r="E80" s="10">
        <f>'9.2 melléklet bevétel'!G79+'9.3 melléklet'!E79+' 9.4 melléklet'!E80+'9.5 melléklet'!E79+'9.6 melléklet'!E79+'9.7 melléklet'!E81</f>
        <v>0</v>
      </c>
      <c r="F80" s="10">
        <f>'9.2 melléklet bevétel'!H79+'9.3 melléklet'!F79+' 9.4 melléklet'!F80+'9.5 melléklet'!F79+'9.6 melléklet'!F79+'9.7 melléklet'!F81</f>
        <v>0</v>
      </c>
      <c r="G80" s="22">
        <f>'9.2 melléklet bevétel'!I79+'9.3 melléklet'!G79+' 9.4 melléklet'!G80+'9.5 melléklet'!G79+'9.6 melléklet'!G79+'9.7 melléklet'!G81</f>
        <v>0</v>
      </c>
      <c r="H80" s="22">
        <f>'9.2 melléklet bevétel'!J79+'9.3 melléklet'!H79+' 9.4 melléklet'!H80+'9.5 melléklet'!H79+'9.6 melléklet'!H79+'9.7 melléklet'!H81</f>
        <v>0</v>
      </c>
      <c r="I80" s="22">
        <f>'9.2 melléklet bevétel'!K79+'9.3 melléklet'!I79+' 9.4 melléklet'!I80+'9.5 melléklet'!I79+'9.6 melléklet'!I79+'9.7 melléklet'!I81</f>
        <v>0</v>
      </c>
      <c r="J80" s="22">
        <f>'9.2 melléklet bevétel'!L79+'9.3 melléklet'!J79+' 9.4 melléklet'!J80+'9.5 melléklet'!J79+'9.6 melléklet'!J79+'9.7 melléklet'!J81</f>
        <v>0</v>
      </c>
      <c r="K80" s="22">
        <f>'9.2 melléklet bevétel'!M79+'9.3 melléklet'!K79+' 9.4 melléklet'!K80+'9.5 melléklet'!K79+'9.6 melléklet'!K79+'9.7 melléklet'!K81</f>
        <v>0</v>
      </c>
    </row>
    <row r="81" spans="1:11" x14ac:dyDescent="0.25">
      <c r="A81" s="144" t="s">
        <v>285</v>
      </c>
      <c r="B81" s="8" t="s">
        <v>89</v>
      </c>
      <c r="C81" s="10">
        <f>'9.2 melléklet bevétel'!E80+'9.3 melléklet'!C80+' 9.4 melléklet'!C81+'9.5 melléklet'!C80+'9.6 melléklet'!C80+'9.7 melléklet'!C82</f>
        <v>0</v>
      </c>
      <c r="D81" s="10">
        <f>'9.2 melléklet bevétel'!F80+'9.3 melléklet'!D80+' 9.4 melléklet'!D81+'9.5 melléklet'!D80+'9.6 melléklet'!D80+'9.7 melléklet'!D82</f>
        <v>0</v>
      </c>
      <c r="E81" s="10">
        <f>'9.2 melléklet bevétel'!G80+'9.3 melléklet'!E80+' 9.4 melléklet'!E81+'9.5 melléklet'!E80+'9.6 melléklet'!E80+'9.7 melléklet'!E82</f>
        <v>0</v>
      </c>
      <c r="F81" s="10">
        <f>'9.2 melléklet bevétel'!H80+'9.3 melléklet'!F80+' 9.4 melléklet'!F81+'9.5 melléklet'!F80+'9.6 melléklet'!F80+'9.7 melléklet'!F82</f>
        <v>0</v>
      </c>
      <c r="G81" s="22">
        <f>'9.2 melléklet bevétel'!I80+'9.3 melléklet'!G80+' 9.4 melléklet'!G81+'9.5 melléklet'!G80+'9.6 melléklet'!G80+'9.7 melléklet'!G82</f>
        <v>0</v>
      </c>
      <c r="H81" s="22">
        <f>'9.2 melléklet bevétel'!J80+'9.3 melléklet'!H80+' 9.4 melléklet'!H81+'9.5 melléklet'!H80+'9.6 melléklet'!H80+'9.7 melléklet'!H82</f>
        <v>0</v>
      </c>
      <c r="I81" s="22">
        <f>'9.2 melléklet bevétel'!K80+'9.3 melléklet'!I80+' 9.4 melléklet'!I81+'9.5 melléklet'!I80+'9.6 melléklet'!I80+'9.7 melléklet'!I82</f>
        <v>0</v>
      </c>
      <c r="J81" s="22">
        <f>'9.2 melléklet bevétel'!L80+'9.3 melléklet'!J80+' 9.4 melléklet'!J81+'9.5 melléklet'!J80+'9.6 melléklet'!J80+'9.7 melléklet'!J82</f>
        <v>0</v>
      </c>
      <c r="K81" s="22">
        <f>'9.2 melléklet bevétel'!M80+'9.3 melléklet'!K80+' 9.4 melléklet'!K81+'9.5 melléklet'!K80+'9.6 melléklet'!K80+'9.7 melléklet'!K82</f>
        <v>0</v>
      </c>
    </row>
    <row r="82" spans="1:11" x14ac:dyDescent="0.25">
      <c r="A82" s="144" t="s">
        <v>286</v>
      </c>
      <c r="B82" s="8" t="s">
        <v>90</v>
      </c>
      <c r="C82" s="10">
        <f>'9.2 melléklet bevétel'!E81+'9.3 melléklet'!C81+' 9.4 melléklet'!C82+'9.5 melléklet'!C81+'9.6 melléklet'!C81+'9.7 melléklet'!C83</f>
        <v>0</v>
      </c>
      <c r="D82" s="10">
        <f>'9.2 melléklet bevétel'!F81+'9.3 melléklet'!D81+' 9.4 melléklet'!D82+'9.5 melléklet'!D81+'9.6 melléklet'!D81+'9.7 melléklet'!D83</f>
        <v>0</v>
      </c>
      <c r="E82" s="10">
        <f>'9.2 melléklet bevétel'!G81+'9.3 melléklet'!E81+' 9.4 melléklet'!E82+'9.5 melléklet'!E81+'9.6 melléklet'!E81+'9.7 melléklet'!E83</f>
        <v>0</v>
      </c>
      <c r="F82" s="10">
        <f>'9.2 melléklet bevétel'!H81+'9.3 melléklet'!F81+' 9.4 melléklet'!F82+'9.5 melléklet'!F81+'9.6 melléklet'!F81+'9.7 melléklet'!F83</f>
        <v>0</v>
      </c>
      <c r="G82" s="22">
        <f>'9.2 melléklet bevétel'!I81+'9.3 melléklet'!G81+' 9.4 melléklet'!G82+'9.5 melléklet'!G81+'9.6 melléklet'!G81+'9.7 melléklet'!G83</f>
        <v>0</v>
      </c>
      <c r="H82" s="22">
        <f>'9.2 melléklet bevétel'!J81+'9.3 melléklet'!H81+' 9.4 melléklet'!H82+'9.5 melléklet'!H81+'9.6 melléklet'!H81+'9.7 melléklet'!H83</f>
        <v>0</v>
      </c>
      <c r="I82" s="22">
        <f>'9.2 melléklet bevétel'!K81+'9.3 melléklet'!I81+' 9.4 melléklet'!I82+'9.5 melléklet'!I81+'9.6 melléklet'!I81+'9.7 melléklet'!I83</f>
        <v>0</v>
      </c>
      <c r="J82" s="22">
        <f>'9.2 melléklet bevétel'!L81+'9.3 melléklet'!J81+' 9.4 melléklet'!J82+'9.5 melléklet'!J81+'9.6 melléklet'!J81+'9.7 melléklet'!J83</f>
        <v>0</v>
      </c>
      <c r="K82" s="22">
        <f>'9.2 melléklet bevétel'!M81+'9.3 melléklet'!K81+' 9.4 melléklet'!K82+'9.5 melléklet'!K81+'9.6 melléklet'!K81+'9.7 melléklet'!K83</f>
        <v>0</v>
      </c>
    </row>
    <row r="83" spans="1:11" x14ac:dyDescent="0.25">
      <c r="A83" s="144" t="s">
        <v>287</v>
      </c>
      <c r="B83" s="36" t="s">
        <v>201</v>
      </c>
      <c r="C83" s="21">
        <f>'9.2 melléklet bevétel'!E82+'9.3 melléklet'!C82+' 9.4 melléklet'!C83+'9.5 melléklet'!C82+'9.6 melléklet'!C82+'9.7 melléklet'!C84</f>
        <v>522174918</v>
      </c>
      <c r="D83" s="21">
        <f>'9.2 melléklet bevétel'!F82+'9.3 melléklet'!D82+' 9.4 melléklet'!D83+'9.5 melléklet'!D82+'9.6 melléklet'!D82+'9.7 melléklet'!D84</f>
        <v>0</v>
      </c>
      <c r="E83" s="21">
        <f>'9.2 melléklet bevétel'!G82+'9.3 melléklet'!E82+' 9.4 melléklet'!E83+'9.5 melléklet'!E82+'9.6 melléklet'!E82+'9.7 melléklet'!E84</f>
        <v>231044692</v>
      </c>
      <c r="F83" s="21">
        <f>'9.2 melléklet bevétel'!H82+'9.3 melléklet'!F82+' 9.4 melléklet'!F83+'9.5 melléklet'!F82+'9.6 melléklet'!F82+'9.7 melléklet'!F84</f>
        <v>753219610</v>
      </c>
      <c r="G83" s="21">
        <f>'9.2 melléklet bevétel'!I82+'9.3 melléklet'!G82+' 9.4 melléklet'!G83+'9.5 melléklet'!G82+'9.6 melléklet'!G82+'9.7 melléklet'!G84</f>
        <v>0</v>
      </c>
      <c r="H83" s="21">
        <f>'9.2 melléklet bevétel'!J82+'9.3 melléklet'!H82+' 9.4 melléklet'!H83+'9.5 melléklet'!H82+'9.6 melléklet'!H82+'9.7 melléklet'!H84</f>
        <v>0</v>
      </c>
      <c r="I83" s="21">
        <f>'9.2 melléklet bevétel'!K82+'9.3 melléklet'!I82+' 9.4 melléklet'!I83+'9.5 melléklet'!I82+'9.6 melléklet'!I82+'9.7 melléklet'!I84</f>
        <v>-3771750</v>
      </c>
      <c r="J83" s="22">
        <f>'9.2 melléklet bevétel'!L82+'9.3 melléklet'!J82+' 9.4 melléklet'!J83+'9.5 melléklet'!J82+'9.6 melléklet'!J82+'9.7 melléklet'!J84</f>
        <v>628000</v>
      </c>
      <c r="K83" s="21">
        <f>'9.2 melléklet bevétel'!M82+'9.3 melléklet'!K82+' 9.4 melléklet'!K83+'9.5 melléklet'!K82+'9.6 melléklet'!K82+'9.7 melléklet'!K84</f>
        <v>750075860</v>
      </c>
    </row>
    <row r="84" spans="1:11" x14ac:dyDescent="0.25">
      <c r="A84" s="143" t="s">
        <v>91</v>
      </c>
      <c r="B84" s="5" t="s">
        <v>92</v>
      </c>
      <c r="C84" s="7">
        <f>'9.2 melléklet bevétel'!E83+'9.3 melléklet'!C83+' 9.4 melléklet'!C84+'9.5 melléklet'!C83+'9.6 melléklet'!C83+'9.7 melléklet'!C85</f>
        <v>0</v>
      </c>
      <c r="D84" s="7">
        <f>'9.2 melléklet bevétel'!F83+'9.3 melléklet'!D83+' 9.4 melléklet'!D84+'9.5 melléklet'!D83+'9.6 melléklet'!D83+'9.7 melléklet'!D85</f>
        <v>0</v>
      </c>
      <c r="E84" s="7">
        <f>'9.2 melléklet bevétel'!G83+'9.3 melléklet'!E83+' 9.4 melléklet'!E84+'9.5 melléklet'!E83+'9.6 melléklet'!E83+'9.7 melléklet'!E85</f>
        <v>0</v>
      </c>
      <c r="F84" s="7">
        <f>'9.2 melléklet bevétel'!H83+'9.3 melléklet'!F83+' 9.4 melléklet'!F84+'9.5 melléklet'!F83+'9.6 melléklet'!F83+'9.7 melléklet'!F85</f>
        <v>0</v>
      </c>
      <c r="G84" s="24">
        <f>'9.2 melléklet bevétel'!I83+'9.3 melléklet'!G83+' 9.4 melléklet'!G84+'9.5 melléklet'!G83+'9.6 melléklet'!G83+'9.7 melléklet'!G85</f>
        <v>0</v>
      </c>
      <c r="H84" s="24">
        <f>'9.2 melléklet bevétel'!J83+'9.3 melléklet'!H83+' 9.4 melléklet'!H84+'9.5 melléklet'!H83+'9.6 melléklet'!H83+'9.7 melléklet'!H85</f>
        <v>0</v>
      </c>
      <c r="I84" s="24">
        <f>'9.2 melléklet bevétel'!K83+'9.3 melléklet'!I83+' 9.4 melléklet'!I84+'9.5 melléklet'!I83+'9.6 melléklet'!I83+'9.7 melléklet'!I85</f>
        <v>0</v>
      </c>
      <c r="J84" s="24">
        <f>'9.2 melléklet bevétel'!L83+'9.3 melléklet'!J83+' 9.4 melléklet'!J84+'9.5 melléklet'!J83+'9.6 melléklet'!J83+'9.7 melléklet'!J85</f>
        <v>0</v>
      </c>
      <c r="K84" s="24">
        <f>'9.2 melléklet bevétel'!M83+'9.3 melléklet'!K83+' 9.4 melléklet'!K84+'9.5 melléklet'!K83+'9.6 melléklet'!K83+'9.7 melléklet'!K85</f>
        <v>0</v>
      </c>
    </row>
    <row r="85" spans="1:11" x14ac:dyDescent="0.25">
      <c r="A85" s="144" t="s">
        <v>93</v>
      </c>
      <c r="B85" s="8" t="s">
        <v>94</v>
      </c>
      <c r="C85" s="10">
        <f>'9.2 melléklet bevétel'!E84+'9.3 melléklet'!C84+' 9.4 melléklet'!C85+'9.5 melléklet'!C84+'9.6 melléklet'!C84+'9.7 melléklet'!C86</f>
        <v>0</v>
      </c>
      <c r="D85" s="10">
        <f>'9.2 melléklet bevétel'!F84+'9.3 melléklet'!D84+' 9.4 melléklet'!D85+'9.5 melléklet'!D84+'9.6 melléklet'!D84+'9.7 melléklet'!D86</f>
        <v>0</v>
      </c>
      <c r="E85" s="10">
        <f>'9.2 melléklet bevétel'!G84+'9.3 melléklet'!E84+' 9.4 melléklet'!E85+'9.5 melléklet'!E84+'9.6 melléklet'!E84+'9.7 melléklet'!E86</f>
        <v>0</v>
      </c>
      <c r="F85" s="10">
        <f>'9.2 melléklet bevétel'!H84+'9.3 melléklet'!F84+' 9.4 melléklet'!F85+'9.5 melléklet'!F84+'9.6 melléklet'!F84+'9.7 melléklet'!F86</f>
        <v>0</v>
      </c>
      <c r="G85" s="22">
        <f>'9.2 melléklet bevétel'!I84+'9.3 melléklet'!G84+' 9.4 melléklet'!G85+'9.5 melléklet'!G84+'9.6 melléklet'!G84+'9.7 melléklet'!G86</f>
        <v>0</v>
      </c>
      <c r="H85" s="22">
        <f>'9.2 melléklet bevétel'!J84+'9.3 melléklet'!H84+' 9.4 melléklet'!H85+'9.5 melléklet'!H84+'9.6 melléklet'!H84+'9.7 melléklet'!H86</f>
        <v>0</v>
      </c>
      <c r="I85" s="22">
        <f>'9.2 melléklet bevétel'!K84+'9.3 melléklet'!I84+' 9.4 melléklet'!I85+'9.5 melléklet'!I84+'9.6 melléklet'!I84+'9.7 melléklet'!I86</f>
        <v>0</v>
      </c>
      <c r="J85" s="22">
        <f>'9.2 melléklet bevétel'!L84+'9.3 melléklet'!J84+' 9.4 melléklet'!J85+'9.5 melléklet'!J84+'9.6 melléklet'!J84+'9.7 melléklet'!J86</f>
        <v>0</v>
      </c>
      <c r="K85" s="22">
        <f>'9.2 melléklet bevétel'!M84+'9.3 melléklet'!K84+' 9.4 melléklet'!K85+'9.5 melléklet'!K84+'9.6 melléklet'!K84+'9.7 melléklet'!K86</f>
        <v>0</v>
      </c>
    </row>
    <row r="86" spans="1:11" x14ac:dyDescent="0.25">
      <c r="A86" s="144" t="s">
        <v>95</v>
      </c>
      <c r="B86" s="8" t="s">
        <v>96</v>
      </c>
      <c r="C86" s="10">
        <f>'9.2 melléklet bevétel'!E85+'9.3 melléklet'!C85+' 9.4 melléklet'!C86+'9.5 melléklet'!C85+'9.6 melléklet'!C85+'9.7 melléklet'!C87</f>
        <v>0</v>
      </c>
      <c r="D86" s="10">
        <f>'9.2 melléklet bevétel'!F85+'9.3 melléklet'!D85+' 9.4 melléklet'!D86+'9.5 melléklet'!D85+'9.6 melléklet'!D85+'9.7 melléklet'!D87</f>
        <v>0</v>
      </c>
      <c r="E86" s="10">
        <f>'9.2 melléklet bevétel'!G85+'9.3 melléklet'!E85+' 9.4 melléklet'!E86+'9.5 melléklet'!E85+'9.6 melléklet'!E85+'9.7 melléklet'!E87</f>
        <v>0</v>
      </c>
      <c r="F86" s="10">
        <f>'9.2 melléklet bevétel'!H85+'9.3 melléklet'!F85+' 9.4 melléklet'!F86+'9.5 melléklet'!F85+'9.6 melléklet'!F85+'9.7 melléklet'!F87</f>
        <v>0</v>
      </c>
      <c r="G86" s="22">
        <f>'9.2 melléklet bevétel'!I85+'9.3 melléklet'!G85+' 9.4 melléklet'!G86+'9.5 melléklet'!G85+'9.6 melléklet'!G85+'9.7 melléklet'!G87</f>
        <v>0</v>
      </c>
      <c r="H86" s="22">
        <f>'9.2 melléklet bevétel'!J85+'9.3 melléklet'!H85+' 9.4 melléklet'!H86+'9.5 melléklet'!H85+'9.6 melléklet'!H85+'9.7 melléklet'!H87</f>
        <v>0</v>
      </c>
      <c r="I86" s="22">
        <f>'9.2 melléklet bevétel'!K85+'9.3 melléklet'!I85+' 9.4 melléklet'!I86+'9.5 melléklet'!I85+'9.6 melléklet'!I85+'9.7 melléklet'!I87</f>
        <v>0</v>
      </c>
      <c r="J86" s="22">
        <f>'9.2 melléklet bevétel'!L85+'9.3 melléklet'!J85+' 9.4 melléklet'!J86+'9.5 melléklet'!J85+'9.6 melléklet'!J85+'9.7 melléklet'!J87</f>
        <v>0</v>
      </c>
      <c r="K86" s="22">
        <f>'9.2 melléklet bevétel'!M85+'9.3 melléklet'!K85+' 9.4 melléklet'!K86+'9.5 melléklet'!K85+'9.6 melléklet'!K85+'9.7 melléklet'!K87</f>
        <v>0</v>
      </c>
    </row>
    <row r="87" spans="1:11" x14ac:dyDescent="0.25">
      <c r="A87" s="144" t="s">
        <v>97</v>
      </c>
      <c r="B87" s="8" t="s">
        <v>98</v>
      </c>
      <c r="C87" s="10">
        <f>'9.2 melléklet bevétel'!E86+'9.3 melléklet'!C86+' 9.4 melléklet'!C87+'9.5 melléklet'!C86+'9.6 melléklet'!C86+'9.7 melléklet'!C88</f>
        <v>0</v>
      </c>
      <c r="D87" s="10">
        <f>'9.2 melléklet bevétel'!F86+'9.3 melléklet'!D86+' 9.4 melléklet'!D87+'9.5 melléklet'!D86+'9.6 melléklet'!D86+'9.7 melléklet'!D88</f>
        <v>0</v>
      </c>
      <c r="E87" s="10">
        <f>'9.2 melléklet bevétel'!G86+'9.3 melléklet'!E86+' 9.4 melléklet'!E87+'9.5 melléklet'!E86+'9.6 melléklet'!E86+'9.7 melléklet'!E88</f>
        <v>0</v>
      </c>
      <c r="F87" s="10">
        <f>'9.2 melléklet bevétel'!H86+'9.3 melléklet'!F86+' 9.4 melléklet'!F87+'9.5 melléklet'!F86+'9.6 melléklet'!F86+'9.7 melléklet'!F88</f>
        <v>0</v>
      </c>
      <c r="G87" s="22">
        <f>'9.2 melléklet bevétel'!I86+'9.3 melléklet'!G86+' 9.4 melléklet'!G87+'9.5 melléklet'!G86+'9.6 melléklet'!G86+'9.7 melléklet'!G88</f>
        <v>0</v>
      </c>
      <c r="H87" s="22">
        <f>'9.2 melléklet bevétel'!J86+'9.3 melléklet'!H86+' 9.4 melléklet'!H87+'9.5 melléklet'!H86+'9.6 melléklet'!H86+'9.7 melléklet'!H88</f>
        <v>0</v>
      </c>
      <c r="I87" s="22">
        <f>'9.2 melléklet bevétel'!K86+'9.3 melléklet'!I86+' 9.4 melléklet'!I87+'9.5 melléklet'!I86+'9.6 melléklet'!I86+'9.7 melléklet'!I88</f>
        <v>0</v>
      </c>
      <c r="J87" s="22">
        <f>'9.2 melléklet bevétel'!L86+'9.3 melléklet'!J86+' 9.4 melléklet'!J87+'9.5 melléklet'!J86+'9.6 melléklet'!J86+'9.7 melléklet'!J88</f>
        <v>0</v>
      </c>
      <c r="K87" s="22">
        <f>'9.2 melléklet bevétel'!M86+'9.3 melléklet'!K86+' 9.4 melléklet'!K87+'9.5 melléklet'!K86+'9.6 melléklet'!K86+'9.7 melléklet'!K88</f>
        <v>0</v>
      </c>
    </row>
    <row r="88" spans="1:11" x14ac:dyDescent="0.25">
      <c r="A88" s="144" t="s">
        <v>99</v>
      </c>
      <c r="B88" s="8" t="s">
        <v>100</v>
      </c>
      <c r="C88" s="10">
        <f>'9.2 melléklet bevétel'!E87+'9.3 melléklet'!C87+' 9.4 melléklet'!C88+'9.5 melléklet'!C87+'9.6 melléklet'!C87+'9.7 melléklet'!C89</f>
        <v>0</v>
      </c>
      <c r="D88" s="10">
        <f>'9.2 melléklet bevétel'!F87+'9.3 melléklet'!D87+' 9.4 melléklet'!D88+'9.5 melléklet'!D87+'9.6 melléklet'!D87+'9.7 melléklet'!D89</f>
        <v>0</v>
      </c>
      <c r="E88" s="10">
        <f>'9.2 melléklet bevétel'!G87+'9.3 melléklet'!E87+' 9.4 melléklet'!E88+'9.5 melléklet'!E87+'9.6 melléklet'!E87+'9.7 melléklet'!E89</f>
        <v>0</v>
      </c>
      <c r="F88" s="10">
        <f>'9.2 melléklet bevétel'!H87+'9.3 melléklet'!F87+' 9.4 melléklet'!F88+'9.5 melléklet'!F87+'9.6 melléklet'!F87+'9.7 melléklet'!F89</f>
        <v>0</v>
      </c>
      <c r="G88" s="22">
        <f>'9.2 melléklet bevétel'!I87+'9.3 melléklet'!G87+' 9.4 melléklet'!G88+'9.5 melléklet'!G87+'9.6 melléklet'!G87+'9.7 melléklet'!G89</f>
        <v>0</v>
      </c>
      <c r="H88" s="22">
        <f>'9.2 melléklet bevétel'!J87+'9.3 melléklet'!H87+' 9.4 melléklet'!H88+'9.5 melléklet'!H87+'9.6 melléklet'!H87+'9.7 melléklet'!H89</f>
        <v>0</v>
      </c>
      <c r="I88" s="22">
        <f>'9.2 melléklet bevétel'!K87+'9.3 melléklet'!I87+' 9.4 melléklet'!I88+'9.5 melléklet'!I87+'9.6 melléklet'!I87+'9.7 melléklet'!I89</f>
        <v>0</v>
      </c>
      <c r="J88" s="22">
        <f>'9.2 melléklet bevétel'!L87+'9.3 melléklet'!J87+' 9.4 melléklet'!J88+'9.5 melléklet'!J87+'9.6 melléklet'!J87+'9.7 melléklet'!J89</f>
        <v>0</v>
      </c>
      <c r="K88" s="22">
        <f>'9.2 melléklet bevétel'!M87+'9.3 melléklet'!K87+' 9.4 melléklet'!K88+'9.5 melléklet'!K87+'9.6 melléklet'!K87+'9.7 melléklet'!K89</f>
        <v>0</v>
      </c>
    </row>
    <row r="89" spans="1:11" ht="21" x14ac:dyDescent="0.25">
      <c r="A89" s="143" t="s">
        <v>101</v>
      </c>
      <c r="B89" s="5" t="s">
        <v>102</v>
      </c>
      <c r="C89" s="7">
        <f>'9.2 melléklet bevétel'!E88+'9.3 melléklet'!C88+' 9.4 melléklet'!C89+'9.5 melléklet'!C88+'9.6 melléklet'!C88+'9.7 melléklet'!C90</f>
        <v>0</v>
      </c>
      <c r="D89" s="7">
        <f>'9.2 melléklet bevétel'!F88+'9.3 melléklet'!D88+' 9.4 melléklet'!D89+'9.5 melléklet'!D88+'9.6 melléklet'!D88+'9.7 melléklet'!D90</f>
        <v>0</v>
      </c>
      <c r="E89" s="7">
        <f>'9.2 melléklet bevétel'!G88+'9.3 melléklet'!E88+' 9.4 melléklet'!E89+'9.5 melléklet'!E88+'9.6 melléklet'!E88+'9.7 melléklet'!E90</f>
        <v>0</v>
      </c>
      <c r="F89" s="7">
        <f>'9.2 melléklet bevétel'!H88+'9.3 melléklet'!F88+' 9.4 melléklet'!F89+'9.5 melléklet'!F88+'9.6 melléklet'!F88+'9.7 melléklet'!F90</f>
        <v>0</v>
      </c>
      <c r="G89" s="24">
        <f>'9.2 melléklet bevétel'!I88+'9.3 melléklet'!G88+' 9.4 melléklet'!G89+'9.5 melléklet'!G88+'9.6 melléklet'!G88+'9.7 melléklet'!G90</f>
        <v>0</v>
      </c>
      <c r="H89" s="24">
        <f>'9.2 melléklet bevétel'!J88+'9.3 melléklet'!H88+' 9.4 melléklet'!H89+'9.5 melléklet'!H88+'9.6 melléklet'!H88+'9.7 melléklet'!H90</f>
        <v>0</v>
      </c>
      <c r="I89" s="24">
        <f>'9.2 melléklet bevétel'!K88+'9.3 melléklet'!I88+' 9.4 melléklet'!I89+'9.5 melléklet'!I88+'9.6 melléklet'!I88+'9.7 melléklet'!I90</f>
        <v>0</v>
      </c>
      <c r="J89" s="24">
        <f>'9.2 melléklet bevétel'!L88+'9.3 melléklet'!J88+' 9.4 melléklet'!J89+'9.5 melléklet'!J88+'9.6 melléklet'!J88+'9.7 melléklet'!J90</f>
        <v>0</v>
      </c>
      <c r="K89" s="24">
        <f>'9.2 melléklet bevétel'!M88+'9.3 melléklet'!K88+' 9.4 melléklet'!K89+'9.5 melléklet'!K88+'9.6 melléklet'!K88+'9.7 melléklet'!K90</f>
        <v>0</v>
      </c>
    </row>
    <row r="90" spans="1:11" ht="21" x14ac:dyDescent="0.25">
      <c r="A90" s="143" t="s">
        <v>103</v>
      </c>
      <c r="B90" s="5" t="s">
        <v>104</v>
      </c>
      <c r="C90" s="6">
        <f>'9.2 melléklet bevétel'!E89+'9.3 melléklet'!C89+' 9.4 melléklet'!C90+'9.5 melléklet'!C89+'9.6 melléklet'!C89+'9.7 melléklet'!C91</f>
        <v>522174918</v>
      </c>
      <c r="D90" s="7">
        <f>'9.2 melléklet bevétel'!F89+'9.3 melléklet'!D89+' 9.4 melléklet'!D90+'9.5 melléklet'!D89+'9.6 melléklet'!D89+'9.7 melléklet'!D91</f>
        <v>0</v>
      </c>
      <c r="E90" s="6">
        <f>'9.2 melléklet bevétel'!G89+'9.3 melléklet'!E89+' 9.4 melléklet'!E90+'9.5 melléklet'!E89+'9.6 melléklet'!E89+'9.7 melléklet'!E91</f>
        <v>231044692</v>
      </c>
      <c r="F90" s="6">
        <f>'9.2 melléklet bevétel'!H89+'9.3 melléklet'!F89+' 9.4 melléklet'!F90+'9.5 melléklet'!F89+'9.6 melléklet'!F89+'9.7 melléklet'!F91</f>
        <v>753219610</v>
      </c>
      <c r="G90" s="23">
        <f>'9.2 melléklet bevétel'!I89+'9.3 melléklet'!G89+' 9.4 melléklet'!G90+'9.5 melléklet'!G89+'9.6 melléklet'!G89+'9.7 melléklet'!G91</f>
        <v>19029105</v>
      </c>
      <c r="H90" s="23">
        <f>'9.2 melléklet bevétel'!J89+'9.3 melléklet'!H89+' 9.4 melléklet'!H90+'9.5 melléklet'!H89+'9.6 melléklet'!H89+'9.7 melléklet'!H91</f>
        <v>0</v>
      </c>
      <c r="I90" s="23">
        <f>'9.2 melléklet bevétel'!K89+'9.3 melléklet'!I89+' 9.4 melléklet'!I90+'9.5 melléklet'!I89+'9.6 melléklet'!I89+'9.7 melléklet'!I91</f>
        <v>-3771750</v>
      </c>
      <c r="J90" s="24">
        <f>'9.2 melléklet bevétel'!L89+'9.3 melléklet'!J89+' 9.4 melléklet'!J90+'9.5 melléklet'!J89+'9.6 melléklet'!J89+'9.7 melléklet'!J91</f>
        <v>628000</v>
      </c>
      <c r="K90" s="23">
        <f>'9.2 melléklet bevétel'!M89+'9.3 melléklet'!K89+' 9.4 melléklet'!K90+'9.5 melléklet'!K89+'9.6 melléklet'!K89+'9.7 melléklet'!K91</f>
        <v>769104965</v>
      </c>
    </row>
    <row r="91" spans="1:11" x14ac:dyDescent="0.25">
      <c r="A91" s="143" t="s">
        <v>105</v>
      </c>
      <c r="B91" s="5" t="s">
        <v>180</v>
      </c>
      <c r="C91" s="6">
        <f>'9.2 melléklet bevétel'!E90+'9.3 melléklet'!C90+' 9.4 melléklet'!C91+'9.5 melléklet'!C90+'9.6 melléklet'!C90+'9.7 melléklet'!C92</f>
        <v>557997718</v>
      </c>
      <c r="D91" s="7">
        <f>'9.2 melléklet bevétel'!F90+'9.3 melléklet'!D90+' 9.4 melléklet'!D91+'9.5 melléklet'!D90+'9.6 melléklet'!D90+'9.7 melléklet'!D92</f>
        <v>0</v>
      </c>
      <c r="E91" s="6">
        <f>'9.2 melléklet bevétel'!G90+'9.3 melléklet'!E90+' 9.4 melléklet'!E91+'9.5 melléklet'!E90+'9.6 melléklet'!E90+'9.7 melléklet'!E92</f>
        <v>238085839</v>
      </c>
      <c r="F91" s="6">
        <f>'9.2 melléklet bevétel'!H90+'9.3 melléklet'!F90+' 9.4 melléklet'!F91+'9.5 melléklet'!F90+'9.6 melléklet'!F90+'9.7 melléklet'!F92</f>
        <v>796083557</v>
      </c>
      <c r="G91" s="23">
        <f>'9.2 melléklet bevétel'!I90+'9.3 melléklet'!G90+' 9.4 melléklet'!G91+'9.5 melléklet'!G90+'9.6 melléklet'!G90+'9.7 melléklet'!G92</f>
        <v>21290668</v>
      </c>
      <c r="H91" s="23">
        <f>'9.2 melléklet bevétel'!J90+'9.3 melléklet'!H90+' 9.4 melléklet'!H91+'9.5 melléklet'!H90+'9.6 melléklet'!H90+'9.7 melléklet'!H92</f>
        <v>-2697810</v>
      </c>
      <c r="I91" s="23">
        <f>'9.2 melléklet bevétel'!K90+'9.3 melléklet'!I90+' 9.4 melléklet'!I91+'9.5 melléklet'!I90+'9.6 melléklet'!I90+'9.7 melléklet'!I92</f>
        <v>-3771750</v>
      </c>
      <c r="J91" s="24">
        <f>'9.2 melléklet bevétel'!L90+'9.3 melléklet'!J90+' 9.4 melléklet'!J91+'9.5 melléklet'!J90+'9.6 melléklet'!J90+'9.7 melléklet'!J92</f>
        <v>628000</v>
      </c>
      <c r="K91" s="23">
        <f>'9.2 melléklet bevétel'!M90+'9.3 melléklet'!K90+' 9.4 melléklet'!K91+'9.5 melléklet'!K90+'9.6 melléklet'!K90+'9.7 melléklet'!K92</f>
        <v>811532665</v>
      </c>
    </row>
    <row r="92" spans="1:11" x14ac:dyDescent="0.25">
      <c r="A92" s="137"/>
      <c r="B92" s="12"/>
      <c r="C92" s="12"/>
      <c r="D92" s="12"/>
      <c r="E92" s="12"/>
      <c r="F92" s="12"/>
    </row>
    <row r="93" spans="1:11" x14ac:dyDescent="0.25">
      <c r="A93" s="138"/>
      <c r="B93" s="3"/>
      <c r="C93" s="12"/>
      <c r="D93" s="12"/>
      <c r="E93" s="12"/>
      <c r="F93" s="12"/>
    </row>
    <row r="94" spans="1:11" x14ac:dyDescent="0.25">
      <c r="A94" s="132"/>
      <c r="B94" s="2"/>
      <c r="C94" s="1"/>
      <c r="D94" s="1"/>
      <c r="E94" s="1"/>
      <c r="F94" s="15" t="s">
        <v>1</v>
      </c>
    </row>
    <row r="95" spans="1:11" ht="15" customHeight="1" x14ac:dyDescent="0.25">
      <c r="A95" s="233" t="s">
        <v>172</v>
      </c>
      <c r="B95" s="187" t="s">
        <v>173</v>
      </c>
      <c r="C95" s="188"/>
      <c r="D95" s="188"/>
      <c r="E95" s="188"/>
      <c r="F95" s="188"/>
      <c r="G95" s="49"/>
      <c r="H95" s="22"/>
      <c r="I95" s="22"/>
      <c r="J95" s="22"/>
      <c r="K95" s="22"/>
    </row>
    <row r="96" spans="1:11" ht="32.25" customHeight="1" x14ac:dyDescent="0.25">
      <c r="A96" s="233"/>
      <c r="B96" s="187"/>
      <c r="C96" s="16" t="s">
        <v>3</v>
      </c>
      <c r="D96" s="16" t="s">
        <v>4</v>
      </c>
      <c r="E96" s="16" t="s">
        <v>5</v>
      </c>
      <c r="F96" s="160" t="s">
        <v>327</v>
      </c>
      <c r="G96" s="49" t="s">
        <v>314</v>
      </c>
      <c r="H96" s="49" t="s">
        <v>315</v>
      </c>
      <c r="I96" s="49" t="s">
        <v>316</v>
      </c>
      <c r="J96" s="49" t="s">
        <v>328</v>
      </c>
      <c r="K96" s="49" t="s">
        <v>313</v>
      </c>
    </row>
    <row r="97" spans="1:11" x14ac:dyDescent="0.25">
      <c r="A97" s="122">
        <v>1</v>
      </c>
      <c r="B97" s="4">
        <v>2</v>
      </c>
      <c r="C97" s="4">
        <v>3</v>
      </c>
      <c r="D97" s="4">
        <v>4</v>
      </c>
      <c r="E97" s="4">
        <v>5</v>
      </c>
      <c r="F97" s="4">
        <v>6</v>
      </c>
      <c r="G97" s="49"/>
      <c r="H97" s="22"/>
      <c r="I97" s="22"/>
      <c r="J97" s="22"/>
      <c r="K97" s="22"/>
    </row>
    <row r="98" spans="1:11" x14ac:dyDescent="0.25">
      <c r="A98" s="187" t="s">
        <v>166</v>
      </c>
      <c r="B98" s="187"/>
      <c r="C98" s="187"/>
      <c r="D98" s="187"/>
      <c r="E98" s="187"/>
      <c r="F98" s="187"/>
      <c r="H98" s="22"/>
      <c r="I98" s="22"/>
      <c r="J98" s="22"/>
      <c r="K98" s="22"/>
    </row>
    <row r="99" spans="1:11" x14ac:dyDescent="0.25">
      <c r="A99" s="143" t="s">
        <v>6</v>
      </c>
      <c r="B99" s="5" t="s">
        <v>109</v>
      </c>
      <c r="C99" s="6">
        <f>'9.2 kiadás'!C9+'9.3 melléklet'!C98+' 9.4 melléklet'!C100+'9.5 melléklet'!C98+'9.6 melléklet'!C98+'9.7 melléklet'!C100</f>
        <v>550566158</v>
      </c>
      <c r="D99" s="7">
        <f>'9.2 kiadás'!D9+'9.3 melléklet'!D98+' 9.4 melléklet'!D100+'9.5 melléklet'!D98+'9.6 melléklet'!D98+'9.7 melléklet'!D100</f>
        <v>0</v>
      </c>
      <c r="E99" s="6">
        <f>'9.2 kiadás'!E9+'9.3 melléklet'!E98+' 9.4 melléklet'!E100+'9.5 melléklet'!E98+'9.6 melléklet'!E98+'9.7 melléklet'!E100</f>
        <v>233256537</v>
      </c>
      <c r="F99" s="6">
        <f>'9.2 kiadás'!F9+'9.3 melléklet'!F98+' 9.4 melléklet'!F100+'9.5 melléklet'!F98+'9.6 melléklet'!F98+'9.7 melléklet'!F100</f>
        <v>783822695</v>
      </c>
      <c r="G99" s="23">
        <f>'9.2 kiadás'!G9+'9.3 melléklet'!G98+' 9.4 melléklet'!G100+'9.5 melléklet'!G98+'9.6 melléklet'!G98+'9.7 melléklet'!G100</f>
        <v>20575402</v>
      </c>
      <c r="H99" s="23">
        <f>'9.2 kiadás'!H9+'9.3 melléklet'!H98+' 9.4 melléklet'!H100+'9.5 melléklet'!H98+'9.6 melléklet'!H98+'9.7 melléklet'!H100</f>
        <v>-4697810</v>
      </c>
      <c r="I99" s="23">
        <f>'9.2 kiadás'!I9+'9.3 melléklet'!I98+' 9.4 melléklet'!I100+'9.5 melléklet'!I98+'9.6 melléklet'!I98+'9.7 melléklet'!I100</f>
        <v>-3771750</v>
      </c>
      <c r="J99" s="23">
        <f>'9.2 kiadás'!J9+'9.3 melléklet'!J98+' 9.4 melléklet'!J100+'9.5 melléklet'!J98+'9.6 melléklet'!J98+'9.7 melléklet'!J100</f>
        <v>-267500</v>
      </c>
      <c r="K99" s="23">
        <f>'9.2 kiadás'!K9+'9.3 melléklet'!K98+' 9.4 melléklet'!K100+'9.5 melléklet'!K98+'9.6 melléklet'!K98+'9.7 melléklet'!K100</f>
        <v>795661037</v>
      </c>
    </row>
    <row r="100" spans="1:11" x14ac:dyDescent="0.25">
      <c r="A100" s="133" t="s">
        <v>228</v>
      </c>
      <c r="B100" s="8" t="s">
        <v>110</v>
      </c>
      <c r="C100" s="9">
        <f>'9.2 kiadás'!C10+'9.3 melléklet'!C99+' 9.4 melléklet'!C101+'9.5 melléklet'!C99+'9.6 melléklet'!C99+'9.7 melléklet'!C101</f>
        <v>347955244</v>
      </c>
      <c r="D100" s="10">
        <f>'9.2 kiadás'!D10+'9.3 melléklet'!D99+' 9.4 melléklet'!D101+'9.5 melléklet'!D99+'9.6 melléklet'!D99+'9.7 melléklet'!D101</f>
        <v>0</v>
      </c>
      <c r="E100" s="9">
        <f>'9.2 kiadás'!E10+'9.3 melléklet'!E99+' 9.4 melléklet'!E101+'9.5 melléklet'!E99+'9.6 melléklet'!E99+'9.7 melléklet'!E101</f>
        <v>157139600</v>
      </c>
      <c r="F100" s="9">
        <f>'9.2 kiadás'!F10+'9.3 melléklet'!F99+' 9.4 melléklet'!F101+'9.5 melléklet'!F99+'9.6 melléklet'!F99+'9.7 melléklet'!F101</f>
        <v>505094844</v>
      </c>
      <c r="G100" s="21">
        <f>'9.2 kiadás'!G10+'9.3 melléklet'!G99+' 9.4 melléklet'!G101+'9.5 melléklet'!G99+'9.6 melléklet'!G99+'9.7 melléklet'!G101</f>
        <v>1670400</v>
      </c>
      <c r="H100" s="21">
        <f>'9.2 kiadás'!H10+'9.3 melléklet'!H99+' 9.4 melléklet'!H101+'9.5 melléklet'!H99+'9.6 melléklet'!H99+'9.7 melléklet'!H101</f>
        <v>1838242</v>
      </c>
      <c r="I100" s="21">
        <f>'9.2 kiadás'!I10+'9.3 melléklet'!I99+' 9.4 melléklet'!I101+'9.5 melléklet'!I99+'9.6 melléklet'!I99+'9.7 melléklet'!I101</f>
        <v>-3210000</v>
      </c>
      <c r="J100" s="21">
        <f>'9.2 kiadás'!J10+'9.3 melléklet'!J99+' 9.4 melléklet'!J101+'9.5 melléklet'!J99+'9.6 melléklet'!J99+'9.7 melléklet'!J101</f>
        <v>157913</v>
      </c>
      <c r="K100" s="21">
        <f>'9.2 kiadás'!K10+'9.3 melléklet'!K99+' 9.4 melléklet'!K101+'9.5 melléklet'!K99+'9.6 melléklet'!K99+'9.7 melléklet'!K101</f>
        <v>505551399</v>
      </c>
    </row>
    <row r="101" spans="1:11" x14ac:dyDescent="0.25">
      <c r="A101" s="133" t="s">
        <v>289</v>
      </c>
      <c r="B101" s="8" t="s">
        <v>111</v>
      </c>
      <c r="C101" s="9">
        <f>'9.2 kiadás'!C11+'9.3 melléklet'!C100+' 9.4 melléklet'!C102+'9.5 melléklet'!C100+'9.6 melléklet'!C100+'9.7 melléklet'!C102</f>
        <v>69363009</v>
      </c>
      <c r="D101" s="10">
        <f>'9.2 kiadás'!D11+'9.3 melléklet'!D100+' 9.4 melléklet'!D102+'9.5 melléklet'!D100+'9.6 melléklet'!D100+'9.7 melléklet'!D102</f>
        <v>0</v>
      </c>
      <c r="E101" s="9">
        <f>'9.2 kiadás'!E11+'9.3 melléklet'!E100+' 9.4 melléklet'!E102+'9.5 melléklet'!E100+'9.6 melléklet'!E100+'9.7 melléklet'!E102</f>
        <v>34890173</v>
      </c>
      <c r="F101" s="9">
        <f>'9.2 kiadás'!F11+'9.3 melléklet'!F100+' 9.4 melléklet'!F102+'9.5 melléklet'!F100+'9.6 melléklet'!F100+'9.7 melléklet'!F102</f>
        <v>104253182</v>
      </c>
      <c r="G101" s="21">
        <f>'9.2 kiadás'!G11+'9.3 melléklet'!G100+' 9.4 melléklet'!G102+'9.5 melléklet'!G100+'9.6 melléklet'!G100+'9.7 melléklet'!G102</f>
        <v>341954</v>
      </c>
      <c r="H101" s="21">
        <f>'9.2 kiadás'!H11+'9.3 melléklet'!H100+' 9.4 melléklet'!H102+'9.5 melléklet'!H100+'9.6 melléklet'!H100+'9.7 melléklet'!H102</f>
        <v>507898</v>
      </c>
      <c r="I101" s="21">
        <f>'9.2 kiadás'!I11+'9.3 melléklet'!I100+' 9.4 melléklet'!I102+'9.5 melléklet'!I100+'9.6 melléklet'!I100+'9.7 melléklet'!I102</f>
        <v>-561750</v>
      </c>
      <c r="J101" s="21">
        <f>'9.2 kiadás'!J11+'9.3 melléklet'!J100+' 9.4 melléklet'!J102+'9.5 melléklet'!J100+'9.6 melléklet'!J100+'9.7 melléklet'!J102</f>
        <v>0</v>
      </c>
      <c r="K101" s="21">
        <f>'9.2 kiadás'!K11+'9.3 melléklet'!K100+' 9.4 melléklet'!K102+'9.5 melléklet'!K100+'9.6 melléklet'!K100+'9.7 melléklet'!K102</f>
        <v>104541284</v>
      </c>
    </row>
    <row r="102" spans="1:11" x14ac:dyDescent="0.25">
      <c r="A102" s="133" t="s">
        <v>229</v>
      </c>
      <c r="B102" s="8" t="s">
        <v>112</v>
      </c>
      <c r="C102" s="9">
        <f>'9.2 kiadás'!C12+'9.3 melléklet'!C101+' 9.4 melléklet'!C103+'9.5 melléklet'!C101+'9.6 melléklet'!C101+'9.7 melléklet'!C103</f>
        <v>133247905</v>
      </c>
      <c r="D102" s="10">
        <f>'9.2 kiadás'!D12+'9.3 melléklet'!D101+' 9.4 melléklet'!D103+'9.5 melléklet'!D101+'9.6 melléklet'!D101+'9.7 melléklet'!D103</f>
        <v>0</v>
      </c>
      <c r="E102" s="9">
        <f>'9.2 kiadás'!E12+'9.3 melléklet'!E101+' 9.4 melléklet'!E103+'9.5 melléklet'!E101+'9.6 melléklet'!E101+'9.7 melléklet'!E103</f>
        <v>41226764</v>
      </c>
      <c r="F102" s="9">
        <f>'9.2 kiadás'!F12+'9.3 melléklet'!F101+' 9.4 melléklet'!F103+'9.5 melléklet'!F101+'9.6 melléklet'!F101+'9.7 melléklet'!F103</f>
        <v>174474669</v>
      </c>
      <c r="G102" s="21">
        <f>'9.2 kiadás'!G12+'9.3 melléklet'!G101+' 9.4 melléklet'!G103+'9.5 melléklet'!G101+'9.6 melléklet'!G101+'9.7 melléklet'!G103</f>
        <v>18563048</v>
      </c>
      <c r="H102" s="21">
        <f>'9.2 kiadás'!H12+'9.3 melléklet'!H101+' 9.4 melléklet'!H103+'9.5 melléklet'!H101+'9.6 melléklet'!H101+'9.7 melléklet'!H103</f>
        <v>-7043950</v>
      </c>
      <c r="I102" s="21">
        <f>'9.2 kiadás'!I12+'9.3 melléklet'!I101+' 9.4 melléklet'!I103+'9.5 melléklet'!I101+'9.6 melléklet'!I101+'9.7 melléklet'!I103</f>
        <v>0</v>
      </c>
      <c r="J102" s="21">
        <f>'9.2 kiadás'!J12+'9.3 melléklet'!J101+' 9.4 melléklet'!J103+'9.5 melléklet'!J101+'9.6 melléklet'!J101+'9.7 melléklet'!J103</f>
        <v>-425413</v>
      </c>
      <c r="K102" s="21">
        <f>'9.2 kiadás'!K12+'9.3 melléklet'!K101+' 9.4 melléklet'!K103+'9.5 melléklet'!K101+'9.6 melléklet'!K101+'9.7 melléklet'!K103</f>
        <v>185568354</v>
      </c>
    </row>
    <row r="103" spans="1:11" x14ac:dyDescent="0.25">
      <c r="A103" s="133" t="s">
        <v>230</v>
      </c>
      <c r="B103" s="8" t="s">
        <v>113</v>
      </c>
      <c r="C103" s="9">
        <f>'9.2 kiadás'!C13+'9.3 melléklet'!C102+' 9.4 melléklet'!C104+'9.5 melléklet'!C102+'9.6 melléklet'!C102+'9.7 melléklet'!C104</f>
        <v>0</v>
      </c>
      <c r="D103" s="10">
        <f>'9.2 kiadás'!D13+'9.3 melléklet'!D102+' 9.4 melléklet'!D104+'9.5 melléklet'!D102+'9.6 melléklet'!D102+'9.7 melléklet'!D104</f>
        <v>0</v>
      </c>
      <c r="E103" s="10">
        <f>'9.2 kiadás'!E13+'9.3 melléklet'!E102+' 9.4 melléklet'!E104+'9.5 melléklet'!E102+'9.6 melléklet'!E102+'9.7 melléklet'!E104</f>
        <v>0</v>
      </c>
      <c r="F103" s="9">
        <f>'9.2 kiadás'!F13+'9.3 melléklet'!F102+' 9.4 melléklet'!F104+'9.5 melléklet'!F102+'9.6 melléklet'!F102+'9.7 melléklet'!F104</f>
        <v>0</v>
      </c>
      <c r="G103" s="21">
        <f>'9.2 kiadás'!G13+'9.3 melléklet'!G102+' 9.4 melléklet'!G104+'9.5 melléklet'!G102+'9.6 melléklet'!G102+'9.7 melléklet'!G104</f>
        <v>0</v>
      </c>
      <c r="H103" s="21">
        <f>'9.2 kiadás'!H13+'9.3 melléklet'!H102+' 9.4 melléklet'!H104+'9.5 melléklet'!H102+'9.6 melléklet'!H102+'9.7 melléklet'!H104</f>
        <v>0</v>
      </c>
      <c r="I103" s="21">
        <f>'9.2 kiadás'!I13+'9.3 melléklet'!I102+' 9.4 melléklet'!I104+'9.5 melléklet'!I102+'9.6 melléklet'!I102+'9.7 melléklet'!I104</f>
        <v>0</v>
      </c>
      <c r="J103" s="21">
        <f>'9.2 kiadás'!J13+'9.3 melléklet'!J102+' 9.4 melléklet'!J104+'9.5 melléklet'!J102+'9.6 melléklet'!J102+'9.7 melléklet'!J104</f>
        <v>0</v>
      </c>
      <c r="K103" s="21">
        <f>'9.2 kiadás'!K13+'9.3 melléklet'!K102+' 9.4 melléklet'!K104+'9.5 melléklet'!K102+'9.6 melléklet'!K102+'9.7 melléklet'!K104</f>
        <v>0</v>
      </c>
    </row>
    <row r="104" spans="1:11" x14ac:dyDescent="0.25">
      <c r="A104" s="133" t="s">
        <v>231</v>
      </c>
      <c r="B104" s="8" t="s">
        <v>114</v>
      </c>
      <c r="C104" s="10">
        <f>'9.2 kiadás'!C14+'9.3 melléklet'!C103+' 9.4 melléklet'!C105+'9.5 melléklet'!C103+'9.6 melléklet'!C103+'9.7 melléklet'!C105</f>
        <v>0</v>
      </c>
      <c r="D104" s="10">
        <f>'9.2 kiadás'!D14+'9.3 melléklet'!D103+' 9.4 melléklet'!D105+'9.5 melléklet'!D103+'9.6 melléklet'!D103+'9.7 melléklet'!D105</f>
        <v>0</v>
      </c>
      <c r="E104" s="10">
        <f>'9.2 kiadás'!E14+'9.3 melléklet'!E103+' 9.4 melléklet'!E105+'9.5 melléklet'!E103+'9.6 melléklet'!E103+'9.7 melléklet'!E105</f>
        <v>0</v>
      </c>
      <c r="F104" s="10">
        <f>'9.2 kiadás'!F14+'9.3 melléklet'!F103+' 9.4 melléklet'!F105+'9.5 melléklet'!F103+'9.6 melléklet'!F103+'9.7 melléklet'!F105</f>
        <v>0</v>
      </c>
      <c r="G104" s="22">
        <f>'9.2 kiadás'!G14+'9.3 melléklet'!G103+' 9.4 melléklet'!G105+'9.5 melléklet'!G103+'9.6 melléklet'!G103+'9.7 melléklet'!G105</f>
        <v>0</v>
      </c>
      <c r="H104" s="22">
        <f>'9.2 kiadás'!H14+'9.3 melléklet'!H103+' 9.4 melléklet'!H105+'9.5 melléklet'!H103+'9.6 melléklet'!H103+'9.7 melléklet'!H105</f>
        <v>0</v>
      </c>
      <c r="I104" s="22">
        <f>'9.2 kiadás'!I14+'9.3 melléklet'!I103+' 9.4 melléklet'!I105+'9.5 melléklet'!I103+'9.6 melléklet'!I103+'9.7 melléklet'!I105</f>
        <v>0</v>
      </c>
      <c r="J104" s="21">
        <f>'9.2 kiadás'!J14+'9.3 melléklet'!J103+' 9.4 melléklet'!J105+'9.5 melléklet'!J103+'9.6 melléklet'!J103+'9.7 melléklet'!J105</f>
        <v>0</v>
      </c>
      <c r="K104" s="22">
        <f>'9.2 kiadás'!K14+'9.3 melléklet'!K103+' 9.4 melléklet'!K105+'9.5 melléklet'!K103+'9.6 melléklet'!K103+'9.7 melléklet'!K105</f>
        <v>0</v>
      </c>
    </row>
    <row r="105" spans="1:11" x14ac:dyDescent="0.25">
      <c r="A105" s="133" t="s">
        <v>232</v>
      </c>
      <c r="B105" s="8" t="s">
        <v>115</v>
      </c>
      <c r="C105" s="10">
        <f>'9.2 kiadás'!C15+'9.3 melléklet'!C104+' 9.4 melléklet'!C106+'9.5 melléklet'!C104+'9.6 melléklet'!C104+'9.7 melléklet'!C106</f>
        <v>0</v>
      </c>
      <c r="D105" s="10">
        <f>'9.2 kiadás'!D15+'9.3 melléklet'!D104+' 9.4 melléklet'!D106+'9.5 melléklet'!D104+'9.6 melléklet'!D104+'9.7 melléklet'!D106</f>
        <v>0</v>
      </c>
      <c r="E105" s="10">
        <f>'9.2 kiadás'!E15+'9.3 melléklet'!E104+' 9.4 melléklet'!E106+'9.5 melléklet'!E104+'9.6 melléklet'!E104+'9.7 melléklet'!E106</f>
        <v>0</v>
      </c>
      <c r="F105" s="10">
        <f>'9.2 kiadás'!F15+'9.3 melléklet'!F104+' 9.4 melléklet'!F106+'9.5 melléklet'!F104+'9.6 melléklet'!F104+'9.7 melléklet'!F106</f>
        <v>0</v>
      </c>
      <c r="G105" s="22">
        <f>'9.2 kiadás'!G15+'9.3 melléklet'!G104+' 9.4 melléklet'!G106+'9.5 melléklet'!G104+'9.6 melléklet'!G104+'9.7 melléklet'!G106</f>
        <v>0</v>
      </c>
      <c r="H105" s="22">
        <f>'9.2 kiadás'!H15+'9.3 melléklet'!H104+' 9.4 melléklet'!H106+'9.5 melléklet'!H104+'9.6 melléklet'!H104+'9.7 melléklet'!H106</f>
        <v>0</v>
      </c>
      <c r="I105" s="22">
        <f>'9.2 kiadás'!I15+'9.3 melléklet'!I104+' 9.4 melléklet'!I106+'9.5 melléklet'!I104+'9.6 melléklet'!I104+'9.7 melléklet'!I106</f>
        <v>0</v>
      </c>
      <c r="J105" s="21">
        <f>'9.2 kiadás'!J15+'9.3 melléklet'!J104+' 9.4 melléklet'!J106+'9.5 melléklet'!J104+'9.6 melléklet'!J104+'9.7 melléklet'!J106</f>
        <v>0</v>
      </c>
      <c r="K105" s="22">
        <f>'9.2 kiadás'!K15+'9.3 melléklet'!K104+' 9.4 melléklet'!K106+'9.5 melléklet'!K104+'9.6 melléklet'!K104+'9.7 melléklet'!K106</f>
        <v>0</v>
      </c>
    </row>
    <row r="106" spans="1:11" x14ac:dyDescent="0.25">
      <c r="A106" s="133" t="s">
        <v>233</v>
      </c>
      <c r="B106" s="11" t="s">
        <v>116</v>
      </c>
      <c r="C106" s="10">
        <f>'9.2 kiadás'!C16+'9.3 melléklet'!C105+' 9.4 melléklet'!C107+'9.5 melléklet'!C105+'9.6 melléklet'!C105+'9.7 melléklet'!C107</f>
        <v>0</v>
      </c>
      <c r="D106" s="10">
        <f>'9.2 kiadás'!D16+'9.3 melléklet'!D105+' 9.4 melléklet'!D107+'9.5 melléklet'!D105+'9.6 melléklet'!D105+'9.7 melléklet'!D107</f>
        <v>0</v>
      </c>
      <c r="E106" s="10">
        <f>'9.2 kiadás'!E16+'9.3 melléklet'!E105+' 9.4 melléklet'!E107+'9.5 melléklet'!E105+'9.6 melléklet'!E105+'9.7 melléklet'!E107</f>
        <v>0</v>
      </c>
      <c r="F106" s="10">
        <f>'9.2 kiadás'!F16+'9.3 melléklet'!F105+' 9.4 melléklet'!F107+'9.5 melléklet'!F105+'9.6 melléklet'!F105+'9.7 melléklet'!F107</f>
        <v>0</v>
      </c>
      <c r="G106" s="22">
        <f>'9.2 kiadás'!G16+'9.3 melléklet'!G105+' 9.4 melléklet'!G107+'9.5 melléklet'!G105+'9.6 melléklet'!G105+'9.7 melléklet'!G107</f>
        <v>0</v>
      </c>
      <c r="H106" s="22">
        <f>'9.2 kiadás'!H16+'9.3 melléklet'!H105+' 9.4 melléklet'!H107+'9.5 melléklet'!H105+'9.6 melléklet'!H105+'9.7 melléklet'!H107</f>
        <v>0</v>
      </c>
      <c r="I106" s="22">
        <f>'9.2 kiadás'!I16+'9.3 melléklet'!I105+' 9.4 melléklet'!I107+'9.5 melléklet'!I105+'9.6 melléklet'!I105+'9.7 melléklet'!I107</f>
        <v>0</v>
      </c>
      <c r="J106" s="21">
        <f>'9.2 kiadás'!J16+'9.3 melléklet'!J105+' 9.4 melléklet'!J107+'9.5 melléklet'!J105+'9.6 melléklet'!J105+'9.7 melléklet'!J107</f>
        <v>0</v>
      </c>
      <c r="K106" s="22">
        <f>'9.2 kiadás'!K16+'9.3 melléklet'!K105+' 9.4 melléklet'!K107+'9.5 melléklet'!K105+'9.6 melléklet'!K105+'9.7 melléklet'!K107</f>
        <v>0</v>
      </c>
    </row>
    <row r="107" spans="1:11" ht="22.5" x14ac:dyDescent="0.25">
      <c r="A107" s="133" t="s">
        <v>290</v>
      </c>
      <c r="B107" s="8" t="s">
        <v>117</v>
      </c>
      <c r="C107" s="10">
        <f>'9.2 kiadás'!C17+'9.3 melléklet'!C106+' 9.4 melléklet'!C108+'9.5 melléklet'!C106+'9.6 melléklet'!C106+'9.7 melléklet'!C108</f>
        <v>0</v>
      </c>
      <c r="D107" s="10">
        <f>'9.2 kiadás'!D17+'9.3 melléklet'!D106+' 9.4 melléklet'!D108+'9.5 melléklet'!D106+'9.6 melléklet'!D106+'9.7 melléklet'!D108</f>
        <v>0</v>
      </c>
      <c r="E107" s="10">
        <f>'9.2 kiadás'!E17+'9.3 melléklet'!E106+' 9.4 melléklet'!E108+'9.5 melléklet'!E106+'9.6 melléklet'!E106+'9.7 melléklet'!E108</f>
        <v>0</v>
      </c>
      <c r="F107" s="10">
        <f>'9.2 kiadás'!F17+'9.3 melléklet'!F106+' 9.4 melléklet'!F108+'9.5 melléklet'!F106+'9.6 melléklet'!F106+'9.7 melléklet'!F108</f>
        <v>0</v>
      </c>
      <c r="G107" s="22">
        <f>'9.2 kiadás'!G17+'9.3 melléklet'!G106+' 9.4 melléklet'!G108+'9.5 melléklet'!G106+'9.6 melléklet'!G106+'9.7 melléklet'!G108</f>
        <v>0</v>
      </c>
      <c r="H107" s="22">
        <f>'9.2 kiadás'!H17+'9.3 melléklet'!H106+' 9.4 melléklet'!H108+'9.5 melléklet'!H106+'9.6 melléklet'!H106+'9.7 melléklet'!H108</f>
        <v>0</v>
      </c>
      <c r="I107" s="22">
        <f>'9.2 kiadás'!I17+'9.3 melléklet'!I106+' 9.4 melléklet'!I108+'9.5 melléklet'!I106+'9.6 melléklet'!I106+'9.7 melléklet'!I108</f>
        <v>0</v>
      </c>
      <c r="J107" s="21">
        <f>'9.2 kiadás'!J17+'9.3 melléklet'!J106+' 9.4 melléklet'!J108+'9.5 melléklet'!J106+'9.6 melléklet'!J106+'9.7 melléklet'!J108</f>
        <v>0</v>
      </c>
      <c r="K107" s="22">
        <f>'9.2 kiadás'!K17+'9.3 melléklet'!K106+' 9.4 melléklet'!K108+'9.5 melléklet'!K106+'9.6 melléklet'!K106+'9.7 melléklet'!K108</f>
        <v>0</v>
      </c>
    </row>
    <row r="108" spans="1:11" ht="22.5" x14ac:dyDescent="0.25">
      <c r="A108" s="133" t="s">
        <v>291</v>
      </c>
      <c r="B108" s="8" t="s">
        <v>118</v>
      </c>
      <c r="C108" s="10">
        <f>'9.2 kiadás'!C18+'9.3 melléklet'!C107+' 9.4 melléklet'!C109+'9.5 melléklet'!C107+'9.6 melléklet'!C107+'9.7 melléklet'!C109</f>
        <v>0</v>
      </c>
      <c r="D108" s="10">
        <f>'9.2 kiadás'!D18+'9.3 melléklet'!D107+' 9.4 melléklet'!D109+'9.5 melléklet'!D107+'9.6 melléklet'!D107+'9.7 melléklet'!D109</f>
        <v>0</v>
      </c>
      <c r="E108" s="10">
        <f>'9.2 kiadás'!E18+'9.3 melléklet'!E107+' 9.4 melléklet'!E109+'9.5 melléklet'!E107+'9.6 melléklet'!E107+'9.7 melléklet'!E109</f>
        <v>0</v>
      </c>
      <c r="F108" s="10">
        <f>'9.2 kiadás'!F18+'9.3 melléklet'!F107+' 9.4 melléklet'!F109+'9.5 melléklet'!F107+'9.6 melléklet'!F107+'9.7 melléklet'!F109</f>
        <v>0</v>
      </c>
      <c r="G108" s="22">
        <f>'9.2 kiadás'!G18+'9.3 melléklet'!G107+' 9.4 melléklet'!G109+'9.5 melléklet'!G107+'9.6 melléklet'!G107+'9.7 melléklet'!G109</f>
        <v>0</v>
      </c>
      <c r="H108" s="22">
        <f>'9.2 kiadás'!H18+'9.3 melléklet'!H107+' 9.4 melléklet'!H109+'9.5 melléklet'!H107+'9.6 melléklet'!H107+'9.7 melléklet'!H109</f>
        <v>0</v>
      </c>
      <c r="I108" s="22">
        <f>'9.2 kiadás'!I18+'9.3 melléklet'!I107+' 9.4 melléklet'!I109+'9.5 melléklet'!I107+'9.6 melléklet'!I107+'9.7 melléklet'!I109</f>
        <v>0</v>
      </c>
      <c r="J108" s="21">
        <f>'9.2 kiadás'!J18+'9.3 melléklet'!J107+' 9.4 melléklet'!J109+'9.5 melléklet'!J107+'9.6 melléklet'!J107+'9.7 melléklet'!J109</f>
        <v>0</v>
      </c>
      <c r="K108" s="22">
        <f>'9.2 kiadás'!K18+'9.3 melléklet'!K107+' 9.4 melléklet'!K109+'9.5 melléklet'!K107+'9.6 melléklet'!K107+'9.7 melléklet'!K109</f>
        <v>0</v>
      </c>
    </row>
    <row r="109" spans="1:11" x14ac:dyDescent="0.25">
      <c r="A109" s="133" t="s">
        <v>292</v>
      </c>
      <c r="B109" s="11" t="s">
        <v>119</v>
      </c>
      <c r="C109" s="10">
        <f>'9.2 kiadás'!C19+'9.3 melléklet'!C108+' 9.4 melléklet'!C110+'9.5 melléklet'!C108+'9.6 melléklet'!C108+'9.7 melléklet'!C110</f>
        <v>0</v>
      </c>
      <c r="D109" s="10">
        <f>'9.2 kiadás'!D19+'9.3 melléklet'!D108+' 9.4 melléklet'!D110+'9.5 melléklet'!D108+'9.6 melléklet'!D108+'9.7 melléklet'!D110</f>
        <v>0</v>
      </c>
      <c r="E109" s="10">
        <f>'9.2 kiadás'!E19+'9.3 melléklet'!E108+' 9.4 melléklet'!E110+'9.5 melléklet'!E108+'9.6 melléklet'!E108+'9.7 melléklet'!E110</f>
        <v>0</v>
      </c>
      <c r="F109" s="10">
        <f>'9.2 kiadás'!F19+'9.3 melléklet'!F108+' 9.4 melléklet'!F110+'9.5 melléklet'!F108+'9.6 melléklet'!F108+'9.7 melléklet'!F110</f>
        <v>0</v>
      </c>
      <c r="G109" s="22">
        <f>'9.2 kiadás'!G19+'9.3 melléklet'!G108+' 9.4 melléklet'!G110+'9.5 melléklet'!G108+'9.6 melléklet'!G108+'9.7 melléklet'!G110</f>
        <v>0</v>
      </c>
      <c r="H109" s="22">
        <f>'9.2 kiadás'!H19+'9.3 melléklet'!H108+' 9.4 melléklet'!H110+'9.5 melléklet'!H108+'9.6 melléklet'!H108+'9.7 melléklet'!H110</f>
        <v>0</v>
      </c>
      <c r="I109" s="22">
        <f>'9.2 kiadás'!I19+'9.3 melléklet'!I108+' 9.4 melléklet'!I110+'9.5 melléklet'!I108+'9.6 melléklet'!I108+'9.7 melléklet'!I110</f>
        <v>0</v>
      </c>
      <c r="J109" s="21">
        <f>'9.2 kiadás'!J19+'9.3 melléklet'!J108+' 9.4 melléklet'!J110+'9.5 melléklet'!J108+'9.6 melléklet'!J108+'9.7 melléklet'!J110</f>
        <v>0</v>
      </c>
      <c r="K109" s="22">
        <f>'9.2 kiadás'!K19+'9.3 melléklet'!K108+' 9.4 melléklet'!K110+'9.5 melléklet'!K108+'9.6 melléklet'!K108+'9.7 melléklet'!K110</f>
        <v>0</v>
      </c>
    </row>
    <row r="110" spans="1:11" x14ac:dyDescent="0.25">
      <c r="A110" s="133" t="s">
        <v>293</v>
      </c>
      <c r="B110" s="11" t="s">
        <v>120</v>
      </c>
      <c r="C110" s="10">
        <f>'9.2 kiadás'!C20+'9.3 melléklet'!C109+' 9.4 melléklet'!C111+'9.5 melléklet'!C109+'9.6 melléklet'!C109+'9.7 melléklet'!C111</f>
        <v>0</v>
      </c>
      <c r="D110" s="10">
        <f>'9.2 kiadás'!D20+'9.3 melléklet'!D109+' 9.4 melléklet'!D111+'9.5 melléklet'!D109+'9.6 melléklet'!D109+'9.7 melléklet'!D111</f>
        <v>0</v>
      </c>
      <c r="E110" s="10">
        <f>'9.2 kiadás'!E20+'9.3 melléklet'!E109+' 9.4 melléklet'!E111+'9.5 melléklet'!E109+'9.6 melléklet'!E109+'9.7 melléklet'!E111</f>
        <v>0</v>
      </c>
      <c r="F110" s="10">
        <f>'9.2 kiadás'!F20+'9.3 melléklet'!F109+' 9.4 melléklet'!F111+'9.5 melléklet'!F109+'9.6 melléklet'!F109+'9.7 melléklet'!F111</f>
        <v>0</v>
      </c>
      <c r="G110" s="22">
        <f>'9.2 kiadás'!G20+'9.3 melléklet'!G109+' 9.4 melléklet'!G111+'9.5 melléklet'!G109+'9.6 melléklet'!G109+'9.7 melléklet'!G111</f>
        <v>0</v>
      </c>
      <c r="H110" s="22">
        <f>'9.2 kiadás'!H20+'9.3 melléklet'!H109+' 9.4 melléklet'!H111+'9.5 melléklet'!H109+'9.6 melléklet'!H109+'9.7 melléklet'!H111</f>
        <v>0</v>
      </c>
      <c r="I110" s="22">
        <f>'9.2 kiadás'!I20+'9.3 melléklet'!I109+' 9.4 melléklet'!I111+'9.5 melléklet'!I109+'9.6 melléklet'!I109+'9.7 melléklet'!I111</f>
        <v>0</v>
      </c>
      <c r="J110" s="21">
        <f>'9.2 kiadás'!J20+'9.3 melléklet'!J109+' 9.4 melléklet'!J111+'9.5 melléklet'!J109+'9.6 melléklet'!J109+'9.7 melléklet'!J111</f>
        <v>0</v>
      </c>
      <c r="K110" s="22">
        <f>'9.2 kiadás'!K20+'9.3 melléklet'!K109+' 9.4 melléklet'!K111+'9.5 melléklet'!K109+'9.6 melléklet'!K109+'9.7 melléklet'!K111</f>
        <v>0</v>
      </c>
    </row>
    <row r="111" spans="1:11" ht="22.5" x14ac:dyDescent="0.25">
      <c r="A111" s="133" t="s">
        <v>294</v>
      </c>
      <c r="B111" s="8" t="s">
        <v>121</v>
      </c>
      <c r="C111" s="10">
        <f>'9.2 kiadás'!C21+'9.3 melléklet'!C110+' 9.4 melléklet'!C112+'9.5 melléklet'!C110+'9.6 melléklet'!C110+'9.7 melléklet'!C112</f>
        <v>0</v>
      </c>
      <c r="D111" s="10">
        <f>'9.2 kiadás'!D21+'9.3 melléklet'!D110+' 9.4 melléklet'!D112+'9.5 melléklet'!D110+'9.6 melléklet'!D110+'9.7 melléklet'!D112</f>
        <v>0</v>
      </c>
      <c r="E111" s="10">
        <f>'9.2 kiadás'!E21+'9.3 melléklet'!E110+' 9.4 melléklet'!E112+'9.5 melléklet'!E110+'9.6 melléklet'!E110+'9.7 melléklet'!E112</f>
        <v>0</v>
      </c>
      <c r="F111" s="10">
        <f>'9.2 kiadás'!F21+'9.3 melléklet'!F110+' 9.4 melléklet'!F112+'9.5 melléklet'!F110+'9.6 melléklet'!F110+'9.7 melléklet'!F112</f>
        <v>0</v>
      </c>
      <c r="G111" s="22">
        <f>'9.2 kiadás'!G21+'9.3 melléklet'!G110+' 9.4 melléklet'!G112+'9.5 melléklet'!G110+'9.6 melléklet'!G110+'9.7 melléklet'!G112</f>
        <v>0</v>
      </c>
      <c r="H111" s="22">
        <f>'9.2 kiadás'!H21+'9.3 melléklet'!H110+' 9.4 melléklet'!H112+'9.5 melléklet'!H110+'9.6 melléklet'!H110+'9.7 melléklet'!H112</f>
        <v>0</v>
      </c>
      <c r="I111" s="22">
        <f>'9.2 kiadás'!I21+'9.3 melléklet'!I110+' 9.4 melléklet'!I112+'9.5 melléklet'!I110+'9.6 melléklet'!I110+'9.7 melléklet'!I112</f>
        <v>0</v>
      </c>
      <c r="J111" s="21">
        <f>'9.2 kiadás'!J21+'9.3 melléklet'!J110+' 9.4 melléklet'!J112+'9.5 melléklet'!J110+'9.6 melléklet'!J110+'9.7 melléklet'!J112</f>
        <v>0</v>
      </c>
      <c r="K111" s="22">
        <f>'9.2 kiadás'!K21+'9.3 melléklet'!K110+' 9.4 melléklet'!K112+'9.5 melléklet'!K110+'9.6 melléklet'!K110+'9.7 melléklet'!K112</f>
        <v>0</v>
      </c>
    </row>
    <row r="112" spans="1:11" x14ac:dyDescent="0.25">
      <c r="A112" s="133" t="s">
        <v>295</v>
      </c>
      <c r="B112" s="8" t="s">
        <v>122</v>
      </c>
      <c r="C112" s="10">
        <f>'9.2 kiadás'!C22+'9.3 melléklet'!C111+' 9.4 melléklet'!C113+'9.5 melléklet'!C111+'9.6 melléklet'!C111+'9.7 melléklet'!C113</f>
        <v>0</v>
      </c>
      <c r="D112" s="10">
        <f>'9.2 kiadás'!D22+'9.3 melléklet'!D111+' 9.4 melléklet'!D113+'9.5 melléklet'!D111+'9.6 melléklet'!D111+'9.7 melléklet'!D113</f>
        <v>0</v>
      </c>
      <c r="E112" s="10">
        <f>'9.2 kiadás'!E22+'9.3 melléklet'!E111+' 9.4 melléklet'!E113+'9.5 melléklet'!E111+'9.6 melléklet'!E111+'9.7 melléklet'!E113</f>
        <v>0</v>
      </c>
      <c r="F112" s="10">
        <f>'9.2 kiadás'!F22+'9.3 melléklet'!F111+' 9.4 melléklet'!F113+'9.5 melléklet'!F111+'9.6 melléklet'!F111+'9.7 melléklet'!F113</f>
        <v>0</v>
      </c>
      <c r="G112" s="22">
        <f>'9.2 kiadás'!G22+'9.3 melléklet'!G111+' 9.4 melléklet'!G113+'9.5 melléklet'!G111+'9.6 melléklet'!G111+'9.7 melléklet'!G113</f>
        <v>0</v>
      </c>
      <c r="H112" s="22">
        <f>'9.2 kiadás'!H22+'9.3 melléklet'!H111+' 9.4 melléklet'!H113+'9.5 melléklet'!H111+'9.6 melléklet'!H111+'9.7 melléklet'!H113</f>
        <v>0</v>
      </c>
      <c r="I112" s="22">
        <f>'9.2 kiadás'!I22+'9.3 melléklet'!I111+' 9.4 melléklet'!I113+'9.5 melléklet'!I111+'9.6 melléklet'!I111+'9.7 melléklet'!I113</f>
        <v>0</v>
      </c>
      <c r="J112" s="21">
        <f>'9.2 kiadás'!J22+'9.3 melléklet'!J111+' 9.4 melléklet'!J113+'9.5 melléklet'!J111+'9.6 melléklet'!J111+'9.7 melléklet'!J113</f>
        <v>0</v>
      </c>
      <c r="K112" s="22">
        <f>'9.2 kiadás'!K22+'9.3 melléklet'!K111+' 9.4 melléklet'!K113+'9.5 melléklet'!K111+'9.6 melléklet'!K111+'9.7 melléklet'!K113</f>
        <v>0</v>
      </c>
    </row>
    <row r="113" spans="1:11" x14ac:dyDescent="0.25">
      <c r="A113" s="133" t="s">
        <v>296</v>
      </c>
      <c r="B113" s="8" t="s">
        <v>123</v>
      </c>
      <c r="C113" s="10">
        <f>'9.2 kiadás'!C23+'9.3 melléklet'!C112+' 9.4 melléklet'!C114+'9.5 melléklet'!C112+'9.6 melléklet'!C112+'9.7 melléklet'!C114</f>
        <v>0</v>
      </c>
      <c r="D113" s="10">
        <f>'9.2 kiadás'!D23+'9.3 melléklet'!D112+' 9.4 melléklet'!D114+'9.5 melléklet'!D112+'9.6 melléklet'!D112+'9.7 melléklet'!D114</f>
        <v>0</v>
      </c>
      <c r="E113" s="10">
        <f>'9.2 kiadás'!E23+'9.3 melléklet'!E112+' 9.4 melléklet'!E114+'9.5 melléklet'!E112+'9.6 melléklet'!E112+'9.7 melléklet'!E114</f>
        <v>0</v>
      </c>
      <c r="F113" s="10">
        <f>'9.2 kiadás'!F23+'9.3 melléklet'!F112+' 9.4 melléklet'!F114+'9.5 melléklet'!F112+'9.6 melléklet'!F112+'9.7 melléklet'!F114</f>
        <v>0</v>
      </c>
      <c r="G113" s="22">
        <f>'9.2 kiadás'!G23+'9.3 melléklet'!G112+' 9.4 melléklet'!G114+'9.5 melléklet'!G112+'9.6 melléklet'!G112+'9.7 melléklet'!G114</f>
        <v>0</v>
      </c>
      <c r="H113" s="22">
        <f>'9.2 kiadás'!H23+'9.3 melléklet'!H112+' 9.4 melléklet'!H114+'9.5 melléklet'!H112+'9.6 melléklet'!H112+'9.7 melléklet'!H114</f>
        <v>0</v>
      </c>
      <c r="I113" s="22">
        <f>'9.2 kiadás'!I23+'9.3 melléklet'!I112+' 9.4 melléklet'!I114+'9.5 melléklet'!I112+'9.6 melléklet'!I112+'9.7 melléklet'!I114</f>
        <v>0</v>
      </c>
      <c r="J113" s="21">
        <f>'9.2 kiadás'!J23+'9.3 melléklet'!J112+' 9.4 melléklet'!J114+'9.5 melléklet'!J112+'9.6 melléklet'!J112+'9.7 melléklet'!J114</f>
        <v>0</v>
      </c>
      <c r="K113" s="22">
        <f>'9.2 kiadás'!K23+'9.3 melléklet'!K112+' 9.4 melléklet'!K114+'9.5 melléklet'!K112+'9.6 melléklet'!K112+'9.7 melléklet'!K114</f>
        <v>0</v>
      </c>
    </row>
    <row r="114" spans="1:11" ht="22.5" x14ac:dyDescent="0.25">
      <c r="A114" s="133" t="s">
        <v>297</v>
      </c>
      <c r="B114" s="8" t="s">
        <v>124</v>
      </c>
      <c r="C114" s="10">
        <f>'9.2 kiadás'!C24+'9.3 melléklet'!C113+' 9.4 melléklet'!C115+'9.5 melléklet'!C113+'9.6 melléklet'!C113+'9.7 melléklet'!C115</f>
        <v>0</v>
      </c>
      <c r="D114" s="10">
        <f>'9.2 kiadás'!D24+'9.3 melléklet'!D113+' 9.4 melléklet'!D115+'9.5 melléklet'!D113+'9.6 melléklet'!D113+'9.7 melléklet'!D115</f>
        <v>0</v>
      </c>
      <c r="E114" s="10">
        <f>'9.2 kiadás'!E24+'9.3 melléklet'!E113+' 9.4 melléklet'!E115+'9.5 melléklet'!E113+'9.6 melléklet'!E113+'9.7 melléklet'!E115</f>
        <v>0</v>
      </c>
      <c r="F114" s="10">
        <f>'9.2 kiadás'!F24+'9.3 melléklet'!F113+' 9.4 melléklet'!F115+'9.5 melléklet'!F113+'9.6 melléklet'!F113+'9.7 melléklet'!F115</f>
        <v>0</v>
      </c>
      <c r="G114" s="22">
        <f>'9.2 kiadás'!G24+'9.3 melléklet'!G113+' 9.4 melléklet'!G115+'9.5 melléklet'!G113+'9.6 melléklet'!G113+'9.7 melléklet'!G115</f>
        <v>0</v>
      </c>
      <c r="H114" s="22">
        <f>'9.2 kiadás'!H24+'9.3 melléklet'!H113+' 9.4 melléklet'!H115+'9.5 melléklet'!H113+'9.6 melléklet'!H113+'9.7 melléklet'!H115</f>
        <v>0</v>
      </c>
      <c r="I114" s="22">
        <f>'9.2 kiadás'!I24+'9.3 melléklet'!I113+' 9.4 melléklet'!I115+'9.5 melléklet'!I113+'9.6 melléklet'!I113+'9.7 melléklet'!I115</f>
        <v>0</v>
      </c>
      <c r="J114" s="21">
        <f>'9.2 kiadás'!J24+'9.3 melléklet'!J113+' 9.4 melléklet'!J115+'9.5 melléklet'!J113+'9.6 melléklet'!J113+'9.7 melléklet'!J115</f>
        <v>0</v>
      </c>
      <c r="K114" s="22">
        <f>'9.2 kiadás'!K24+'9.3 melléklet'!K113+' 9.4 melléklet'!K115+'9.5 melléklet'!K113+'9.6 melléklet'!K113+'9.7 melléklet'!K115</f>
        <v>0</v>
      </c>
    </row>
    <row r="115" spans="1:11" x14ac:dyDescent="0.25">
      <c r="A115" s="143" t="s">
        <v>14</v>
      </c>
      <c r="B115" s="5" t="s">
        <v>125</v>
      </c>
      <c r="C115" s="6">
        <f>'9.2 kiadás'!C25+'9.3 melléklet'!C114+' 9.4 melléklet'!C116+'9.5 melléklet'!C114+'9.6 melléklet'!C114+'9.7 melléklet'!C116</f>
        <v>7431560</v>
      </c>
      <c r="D115" s="7">
        <f>'9.2 kiadás'!D25+'9.3 melléklet'!D114+' 9.4 melléklet'!D116+'9.5 melléklet'!D114+'9.6 melléklet'!D114+'9.7 melléklet'!D116</f>
        <v>0</v>
      </c>
      <c r="E115" s="6">
        <f>'9.2 kiadás'!E25+'9.3 melléklet'!E114+' 9.4 melléklet'!E116+'9.5 melléklet'!E114+'9.6 melléklet'!E114+'9.7 melléklet'!E116</f>
        <v>4829302</v>
      </c>
      <c r="F115" s="6">
        <f>'9.2 kiadás'!F25+'9.3 melléklet'!F114+' 9.4 melléklet'!F116+'9.5 melléklet'!F114+'9.6 melléklet'!F114+'9.7 melléklet'!F116</f>
        <v>12260862</v>
      </c>
      <c r="G115" s="23">
        <f>'9.2 kiadás'!G25+'9.3 melléklet'!G114+' 9.4 melléklet'!G116+'9.5 melléklet'!G114+'9.6 melléklet'!G114+'9.7 melléklet'!G116</f>
        <v>715266</v>
      </c>
      <c r="H115" s="23">
        <f>'9.2 kiadás'!H25+'9.3 melléklet'!H114+' 9.4 melléklet'!H116+'9.5 melléklet'!H114+'9.6 melléklet'!H114+'9.7 melléklet'!H116</f>
        <v>2000000</v>
      </c>
      <c r="I115" s="23">
        <f>'9.2 kiadás'!I25+'9.3 melléklet'!I114+' 9.4 melléklet'!I116+'9.5 melléklet'!I114+'9.6 melléklet'!I114+'9.7 melléklet'!I116</f>
        <v>0</v>
      </c>
      <c r="J115" s="23">
        <f>'9.2 kiadás'!J25+'9.3 melléklet'!J114+' 9.4 melléklet'!J116+'9.5 melléklet'!J114+'9.6 melléklet'!J114+'9.7 melléklet'!J116</f>
        <v>895500</v>
      </c>
      <c r="K115" s="23">
        <f>'9.2 kiadás'!K25+'9.3 melléklet'!K114+' 9.4 melléklet'!K116+'9.5 melléklet'!K114+'9.6 melléklet'!K114+'9.7 melléklet'!K116</f>
        <v>15871628</v>
      </c>
    </row>
    <row r="116" spans="1:11" x14ac:dyDescent="0.25">
      <c r="A116" s="133" t="s">
        <v>234</v>
      </c>
      <c r="B116" s="8" t="s">
        <v>126</v>
      </c>
      <c r="C116" s="9">
        <f>'9.2 kiadás'!C26+'9.3 melléklet'!C115+' 9.4 melléklet'!C117+'9.5 melléklet'!C115+'9.6 melléklet'!C115+'9.7 melléklet'!C117</f>
        <v>3054350</v>
      </c>
      <c r="D116" s="10">
        <f>'9.2 kiadás'!D26+'9.3 melléklet'!D115+' 9.4 melléklet'!D117+'9.5 melléklet'!D115+'9.6 melléklet'!D115+'9.7 melléklet'!D117</f>
        <v>0</v>
      </c>
      <c r="E116" s="9">
        <f>'9.2 kiadás'!E26+'9.3 melléklet'!E115+' 9.4 melléklet'!E117+'9.5 melléklet'!E115+'9.6 melléklet'!E115+'9.7 melléklet'!E117</f>
        <v>4829302</v>
      </c>
      <c r="F116" s="9">
        <f>'9.2 kiadás'!F26+'9.3 melléklet'!F115+' 9.4 melléklet'!F117+'9.5 melléklet'!F115+'9.6 melléklet'!F115+'9.7 melléklet'!F117</f>
        <v>7883652</v>
      </c>
      <c r="G116" s="21">
        <f>'9.2 kiadás'!G26+'9.3 melléklet'!G115+' 9.4 melléklet'!G117+'9.5 melléklet'!G115+'9.6 melléklet'!G115+'9.7 melléklet'!G117</f>
        <v>715266</v>
      </c>
      <c r="H116" s="21">
        <f>'9.2 kiadás'!H26+'9.3 melléklet'!H115+' 9.4 melléklet'!H117+'9.5 melléklet'!H115+'9.6 melléklet'!H115+'9.7 melléklet'!H117</f>
        <v>2122949</v>
      </c>
      <c r="I116" s="21">
        <f>'9.2 kiadás'!I26+'9.3 melléklet'!I115+' 9.4 melléklet'!I117+'9.5 melléklet'!I115+'9.6 melléklet'!I115+'9.7 melléklet'!I117</f>
        <v>0</v>
      </c>
      <c r="J116" s="21">
        <f>'9.2 kiadás'!J26+'9.3 melléklet'!J115+' 9.4 melléklet'!J117+'9.5 melléklet'!J115+'9.6 melléklet'!J115+'9.7 melléklet'!J117</f>
        <v>1294610</v>
      </c>
      <c r="K116" s="21">
        <f>'9.2 kiadás'!K26+'9.3 melléklet'!K115+' 9.4 melléklet'!K117+'9.5 melléklet'!K115+'9.6 melléklet'!K115+'9.7 melléklet'!K117</f>
        <v>12016477</v>
      </c>
    </row>
    <row r="117" spans="1:11" x14ac:dyDescent="0.25">
      <c r="A117" s="133" t="s">
        <v>235</v>
      </c>
      <c r="B117" s="8" t="s">
        <v>127</v>
      </c>
      <c r="C117" s="10">
        <f>'9.2 kiadás'!C27+'9.3 melléklet'!C116+' 9.4 melléklet'!C118+'9.5 melléklet'!C116+'9.6 melléklet'!C116+'9.7 melléklet'!C118</f>
        <v>0</v>
      </c>
      <c r="D117" s="10">
        <f>'9.2 kiadás'!D27+'9.3 melléklet'!D116+' 9.4 melléklet'!D118+'9.5 melléklet'!D116+'9.6 melléklet'!D116+'9.7 melléklet'!D118</f>
        <v>0</v>
      </c>
      <c r="E117" s="10">
        <f>'9.2 kiadás'!E27+'9.3 melléklet'!E116+' 9.4 melléklet'!E118+'9.5 melléklet'!E116+'9.6 melléklet'!E116+'9.7 melléklet'!E118</f>
        <v>0</v>
      </c>
      <c r="F117" s="10">
        <f>'9.2 kiadás'!F27+'9.3 melléklet'!F116+' 9.4 melléklet'!F118+'9.5 melléklet'!F116+'9.6 melléklet'!F116+'9.7 melléklet'!F118</f>
        <v>0</v>
      </c>
      <c r="G117" s="22">
        <f>'9.2 kiadás'!G27+'9.3 melléklet'!G116+' 9.4 melléklet'!G118+'9.5 melléklet'!G116+'9.6 melléklet'!G116+'9.7 melléklet'!G118</f>
        <v>0</v>
      </c>
      <c r="H117" s="22">
        <f>'9.2 kiadás'!H27+'9.3 melléklet'!H116+' 9.4 melléklet'!H118+'9.5 melléklet'!H116+'9.6 melléklet'!H116+'9.7 melléklet'!H118</f>
        <v>0</v>
      </c>
      <c r="I117" s="22">
        <f>'9.2 kiadás'!I27+'9.3 melléklet'!I116+' 9.4 melléklet'!I118+'9.5 melléklet'!I116+'9.6 melléklet'!I116+'9.7 melléklet'!I118</f>
        <v>0</v>
      </c>
      <c r="J117" s="21">
        <f>'9.2 kiadás'!J27+'9.3 melléklet'!J116+' 9.4 melléklet'!J118+'9.5 melléklet'!J116+'9.6 melléklet'!J116+'9.7 melléklet'!J118</f>
        <v>0</v>
      </c>
      <c r="K117" s="22">
        <f>'9.2 kiadás'!K27+'9.3 melléklet'!K116+' 9.4 melléklet'!K118+'9.5 melléklet'!K116+'9.6 melléklet'!K116+'9.7 melléklet'!K118</f>
        <v>0</v>
      </c>
    </row>
    <row r="118" spans="1:11" x14ac:dyDescent="0.25">
      <c r="A118" s="133" t="s">
        <v>236</v>
      </c>
      <c r="B118" s="8" t="s">
        <v>128</v>
      </c>
      <c r="C118" s="10">
        <f>'9.2 kiadás'!C28+'9.3 melléklet'!C117+' 9.4 melléklet'!C119+'9.5 melléklet'!C117+'9.6 melléklet'!C117+'9.7 melléklet'!C119</f>
        <v>4377210</v>
      </c>
      <c r="D118" s="10">
        <f>'9.2 kiadás'!D28+'9.3 melléklet'!D117+' 9.4 melléklet'!D119+'9.5 melléklet'!D117+'9.6 melléklet'!D117+'9.7 melléklet'!D119</f>
        <v>0</v>
      </c>
      <c r="E118" s="10">
        <f>'9.2 kiadás'!E28+'9.3 melléklet'!E117+' 9.4 melléklet'!E119+'9.5 melléklet'!E117+'9.6 melléklet'!E117+'9.7 melléklet'!E119</f>
        <v>0</v>
      </c>
      <c r="F118" s="10">
        <f>'9.2 kiadás'!F28+'9.3 melléklet'!F117+' 9.4 melléklet'!F119+'9.5 melléklet'!F117+'9.6 melléklet'!F117+'9.7 melléklet'!F119</f>
        <v>4377210</v>
      </c>
      <c r="G118" s="22">
        <f>'9.2 kiadás'!G28+'9.3 melléklet'!G117+' 9.4 melléklet'!G119+'9.5 melléklet'!G117+'9.6 melléklet'!G117+'9.7 melléklet'!G119</f>
        <v>0</v>
      </c>
      <c r="H118" s="21">
        <f>'9.2 kiadás'!H28+'9.3 melléklet'!H117+' 9.4 melléklet'!H119+'9.5 melléklet'!H117+'9.6 melléklet'!H117+'9.7 melléklet'!H119</f>
        <v>-122949</v>
      </c>
      <c r="I118" s="21">
        <f>'9.2 kiadás'!I28+'9.3 melléklet'!I117+' 9.4 melléklet'!I119+'9.5 melléklet'!I117+'9.6 melléklet'!I117+'9.7 melléklet'!I119</f>
        <v>0</v>
      </c>
      <c r="J118" s="21">
        <f>'9.2 kiadás'!J28+'9.3 melléklet'!J117+' 9.4 melléklet'!J119+'9.5 melléklet'!J117+'9.6 melléklet'!J117+'9.7 melléklet'!J119</f>
        <v>-399110</v>
      </c>
      <c r="K118" s="21">
        <f>'9.2 kiadás'!K28+'9.3 melléklet'!K117+' 9.4 melléklet'!K119+'9.5 melléklet'!K117+'9.6 melléklet'!K117+'9.7 melléklet'!K119</f>
        <v>3855151</v>
      </c>
    </row>
    <row r="119" spans="1:11" x14ac:dyDescent="0.25">
      <c r="A119" s="133" t="s">
        <v>237</v>
      </c>
      <c r="B119" s="8" t="s">
        <v>129</v>
      </c>
      <c r="C119" s="10">
        <f>'9.2 kiadás'!C29+'9.3 melléklet'!C118+' 9.4 melléklet'!C120+'9.5 melléklet'!C118+'9.6 melléklet'!C118+'9.7 melléklet'!C120</f>
        <v>0</v>
      </c>
      <c r="D119" s="10">
        <f>'9.2 kiadás'!D29+'9.3 melléklet'!D118+' 9.4 melléklet'!D120+'9.5 melléklet'!D118+'9.6 melléklet'!D118+'9.7 melléklet'!D120</f>
        <v>0</v>
      </c>
      <c r="E119" s="10">
        <f>'9.2 kiadás'!E29+'9.3 melléklet'!E118+' 9.4 melléklet'!E120+'9.5 melléklet'!E118+'9.6 melléklet'!E118+'9.7 melléklet'!E120</f>
        <v>0</v>
      </c>
      <c r="F119" s="10">
        <f>'9.2 kiadás'!F29+'9.3 melléklet'!F118+' 9.4 melléklet'!F120+'9.5 melléklet'!F118+'9.6 melléklet'!F118+'9.7 melléklet'!F120</f>
        <v>0</v>
      </c>
      <c r="G119" s="22">
        <f>'9.2 kiadás'!G29+'9.3 melléklet'!G118+' 9.4 melléklet'!G120+'9.5 melléklet'!G118+'9.6 melléklet'!G118+'9.7 melléklet'!G120</f>
        <v>0</v>
      </c>
      <c r="H119" s="22">
        <f>'9.2 kiadás'!H29+'9.3 melléklet'!H118+' 9.4 melléklet'!H120+'9.5 melléklet'!H118+'9.6 melléklet'!H118+'9.7 melléklet'!H120</f>
        <v>0</v>
      </c>
      <c r="I119" s="22">
        <f>'9.2 kiadás'!I29+'9.3 melléklet'!I118+' 9.4 melléklet'!I120+'9.5 melléklet'!I118+'9.6 melléklet'!I118+'9.7 melléklet'!I120</f>
        <v>0</v>
      </c>
      <c r="J119" s="21">
        <f>'9.2 kiadás'!J29+'9.3 melléklet'!J118+' 9.4 melléklet'!J120+'9.5 melléklet'!J118+'9.6 melléklet'!J118+'9.7 melléklet'!J120</f>
        <v>0</v>
      </c>
      <c r="K119" s="22">
        <f>'9.2 kiadás'!K29+'9.3 melléklet'!K118+' 9.4 melléklet'!K120+'9.5 melléklet'!K118+'9.6 melléklet'!K118+'9.7 melléklet'!K120</f>
        <v>0</v>
      </c>
    </row>
    <row r="120" spans="1:11" x14ac:dyDescent="0.25">
      <c r="A120" s="133" t="s">
        <v>238</v>
      </c>
      <c r="B120" s="8" t="s">
        <v>130</v>
      </c>
      <c r="C120" s="10">
        <f>'9.2 kiadás'!C30+'9.3 melléklet'!C119+' 9.4 melléklet'!C121+'9.5 melléklet'!C119+'9.6 melléklet'!C119+'9.7 melléklet'!C121</f>
        <v>0</v>
      </c>
      <c r="D120" s="10">
        <f>'9.2 kiadás'!D30+'9.3 melléklet'!D119+' 9.4 melléklet'!D121+'9.5 melléklet'!D119+'9.6 melléklet'!D119+'9.7 melléklet'!D121</f>
        <v>0</v>
      </c>
      <c r="E120" s="10">
        <f>'9.2 kiadás'!E30+'9.3 melléklet'!E119+' 9.4 melléklet'!E121+'9.5 melléklet'!E119+'9.6 melléklet'!E119+'9.7 melléklet'!E121</f>
        <v>0</v>
      </c>
      <c r="F120" s="10">
        <f>'9.2 kiadás'!F30+'9.3 melléklet'!F119+' 9.4 melléklet'!F121+'9.5 melléklet'!F119+'9.6 melléklet'!F119+'9.7 melléklet'!F121</f>
        <v>0</v>
      </c>
      <c r="G120" s="22">
        <f>'9.2 kiadás'!G30+'9.3 melléklet'!G119+' 9.4 melléklet'!G121+'9.5 melléklet'!G119+'9.6 melléklet'!G119+'9.7 melléklet'!G121</f>
        <v>0</v>
      </c>
      <c r="H120" s="22">
        <f>'9.2 kiadás'!H30+'9.3 melléklet'!H119+' 9.4 melléklet'!H121+'9.5 melléklet'!H119+'9.6 melléklet'!H119+'9.7 melléklet'!H121</f>
        <v>0</v>
      </c>
      <c r="I120" s="22">
        <f>'9.2 kiadás'!I30+'9.3 melléklet'!I119+' 9.4 melléklet'!I121+'9.5 melléklet'!I119+'9.6 melléklet'!I119+'9.7 melléklet'!I121</f>
        <v>0</v>
      </c>
      <c r="J120" s="21">
        <f>'9.2 kiadás'!J30+'9.3 melléklet'!J119+' 9.4 melléklet'!J121+'9.5 melléklet'!J119+'9.6 melléklet'!J119+'9.7 melléklet'!J121</f>
        <v>0</v>
      </c>
      <c r="K120" s="22">
        <f>'9.2 kiadás'!K30+'9.3 melléklet'!K119+' 9.4 melléklet'!K121+'9.5 melléklet'!K119+'9.6 melléklet'!K119+'9.7 melléklet'!K121</f>
        <v>0</v>
      </c>
    </row>
    <row r="121" spans="1:11" ht="22.5" x14ac:dyDescent="0.25">
      <c r="A121" s="133" t="s">
        <v>239</v>
      </c>
      <c r="B121" s="8" t="s">
        <v>131</v>
      </c>
      <c r="C121" s="10">
        <f>'9.2 kiadás'!C31+'9.3 melléklet'!C120+' 9.4 melléklet'!C122+'9.5 melléklet'!C120+'9.6 melléklet'!C120+'9.7 melléklet'!C122</f>
        <v>0</v>
      </c>
      <c r="D121" s="10">
        <f>'9.2 kiadás'!D31+'9.3 melléklet'!D120+' 9.4 melléklet'!D122+'9.5 melléklet'!D120+'9.6 melléklet'!D120+'9.7 melléklet'!D122</f>
        <v>0</v>
      </c>
      <c r="E121" s="10">
        <f>'9.2 kiadás'!E31+'9.3 melléklet'!E120+' 9.4 melléklet'!E122+'9.5 melléklet'!E120+'9.6 melléklet'!E120+'9.7 melléklet'!E122</f>
        <v>0</v>
      </c>
      <c r="F121" s="10">
        <f>'9.2 kiadás'!F31+'9.3 melléklet'!F120+' 9.4 melléklet'!F122+'9.5 melléklet'!F120+'9.6 melléklet'!F120+'9.7 melléklet'!F122</f>
        <v>0</v>
      </c>
      <c r="G121" s="22">
        <f>'9.2 kiadás'!G31+'9.3 melléklet'!G120+' 9.4 melléklet'!G122+'9.5 melléklet'!G120+'9.6 melléklet'!G120+'9.7 melléklet'!G122</f>
        <v>0</v>
      </c>
      <c r="H121" s="22">
        <f>'9.2 kiadás'!H31+'9.3 melléklet'!H120+' 9.4 melléklet'!H122+'9.5 melléklet'!H120+'9.6 melléklet'!H120+'9.7 melléklet'!H122</f>
        <v>0</v>
      </c>
      <c r="I121" s="22">
        <f>'9.2 kiadás'!I31+'9.3 melléklet'!I120+' 9.4 melléklet'!I122+'9.5 melléklet'!I120+'9.6 melléklet'!I120+'9.7 melléklet'!I122</f>
        <v>0</v>
      </c>
      <c r="J121" s="21">
        <f>'9.2 kiadás'!J31+'9.3 melléklet'!J120+' 9.4 melléklet'!J122+'9.5 melléklet'!J120+'9.6 melléklet'!J120+'9.7 melléklet'!J122</f>
        <v>0</v>
      </c>
      <c r="K121" s="22">
        <f>'9.2 kiadás'!K31+'9.3 melléklet'!K120+' 9.4 melléklet'!K122+'9.5 melléklet'!K120+'9.6 melléklet'!K120+'9.7 melléklet'!K122</f>
        <v>0</v>
      </c>
    </row>
    <row r="122" spans="1:11" ht="22.5" x14ac:dyDescent="0.25">
      <c r="A122" s="133" t="s">
        <v>298</v>
      </c>
      <c r="B122" s="8" t="s">
        <v>132</v>
      </c>
      <c r="C122" s="10">
        <f>'9.2 kiadás'!C32+'9.3 melléklet'!C121+' 9.4 melléklet'!C123+'9.5 melléklet'!C121+'9.6 melléklet'!C121+'9.7 melléklet'!C123</f>
        <v>0</v>
      </c>
      <c r="D122" s="10">
        <f>'9.2 kiadás'!D32+'9.3 melléklet'!D121+' 9.4 melléklet'!D123+'9.5 melléklet'!D121+'9.6 melléklet'!D121+'9.7 melléklet'!D123</f>
        <v>0</v>
      </c>
      <c r="E122" s="10">
        <f>'9.2 kiadás'!E32+'9.3 melléklet'!E121+' 9.4 melléklet'!E123+'9.5 melléklet'!E121+'9.6 melléklet'!E121+'9.7 melléklet'!E123</f>
        <v>0</v>
      </c>
      <c r="F122" s="10">
        <f>'9.2 kiadás'!F32+'9.3 melléklet'!F121+' 9.4 melléklet'!F123+'9.5 melléklet'!F121+'9.6 melléklet'!F121+'9.7 melléklet'!F123</f>
        <v>0</v>
      </c>
      <c r="G122" s="22">
        <f>'9.2 kiadás'!G32+'9.3 melléklet'!G121+' 9.4 melléklet'!G123+'9.5 melléklet'!G121+'9.6 melléklet'!G121+'9.7 melléklet'!G123</f>
        <v>0</v>
      </c>
      <c r="H122" s="22">
        <f>'9.2 kiadás'!H32+'9.3 melléklet'!H121+' 9.4 melléklet'!H123+'9.5 melléklet'!H121+'9.6 melléklet'!H121+'9.7 melléklet'!H123</f>
        <v>0</v>
      </c>
      <c r="I122" s="22">
        <f>'9.2 kiadás'!I32+'9.3 melléklet'!I121+' 9.4 melléklet'!I123+'9.5 melléklet'!I121+'9.6 melléklet'!I121+'9.7 melléklet'!I123</f>
        <v>0</v>
      </c>
      <c r="J122" s="21">
        <f>'9.2 kiadás'!J32+'9.3 melléklet'!J121+' 9.4 melléklet'!J123+'9.5 melléklet'!J121+'9.6 melléklet'!J121+'9.7 melléklet'!J123</f>
        <v>0</v>
      </c>
      <c r="K122" s="22">
        <f>'9.2 kiadás'!K32+'9.3 melléklet'!K121+' 9.4 melléklet'!K123+'9.5 melléklet'!K121+'9.6 melléklet'!K121+'9.7 melléklet'!K123</f>
        <v>0</v>
      </c>
    </row>
    <row r="123" spans="1:11" ht="22.5" x14ac:dyDescent="0.25">
      <c r="A123" s="133" t="s">
        <v>299</v>
      </c>
      <c r="B123" s="8" t="s">
        <v>118</v>
      </c>
      <c r="C123" s="10">
        <f>'9.2 kiadás'!C33+'9.3 melléklet'!C122+' 9.4 melléklet'!C124+'9.5 melléklet'!C122+'9.6 melléklet'!C122+'9.7 melléklet'!C124</f>
        <v>0</v>
      </c>
      <c r="D123" s="10">
        <f>'9.2 kiadás'!D33+'9.3 melléklet'!D122+' 9.4 melléklet'!D124+'9.5 melléklet'!D122+'9.6 melléklet'!D122+'9.7 melléklet'!D124</f>
        <v>0</v>
      </c>
      <c r="E123" s="10">
        <f>'9.2 kiadás'!E33+'9.3 melléklet'!E122+' 9.4 melléklet'!E124+'9.5 melléklet'!E122+'9.6 melléklet'!E122+'9.7 melléklet'!E124</f>
        <v>0</v>
      </c>
      <c r="F123" s="10">
        <f>'9.2 kiadás'!F33+'9.3 melléklet'!F122+' 9.4 melléklet'!F124+'9.5 melléklet'!F122+'9.6 melléklet'!F122+'9.7 melléklet'!F124</f>
        <v>0</v>
      </c>
      <c r="G123" s="22">
        <f>'9.2 kiadás'!G33+'9.3 melléklet'!G122+' 9.4 melléklet'!G124+'9.5 melléklet'!G122+'9.6 melléklet'!G122+'9.7 melléklet'!G124</f>
        <v>0</v>
      </c>
      <c r="H123" s="22">
        <f>'9.2 kiadás'!H33+'9.3 melléklet'!H122+' 9.4 melléklet'!H124+'9.5 melléklet'!H122+'9.6 melléklet'!H122+'9.7 melléklet'!H124</f>
        <v>0</v>
      </c>
      <c r="I123" s="22">
        <f>'9.2 kiadás'!I33+'9.3 melléklet'!I122+' 9.4 melléklet'!I124+'9.5 melléklet'!I122+'9.6 melléklet'!I122+'9.7 melléklet'!I124</f>
        <v>0</v>
      </c>
      <c r="J123" s="21">
        <f>'9.2 kiadás'!J33+'9.3 melléklet'!J122+' 9.4 melléklet'!J124+'9.5 melléklet'!J122+'9.6 melléklet'!J122+'9.7 melléklet'!J124</f>
        <v>0</v>
      </c>
      <c r="K123" s="22">
        <f>'9.2 kiadás'!K33+'9.3 melléklet'!K122+' 9.4 melléklet'!K124+'9.5 melléklet'!K122+'9.6 melléklet'!K122+'9.7 melléklet'!K124</f>
        <v>0</v>
      </c>
    </row>
    <row r="124" spans="1:11" x14ac:dyDescent="0.25">
      <c r="A124" s="133" t="s">
        <v>300</v>
      </c>
      <c r="B124" s="8" t="s">
        <v>133</v>
      </c>
      <c r="C124" s="10">
        <f>'9.2 kiadás'!C34+'9.3 melléklet'!C123+' 9.4 melléklet'!C125+'9.5 melléklet'!C123+'9.6 melléklet'!C123+'9.7 melléklet'!C125</f>
        <v>0</v>
      </c>
      <c r="D124" s="10">
        <f>'9.2 kiadás'!D34+'9.3 melléklet'!D123+' 9.4 melléklet'!D125+'9.5 melléklet'!D123+'9.6 melléklet'!D123+'9.7 melléklet'!D125</f>
        <v>0</v>
      </c>
      <c r="E124" s="10">
        <f>'9.2 kiadás'!E34+'9.3 melléklet'!E123+' 9.4 melléklet'!E125+'9.5 melléklet'!E123+'9.6 melléklet'!E123+'9.7 melléklet'!E125</f>
        <v>0</v>
      </c>
      <c r="F124" s="10">
        <f>'9.2 kiadás'!F34+'9.3 melléklet'!F123+' 9.4 melléklet'!F125+'9.5 melléklet'!F123+'9.6 melléklet'!F123+'9.7 melléklet'!F125</f>
        <v>0</v>
      </c>
      <c r="G124" s="22">
        <f>'9.2 kiadás'!G34+'9.3 melléklet'!G123+' 9.4 melléklet'!G125+'9.5 melléklet'!G123+'9.6 melléklet'!G123+'9.7 melléklet'!G125</f>
        <v>0</v>
      </c>
      <c r="H124" s="22">
        <f>'9.2 kiadás'!H34+'9.3 melléklet'!H123+' 9.4 melléklet'!H125+'9.5 melléklet'!H123+'9.6 melléklet'!H123+'9.7 melléklet'!H125</f>
        <v>0</v>
      </c>
      <c r="I124" s="22">
        <f>'9.2 kiadás'!I34+'9.3 melléklet'!I123+' 9.4 melléklet'!I125+'9.5 melléklet'!I123+'9.6 melléklet'!I123+'9.7 melléklet'!I125</f>
        <v>0</v>
      </c>
      <c r="J124" s="21">
        <f>'9.2 kiadás'!J34+'9.3 melléklet'!J123+' 9.4 melléklet'!J125+'9.5 melléklet'!J123+'9.6 melléklet'!J123+'9.7 melléklet'!J125</f>
        <v>0</v>
      </c>
      <c r="K124" s="22">
        <f>'9.2 kiadás'!K34+'9.3 melléklet'!K123+' 9.4 melléklet'!K125+'9.5 melléklet'!K123+'9.6 melléklet'!K123+'9.7 melléklet'!K125</f>
        <v>0</v>
      </c>
    </row>
    <row r="125" spans="1:11" x14ac:dyDescent="0.25">
      <c r="A125" s="133" t="s">
        <v>301</v>
      </c>
      <c r="B125" s="8" t="s">
        <v>134</v>
      </c>
      <c r="C125" s="10">
        <f>'9.2 kiadás'!C35+'9.3 melléklet'!C124+' 9.4 melléklet'!C126+'9.5 melléklet'!C124+'9.6 melléklet'!C124+'9.7 melléklet'!C126</f>
        <v>0</v>
      </c>
      <c r="D125" s="10">
        <f>'9.2 kiadás'!D35+'9.3 melléklet'!D124+' 9.4 melléklet'!D126+'9.5 melléklet'!D124+'9.6 melléklet'!D124+'9.7 melléklet'!D126</f>
        <v>0</v>
      </c>
      <c r="E125" s="10">
        <f>'9.2 kiadás'!E35+'9.3 melléklet'!E124+' 9.4 melléklet'!E126+'9.5 melléklet'!E124+'9.6 melléklet'!E124+'9.7 melléklet'!E126</f>
        <v>0</v>
      </c>
      <c r="F125" s="10">
        <f>'9.2 kiadás'!F35+'9.3 melléklet'!F124+' 9.4 melléklet'!F126+'9.5 melléklet'!F124+'9.6 melléklet'!F124+'9.7 melléklet'!F126</f>
        <v>0</v>
      </c>
      <c r="G125" s="22">
        <f>'9.2 kiadás'!G35+'9.3 melléklet'!G124+' 9.4 melléklet'!G126+'9.5 melléklet'!G124+'9.6 melléklet'!G124+'9.7 melléklet'!G126</f>
        <v>0</v>
      </c>
      <c r="H125" s="22">
        <f>'9.2 kiadás'!H35+'9.3 melléklet'!H124+' 9.4 melléklet'!H126+'9.5 melléklet'!H124+'9.6 melléklet'!H124+'9.7 melléklet'!H126</f>
        <v>0</v>
      </c>
      <c r="I125" s="22">
        <f>'9.2 kiadás'!I35+'9.3 melléklet'!I124+' 9.4 melléklet'!I126+'9.5 melléklet'!I124+'9.6 melléklet'!I124+'9.7 melléklet'!I126</f>
        <v>0</v>
      </c>
      <c r="J125" s="21">
        <f>'9.2 kiadás'!J35+'9.3 melléklet'!J124+' 9.4 melléklet'!J126+'9.5 melléklet'!J124+'9.6 melléklet'!J124+'9.7 melléklet'!J126</f>
        <v>0</v>
      </c>
      <c r="K125" s="22">
        <f>'9.2 kiadás'!K35+'9.3 melléklet'!K124+' 9.4 melléklet'!K126+'9.5 melléklet'!K124+'9.6 melléklet'!K124+'9.7 melléklet'!K126</f>
        <v>0</v>
      </c>
    </row>
    <row r="126" spans="1:11" ht="22.5" x14ac:dyDescent="0.25">
      <c r="A126" s="133" t="s">
        <v>302</v>
      </c>
      <c r="B126" s="8" t="s">
        <v>121</v>
      </c>
      <c r="C126" s="10">
        <f>'9.2 kiadás'!C36+'9.3 melléklet'!C125+' 9.4 melléklet'!C127+'9.5 melléklet'!C125+'9.6 melléklet'!C125+'9.7 melléklet'!C127</f>
        <v>0</v>
      </c>
      <c r="D126" s="10">
        <f>'9.2 kiadás'!D36+'9.3 melléklet'!D125+' 9.4 melléklet'!D127+'9.5 melléklet'!D125+'9.6 melléklet'!D125+'9.7 melléklet'!D127</f>
        <v>0</v>
      </c>
      <c r="E126" s="10">
        <f>'9.2 kiadás'!E36+'9.3 melléklet'!E125+' 9.4 melléklet'!E127+'9.5 melléklet'!E125+'9.6 melléklet'!E125+'9.7 melléklet'!E127</f>
        <v>0</v>
      </c>
      <c r="F126" s="10">
        <f>'9.2 kiadás'!F36+'9.3 melléklet'!F125+' 9.4 melléklet'!F127+'9.5 melléklet'!F125+'9.6 melléklet'!F125+'9.7 melléklet'!F127</f>
        <v>0</v>
      </c>
      <c r="G126" s="22">
        <f>'9.2 kiadás'!G36+'9.3 melléklet'!G125+' 9.4 melléklet'!G127+'9.5 melléklet'!G125+'9.6 melléklet'!G125+'9.7 melléklet'!G127</f>
        <v>0</v>
      </c>
      <c r="H126" s="22">
        <f>'9.2 kiadás'!H36+'9.3 melléklet'!H125+' 9.4 melléklet'!H127+'9.5 melléklet'!H125+'9.6 melléklet'!H125+'9.7 melléklet'!H127</f>
        <v>0</v>
      </c>
      <c r="I126" s="22">
        <f>'9.2 kiadás'!I36+'9.3 melléklet'!I125+' 9.4 melléklet'!I127+'9.5 melléklet'!I125+'9.6 melléklet'!I125+'9.7 melléklet'!I127</f>
        <v>0</v>
      </c>
      <c r="J126" s="21">
        <f>'9.2 kiadás'!J36+'9.3 melléklet'!J125+' 9.4 melléklet'!J127+'9.5 melléklet'!J125+'9.6 melléklet'!J125+'9.7 melléklet'!J127</f>
        <v>0</v>
      </c>
      <c r="K126" s="22">
        <f>'9.2 kiadás'!K36+'9.3 melléklet'!K125+' 9.4 melléklet'!K127+'9.5 melléklet'!K125+'9.6 melléklet'!K125+'9.7 melléklet'!K127</f>
        <v>0</v>
      </c>
    </row>
    <row r="127" spans="1:11" x14ac:dyDescent="0.25">
      <c r="A127" s="133" t="s">
        <v>303</v>
      </c>
      <c r="B127" s="8" t="s">
        <v>135</v>
      </c>
      <c r="C127" s="10">
        <f>'9.2 kiadás'!C37+'9.3 melléklet'!C126+' 9.4 melléklet'!C128+'9.5 melléklet'!C126+'9.6 melléklet'!C126+'9.7 melléklet'!C128</f>
        <v>0</v>
      </c>
      <c r="D127" s="10">
        <f>'9.2 kiadás'!D37+'9.3 melléklet'!D126+' 9.4 melléklet'!D128+'9.5 melléklet'!D126+'9.6 melléklet'!D126+'9.7 melléklet'!D128</f>
        <v>0</v>
      </c>
      <c r="E127" s="10">
        <f>'9.2 kiadás'!E37+'9.3 melléklet'!E126+' 9.4 melléklet'!E128+'9.5 melléklet'!E126+'9.6 melléklet'!E126+'9.7 melléklet'!E128</f>
        <v>0</v>
      </c>
      <c r="F127" s="10">
        <f>'9.2 kiadás'!F37+'9.3 melléklet'!F126+' 9.4 melléklet'!F128+'9.5 melléklet'!F126+'9.6 melléklet'!F126+'9.7 melléklet'!F128</f>
        <v>0</v>
      </c>
      <c r="G127" s="22">
        <f>'9.2 kiadás'!G37+'9.3 melléklet'!G126+' 9.4 melléklet'!G128+'9.5 melléklet'!G126+'9.6 melléklet'!G126+'9.7 melléklet'!G128</f>
        <v>0</v>
      </c>
      <c r="H127" s="22">
        <f>'9.2 kiadás'!H37+'9.3 melléklet'!H126+' 9.4 melléklet'!H128+'9.5 melléklet'!H126+'9.6 melléklet'!H126+'9.7 melléklet'!H128</f>
        <v>0</v>
      </c>
      <c r="I127" s="22">
        <f>'9.2 kiadás'!I37+'9.3 melléklet'!I126+' 9.4 melléklet'!I128+'9.5 melléklet'!I126+'9.6 melléklet'!I126+'9.7 melléklet'!I128</f>
        <v>0</v>
      </c>
      <c r="J127" s="21">
        <f>'9.2 kiadás'!J37+'9.3 melléklet'!J126+' 9.4 melléklet'!J128+'9.5 melléklet'!J126+'9.6 melléklet'!J126+'9.7 melléklet'!J128</f>
        <v>0</v>
      </c>
      <c r="K127" s="22">
        <f>'9.2 kiadás'!K37+'9.3 melléklet'!K126+' 9.4 melléklet'!K128+'9.5 melléklet'!K126+'9.6 melléklet'!K126+'9.7 melléklet'!K128</f>
        <v>0</v>
      </c>
    </row>
    <row r="128" spans="1:11" ht="22.5" x14ac:dyDescent="0.25">
      <c r="A128" s="133" t="s">
        <v>304</v>
      </c>
      <c r="B128" s="8" t="s">
        <v>136</v>
      </c>
      <c r="C128" s="10">
        <f>'9.2 kiadás'!C38+'9.3 melléklet'!C127+' 9.4 melléklet'!C129+'9.5 melléklet'!C127+'9.6 melléklet'!C127+'9.7 melléklet'!C129</f>
        <v>0</v>
      </c>
      <c r="D128" s="10">
        <f>'9.2 kiadás'!D38+'9.3 melléklet'!D127+' 9.4 melléklet'!D129+'9.5 melléklet'!D127+'9.6 melléklet'!D127+'9.7 melléklet'!D129</f>
        <v>0</v>
      </c>
      <c r="E128" s="10">
        <f>'9.2 kiadás'!E38+'9.3 melléklet'!E127+' 9.4 melléklet'!E129+'9.5 melléklet'!E127+'9.6 melléklet'!E127+'9.7 melléklet'!E129</f>
        <v>0</v>
      </c>
      <c r="F128" s="10">
        <f>'9.2 kiadás'!F38+'9.3 melléklet'!F127+' 9.4 melléklet'!F129+'9.5 melléklet'!F127+'9.6 melléklet'!F127+'9.7 melléklet'!F129</f>
        <v>0</v>
      </c>
      <c r="G128" s="22">
        <f>'9.2 kiadás'!G38+'9.3 melléklet'!G127+' 9.4 melléklet'!G129+'9.5 melléklet'!G127+'9.6 melléklet'!G127+'9.7 melléklet'!G129</f>
        <v>0</v>
      </c>
      <c r="H128" s="22">
        <f>'9.2 kiadás'!H38+'9.3 melléklet'!H127+' 9.4 melléklet'!H129+'9.5 melléklet'!H127+'9.6 melléklet'!H127+'9.7 melléklet'!H129</f>
        <v>0</v>
      </c>
      <c r="I128" s="22">
        <f>'9.2 kiadás'!I38+'9.3 melléklet'!I127+' 9.4 melléklet'!I129+'9.5 melléklet'!I127+'9.6 melléklet'!I127+'9.7 melléklet'!I129</f>
        <v>0</v>
      </c>
      <c r="J128" s="21">
        <f>'9.2 kiadás'!J38+'9.3 melléklet'!J127+' 9.4 melléklet'!J129+'9.5 melléklet'!J127+'9.6 melléklet'!J127+'9.7 melléklet'!J129</f>
        <v>0</v>
      </c>
      <c r="K128" s="22">
        <f>'9.2 kiadás'!K38+'9.3 melléklet'!K127+' 9.4 melléklet'!K129+'9.5 melléklet'!K127+'9.6 melléklet'!K127+'9.7 melléklet'!K129</f>
        <v>0</v>
      </c>
    </row>
    <row r="129" spans="1:11" x14ac:dyDescent="0.25">
      <c r="A129" s="143" t="s">
        <v>22</v>
      </c>
      <c r="B129" s="5" t="s">
        <v>137</v>
      </c>
      <c r="C129" s="7">
        <f>'9.2 kiadás'!C39+'9.3 melléklet'!C128+' 9.4 melléklet'!C130+'9.5 melléklet'!C128+'9.6 melléklet'!C128+'9.7 melléklet'!C130</f>
        <v>0</v>
      </c>
      <c r="D129" s="7">
        <f>'9.2 kiadás'!D39+'9.3 melléklet'!D128+' 9.4 melléklet'!D130+'9.5 melléklet'!D128+'9.6 melléklet'!D128+'9.7 melléklet'!D130</f>
        <v>0</v>
      </c>
      <c r="E129" s="7">
        <f>'9.2 kiadás'!E39+'9.3 melléklet'!E128+' 9.4 melléklet'!E130+'9.5 melléklet'!E128+'9.6 melléklet'!E128+'9.7 melléklet'!E130</f>
        <v>0</v>
      </c>
      <c r="F129" s="7">
        <f>'9.2 kiadás'!F39+'9.3 melléklet'!F128+' 9.4 melléklet'!F130+'9.5 melléklet'!F128+'9.6 melléklet'!F128+'9.7 melléklet'!F130</f>
        <v>0</v>
      </c>
      <c r="G129" s="24">
        <f>'9.2 kiadás'!G39+'9.3 melléklet'!G128+' 9.4 melléklet'!G130+'9.5 melléklet'!G128+'9.6 melléklet'!G128+'9.7 melléklet'!G130</f>
        <v>0</v>
      </c>
      <c r="H129" s="24">
        <f>'9.2 kiadás'!H39+'9.3 melléklet'!H128+' 9.4 melléklet'!H130+'9.5 melléklet'!H128+'9.6 melléklet'!H128+'9.7 melléklet'!H130</f>
        <v>0</v>
      </c>
      <c r="I129" s="24">
        <f>'9.2 kiadás'!I39+'9.3 melléklet'!I128+' 9.4 melléklet'!I130+'9.5 melléklet'!I128+'9.6 melléklet'!I128+'9.7 melléklet'!I130</f>
        <v>0</v>
      </c>
      <c r="J129" s="21">
        <f>'9.2 kiadás'!J39+'9.3 melléklet'!J128+' 9.4 melléklet'!J130+'9.5 melléklet'!J128+'9.6 melléklet'!J128+'9.7 melléklet'!J130</f>
        <v>0</v>
      </c>
      <c r="K129" s="24">
        <f>'9.2 kiadás'!K39+'9.3 melléklet'!K128+' 9.4 melléklet'!K130+'9.5 melléklet'!K128+'9.6 melléklet'!K128+'9.7 melléklet'!K130</f>
        <v>0</v>
      </c>
    </row>
    <row r="130" spans="1:11" x14ac:dyDescent="0.25">
      <c r="A130" s="133" t="s">
        <v>240</v>
      </c>
      <c r="B130" s="8" t="s">
        <v>138</v>
      </c>
      <c r="C130" s="10">
        <f>'9.2 kiadás'!C40+'9.3 melléklet'!C129+' 9.4 melléklet'!C131+'9.5 melléklet'!C129+'9.6 melléklet'!C129+'9.7 melléklet'!C131</f>
        <v>0</v>
      </c>
      <c r="D130" s="10">
        <f>'9.2 kiadás'!D40+'9.3 melléklet'!D129+' 9.4 melléklet'!D131+'9.5 melléklet'!D129+'9.6 melléklet'!D129+'9.7 melléklet'!D131</f>
        <v>0</v>
      </c>
      <c r="E130" s="10">
        <f>'9.2 kiadás'!E40+'9.3 melléklet'!E129+' 9.4 melléklet'!E131+'9.5 melléklet'!E129+'9.6 melléklet'!E129+'9.7 melléklet'!E131</f>
        <v>0</v>
      </c>
      <c r="F130" s="10">
        <f>'9.2 kiadás'!F40+'9.3 melléklet'!F129+' 9.4 melléklet'!F131+'9.5 melléklet'!F129+'9.6 melléklet'!F129+'9.7 melléklet'!F131</f>
        <v>0</v>
      </c>
      <c r="G130" s="22">
        <f>'9.2 kiadás'!G40+'9.3 melléklet'!G129+' 9.4 melléklet'!G131+'9.5 melléklet'!G129+'9.6 melléklet'!G129+'9.7 melléklet'!G131</f>
        <v>0</v>
      </c>
      <c r="H130" s="22">
        <f>'9.2 kiadás'!H40+'9.3 melléklet'!H129+' 9.4 melléklet'!H131+'9.5 melléklet'!H129+'9.6 melléklet'!H129+'9.7 melléklet'!H131</f>
        <v>0</v>
      </c>
      <c r="I130" s="22">
        <f>'9.2 kiadás'!I40+'9.3 melléklet'!I129+' 9.4 melléklet'!I131+'9.5 melléklet'!I129+'9.6 melléklet'!I129+'9.7 melléklet'!I131</f>
        <v>0</v>
      </c>
      <c r="J130" s="21">
        <f>'9.2 kiadás'!J40+'9.3 melléklet'!J129+' 9.4 melléklet'!J131+'9.5 melléklet'!J129+'9.6 melléklet'!J129+'9.7 melléklet'!J131</f>
        <v>0</v>
      </c>
      <c r="K130" s="22">
        <f>'9.2 kiadás'!K40+'9.3 melléklet'!K129+' 9.4 melléklet'!K131+'9.5 melléklet'!K129+'9.6 melléklet'!K129+'9.7 melléklet'!K131</f>
        <v>0</v>
      </c>
    </row>
    <row r="131" spans="1:11" x14ac:dyDescent="0.25">
      <c r="A131" s="133" t="s">
        <v>241</v>
      </c>
      <c r="B131" s="8" t="s">
        <v>139</v>
      </c>
      <c r="C131" s="10">
        <f>'9.2 kiadás'!C41+'9.3 melléklet'!C130+' 9.4 melléklet'!C132+'9.5 melléklet'!C130+'9.6 melléklet'!C130+'9.7 melléklet'!C132</f>
        <v>0</v>
      </c>
      <c r="D131" s="10">
        <f>'9.2 kiadás'!D41+'9.3 melléklet'!D130+' 9.4 melléklet'!D132+'9.5 melléklet'!D130+'9.6 melléklet'!D130+'9.7 melléklet'!D132</f>
        <v>0</v>
      </c>
      <c r="E131" s="10">
        <f>'9.2 kiadás'!E41+'9.3 melléklet'!E130+' 9.4 melléklet'!E132+'9.5 melléklet'!E130+'9.6 melléklet'!E130+'9.7 melléklet'!E132</f>
        <v>0</v>
      </c>
      <c r="F131" s="10">
        <f>'9.2 kiadás'!F41+'9.3 melléklet'!F130+' 9.4 melléklet'!F132+'9.5 melléklet'!F130+'9.6 melléklet'!F130+'9.7 melléklet'!F132</f>
        <v>0</v>
      </c>
      <c r="G131" s="22">
        <f>'9.2 kiadás'!G41+'9.3 melléklet'!G130+' 9.4 melléklet'!G132+'9.5 melléklet'!G130+'9.6 melléklet'!G130+'9.7 melléklet'!G132</f>
        <v>0</v>
      </c>
      <c r="H131" s="22">
        <f>'9.2 kiadás'!H41+'9.3 melléklet'!H130+' 9.4 melléklet'!H132+'9.5 melléklet'!H130+'9.6 melléklet'!H130+'9.7 melléklet'!H132</f>
        <v>0</v>
      </c>
      <c r="I131" s="22">
        <f>'9.2 kiadás'!I41+'9.3 melléklet'!I130+' 9.4 melléklet'!I132+'9.5 melléklet'!I130+'9.6 melléklet'!I130+'9.7 melléklet'!I132</f>
        <v>0</v>
      </c>
      <c r="J131" s="21">
        <f>'9.2 kiadás'!J41+'9.3 melléklet'!J130+' 9.4 melléklet'!J132+'9.5 melléklet'!J130+'9.6 melléklet'!J130+'9.7 melléklet'!J132</f>
        <v>0</v>
      </c>
      <c r="K131" s="22">
        <f>'9.2 kiadás'!K41+'9.3 melléklet'!K130+' 9.4 melléklet'!K132+'9.5 melléklet'!K130+'9.6 melléklet'!K130+'9.7 melléklet'!K132</f>
        <v>0</v>
      </c>
    </row>
    <row r="132" spans="1:11" x14ac:dyDescent="0.25">
      <c r="A132" s="143" t="s">
        <v>140</v>
      </c>
      <c r="B132" s="5" t="s">
        <v>141</v>
      </c>
      <c r="C132" s="6">
        <f>'9.2 kiadás'!C42+'9.3 melléklet'!C131+' 9.4 melléklet'!C133+'9.5 melléklet'!C131+'9.6 melléklet'!C131+'9.7 melléklet'!C133</f>
        <v>557997718</v>
      </c>
      <c r="D132" s="7">
        <f>'9.2 kiadás'!D42+'9.3 melléklet'!D131+' 9.4 melléklet'!D133+'9.5 melléklet'!D131+'9.6 melléklet'!D131+'9.7 melléklet'!D133</f>
        <v>0</v>
      </c>
      <c r="E132" s="6">
        <f>'9.2 kiadás'!E42+'9.3 melléklet'!E131+' 9.4 melléklet'!E133+'9.5 melléklet'!E131+'9.6 melléklet'!E131+'9.7 melléklet'!E133</f>
        <v>238085839</v>
      </c>
      <c r="F132" s="6">
        <f>'9.2 kiadás'!F42+'9.3 melléklet'!F131+' 9.4 melléklet'!F133+'9.5 melléklet'!F131+'9.6 melléklet'!F131+'9.7 melléklet'!F133</f>
        <v>796083557</v>
      </c>
      <c r="G132" s="23">
        <f>'9.2 kiadás'!G42+'9.3 melléklet'!G131+' 9.4 melléklet'!G133+'9.5 melléklet'!G131+'9.6 melléklet'!G131+'9.7 melléklet'!G133</f>
        <v>21290668</v>
      </c>
      <c r="H132" s="23">
        <f>'9.2 kiadás'!H42+'9.3 melléklet'!H131+' 9.4 melléklet'!H133+'9.5 melléklet'!H131+'9.6 melléklet'!H131+'9.7 melléklet'!H133</f>
        <v>-2697810</v>
      </c>
      <c r="I132" s="23">
        <f>'9.2 kiadás'!I42+'9.3 melléklet'!I131+' 9.4 melléklet'!I133+'9.5 melléklet'!I131+'9.6 melléklet'!I131+'9.7 melléklet'!I133</f>
        <v>-3771750</v>
      </c>
      <c r="J132" s="23">
        <f>'9.2 kiadás'!J42+'9.3 melléklet'!J131+' 9.4 melléklet'!J133+'9.5 melléklet'!J131+'9.6 melléklet'!J131+'9.7 melléklet'!J133</f>
        <v>628000</v>
      </c>
      <c r="K132" s="23">
        <f>'9.2 kiadás'!K42+'9.3 melléklet'!K131+' 9.4 melléklet'!K133+'9.5 melléklet'!K131+'9.6 melléklet'!K131+'9.7 melléklet'!K133</f>
        <v>811532665</v>
      </c>
    </row>
    <row r="133" spans="1:11" ht="21" x14ac:dyDescent="0.25">
      <c r="A133" s="143" t="s">
        <v>38</v>
      </c>
      <c r="B133" s="5" t="s">
        <v>142</v>
      </c>
      <c r="C133" s="7">
        <f>'9.2 kiadás'!C43+'9.3 melléklet'!C132+' 9.4 melléklet'!C134+'9.5 melléklet'!C132+'9.6 melléklet'!C132+'9.7 melléklet'!C134</f>
        <v>0</v>
      </c>
      <c r="D133" s="7">
        <f>'9.2 kiadás'!D43+'9.3 melléklet'!D132+' 9.4 melléklet'!D134+'9.5 melléklet'!D132+'9.6 melléklet'!D132+'9.7 melléklet'!D134</f>
        <v>0</v>
      </c>
      <c r="E133" s="7">
        <f>'9.2 kiadás'!E43+'9.3 melléklet'!E132+' 9.4 melléklet'!E134+'9.5 melléklet'!E132+'9.6 melléklet'!E132+'9.7 melléklet'!E134</f>
        <v>0</v>
      </c>
      <c r="F133" s="7">
        <f>'9.2 kiadás'!F43+'9.3 melléklet'!F132+' 9.4 melléklet'!F134+'9.5 melléklet'!F132+'9.6 melléklet'!F132+'9.7 melléklet'!F134</f>
        <v>0</v>
      </c>
      <c r="G133" s="24">
        <f>'9.2 kiadás'!G43+'9.3 melléklet'!G132+' 9.4 melléklet'!G134+'9.5 melléklet'!G132+'9.6 melléklet'!G132+'9.7 melléklet'!G134</f>
        <v>0</v>
      </c>
      <c r="H133" s="24">
        <f>'9.2 kiadás'!H43+'9.3 melléklet'!H132+' 9.4 melléklet'!H134+'9.5 melléklet'!H132+'9.6 melléklet'!H132+'9.7 melléklet'!H134</f>
        <v>0</v>
      </c>
      <c r="I133" s="24">
        <f>'9.2 kiadás'!I43+'9.3 melléklet'!I132+' 9.4 melléklet'!I134+'9.5 melléklet'!I132+'9.6 melléklet'!I132+'9.7 melléklet'!I134</f>
        <v>0</v>
      </c>
      <c r="J133" s="21">
        <f>'9.2 kiadás'!J43+'9.3 melléklet'!J132+' 9.4 melléklet'!J134+'9.5 melléklet'!J132+'9.6 melléklet'!J132+'9.7 melléklet'!J134</f>
        <v>0</v>
      </c>
      <c r="K133" s="24">
        <f>'9.2 kiadás'!K43+'9.3 melléklet'!K132+' 9.4 melléklet'!K134+'9.5 melléklet'!K132+'9.6 melléklet'!K132+'9.7 melléklet'!K134</f>
        <v>0</v>
      </c>
    </row>
    <row r="134" spans="1:11" x14ac:dyDescent="0.25">
      <c r="A134" s="133" t="s">
        <v>252</v>
      </c>
      <c r="B134" s="8" t="s">
        <v>181</v>
      </c>
      <c r="C134" s="10">
        <f>'9.2 kiadás'!C44+'9.3 melléklet'!C133+' 9.4 melléklet'!C135+'9.5 melléklet'!C133+'9.6 melléklet'!C133+'9.7 melléklet'!C135</f>
        <v>0</v>
      </c>
      <c r="D134" s="10">
        <f>'9.2 kiadás'!D44+'9.3 melléklet'!D133+' 9.4 melléklet'!D135+'9.5 melléklet'!D133+'9.6 melléklet'!D133+'9.7 melléklet'!D135</f>
        <v>0</v>
      </c>
      <c r="E134" s="10">
        <f>'9.2 kiadás'!E44+'9.3 melléklet'!E133+' 9.4 melléklet'!E135+'9.5 melléklet'!E133+'9.6 melléklet'!E133+'9.7 melléklet'!E135</f>
        <v>0</v>
      </c>
      <c r="F134" s="10">
        <f>'9.2 kiadás'!F44+'9.3 melléklet'!F133+' 9.4 melléklet'!F135+'9.5 melléklet'!F133+'9.6 melléklet'!F133+'9.7 melléklet'!F135</f>
        <v>0</v>
      </c>
      <c r="G134" s="22">
        <f>'9.2 kiadás'!G44+'9.3 melléklet'!G133+' 9.4 melléklet'!G135+'9.5 melléklet'!G133+'9.6 melléklet'!G133+'9.7 melléklet'!G135</f>
        <v>0</v>
      </c>
      <c r="H134" s="22">
        <f>'9.2 kiadás'!H44+'9.3 melléklet'!H133+' 9.4 melléklet'!H135+'9.5 melléklet'!H133+'9.6 melléklet'!H133+'9.7 melléklet'!H135</f>
        <v>0</v>
      </c>
      <c r="I134" s="22">
        <f>'9.2 kiadás'!I44+'9.3 melléklet'!I133+' 9.4 melléklet'!I135+'9.5 melléklet'!I133+'9.6 melléklet'!I133+'9.7 melléklet'!I135</f>
        <v>0</v>
      </c>
      <c r="J134" s="21">
        <f>'9.2 kiadás'!J44+'9.3 melléklet'!J133+' 9.4 melléklet'!J135+'9.5 melléklet'!J133+'9.6 melléklet'!J133+'9.7 melléklet'!J135</f>
        <v>0</v>
      </c>
      <c r="K134" s="22">
        <f>'9.2 kiadás'!K44+'9.3 melléklet'!K133+' 9.4 melléklet'!K135+'9.5 melléklet'!K133+'9.6 melléklet'!K133+'9.7 melléklet'!K135</f>
        <v>0</v>
      </c>
    </row>
    <row r="135" spans="1:11" ht="22.5" x14ac:dyDescent="0.25">
      <c r="A135" s="133" t="s">
        <v>253</v>
      </c>
      <c r="B135" s="8" t="s">
        <v>182</v>
      </c>
      <c r="C135" s="10">
        <f>'9.2 kiadás'!C45+'9.3 melléklet'!C134+' 9.4 melléklet'!C136+'9.5 melléklet'!C134+'9.6 melléklet'!C134+'9.7 melléklet'!C136</f>
        <v>0</v>
      </c>
      <c r="D135" s="10">
        <f>'9.2 kiadás'!D45+'9.3 melléklet'!D134+' 9.4 melléklet'!D136+'9.5 melléklet'!D134+'9.6 melléklet'!D134+'9.7 melléklet'!D136</f>
        <v>0</v>
      </c>
      <c r="E135" s="10">
        <f>'9.2 kiadás'!E45+'9.3 melléklet'!E134+' 9.4 melléklet'!E136+'9.5 melléklet'!E134+'9.6 melléklet'!E134+'9.7 melléklet'!E136</f>
        <v>0</v>
      </c>
      <c r="F135" s="10">
        <f>'9.2 kiadás'!F45+'9.3 melléklet'!F134+' 9.4 melléklet'!F136+'9.5 melléklet'!F134+'9.6 melléklet'!F134+'9.7 melléklet'!F136</f>
        <v>0</v>
      </c>
      <c r="G135" s="22">
        <f>'9.2 kiadás'!G45+'9.3 melléklet'!G134+' 9.4 melléklet'!G136+'9.5 melléklet'!G134+'9.6 melléklet'!G134+'9.7 melléklet'!G136</f>
        <v>0</v>
      </c>
      <c r="H135" s="22">
        <f>'9.2 kiadás'!H45+'9.3 melléklet'!H134+' 9.4 melléklet'!H136+'9.5 melléklet'!H134+'9.6 melléklet'!H134+'9.7 melléklet'!H136</f>
        <v>0</v>
      </c>
      <c r="I135" s="22">
        <f>'9.2 kiadás'!I45+'9.3 melléklet'!I134+' 9.4 melléklet'!I136+'9.5 melléklet'!I134+'9.6 melléklet'!I134+'9.7 melléklet'!I136</f>
        <v>0</v>
      </c>
      <c r="J135" s="21">
        <f>'9.2 kiadás'!J45+'9.3 melléklet'!J134+' 9.4 melléklet'!J136+'9.5 melléklet'!J134+'9.6 melléklet'!J134+'9.7 melléklet'!J136</f>
        <v>0</v>
      </c>
      <c r="K135" s="22">
        <f>'9.2 kiadás'!K45+'9.3 melléklet'!K134+' 9.4 melléklet'!K136+'9.5 melléklet'!K134+'9.6 melléklet'!K134+'9.7 melléklet'!K136</f>
        <v>0</v>
      </c>
    </row>
    <row r="136" spans="1:11" x14ac:dyDescent="0.25">
      <c r="A136" s="133" t="s">
        <v>254</v>
      </c>
      <c r="B136" s="8" t="s">
        <v>183</v>
      </c>
      <c r="C136" s="10">
        <f>'9.2 kiadás'!C46+'9.3 melléklet'!C135+' 9.4 melléklet'!C137+'9.5 melléklet'!C135+'9.6 melléklet'!C135+'9.7 melléklet'!C137</f>
        <v>0</v>
      </c>
      <c r="D136" s="10">
        <f>'9.2 kiadás'!D46+'9.3 melléklet'!D135+' 9.4 melléklet'!D137+'9.5 melléklet'!D135+'9.6 melléklet'!D135+'9.7 melléklet'!D137</f>
        <v>0</v>
      </c>
      <c r="E136" s="10">
        <f>'9.2 kiadás'!E46+'9.3 melléklet'!E135+' 9.4 melléklet'!E137+'9.5 melléklet'!E135+'9.6 melléklet'!E135+'9.7 melléklet'!E137</f>
        <v>0</v>
      </c>
      <c r="F136" s="10">
        <f>'9.2 kiadás'!F46+'9.3 melléklet'!F135+' 9.4 melléklet'!F137+'9.5 melléklet'!F135+'9.6 melléklet'!F135+'9.7 melléklet'!F137</f>
        <v>0</v>
      </c>
      <c r="G136" s="22">
        <f>'9.2 kiadás'!G46+'9.3 melléklet'!G135+' 9.4 melléklet'!G137+'9.5 melléklet'!G135+'9.6 melléklet'!G135+'9.7 melléklet'!G137</f>
        <v>0</v>
      </c>
      <c r="H136" s="22">
        <f>'9.2 kiadás'!H46+'9.3 melléklet'!H135+' 9.4 melléklet'!H137+'9.5 melléklet'!H135+'9.6 melléklet'!H135+'9.7 melléklet'!H137</f>
        <v>0</v>
      </c>
      <c r="I136" s="22">
        <f>'9.2 kiadás'!I46+'9.3 melléklet'!I135+' 9.4 melléklet'!I137+'9.5 melléklet'!I135+'9.6 melléklet'!I135+'9.7 melléklet'!I137</f>
        <v>0</v>
      </c>
      <c r="J136" s="21">
        <f>'9.2 kiadás'!J46+'9.3 melléklet'!J135+' 9.4 melléklet'!J137+'9.5 melléklet'!J135+'9.6 melléklet'!J135+'9.7 melléklet'!J137</f>
        <v>0</v>
      </c>
      <c r="K136" s="22">
        <f>'9.2 kiadás'!K46+'9.3 melléklet'!K135+' 9.4 melléklet'!K137+'9.5 melléklet'!K135+'9.6 melléklet'!K135+'9.7 melléklet'!K137</f>
        <v>0</v>
      </c>
    </row>
    <row r="137" spans="1:11" x14ac:dyDescent="0.25">
      <c r="A137" s="122" t="s">
        <v>50</v>
      </c>
      <c r="B137" s="5" t="s">
        <v>146</v>
      </c>
      <c r="C137" s="7">
        <f>'9.2 kiadás'!C47+'9.3 melléklet'!C136+' 9.4 melléklet'!C138+'9.5 melléklet'!C136+'9.6 melléklet'!C136+'9.7 melléklet'!C138</f>
        <v>0</v>
      </c>
      <c r="D137" s="7">
        <f>'9.2 kiadás'!D47+'9.3 melléklet'!D136+' 9.4 melléklet'!D138+'9.5 melléklet'!D136+'9.6 melléklet'!D136+'9.7 melléklet'!D138</f>
        <v>0</v>
      </c>
      <c r="E137" s="7">
        <f>'9.2 kiadás'!E47+'9.3 melléklet'!E136+' 9.4 melléklet'!E138+'9.5 melléklet'!E136+'9.6 melléklet'!E136+'9.7 melléklet'!E138</f>
        <v>0</v>
      </c>
      <c r="F137" s="7">
        <f>'9.2 kiadás'!F47+'9.3 melléklet'!F136+' 9.4 melléklet'!F138+'9.5 melléklet'!F136+'9.6 melléklet'!F136+'9.7 melléklet'!F138</f>
        <v>0</v>
      </c>
      <c r="G137" s="24">
        <f>'9.2 kiadás'!G47+'9.3 melléklet'!G136+' 9.4 melléklet'!G138+'9.5 melléklet'!G136+'9.6 melléklet'!G136+'9.7 melléklet'!G138</f>
        <v>0</v>
      </c>
      <c r="H137" s="24">
        <f>'9.2 kiadás'!H47+'9.3 melléklet'!H136+' 9.4 melléklet'!H138+'9.5 melléklet'!H136+'9.6 melléklet'!H136+'9.7 melléklet'!H138</f>
        <v>0</v>
      </c>
      <c r="I137" s="24">
        <f>'9.2 kiadás'!I47+'9.3 melléklet'!I136+' 9.4 melléklet'!I138+'9.5 melléklet'!I136+'9.6 melléklet'!I136+'9.7 melléklet'!I138</f>
        <v>0</v>
      </c>
      <c r="J137" s="21">
        <f>'9.2 kiadás'!J47+'9.3 melléklet'!J136+' 9.4 melléklet'!J138+'9.5 melléklet'!J136+'9.6 melléklet'!J136+'9.7 melléklet'!J138</f>
        <v>0</v>
      </c>
      <c r="K137" s="24">
        <f>'9.2 kiadás'!K47+'9.3 melléklet'!K136+' 9.4 melléklet'!K138+'9.5 melléklet'!K136+'9.6 melléklet'!K136+'9.7 melléklet'!K138</f>
        <v>0</v>
      </c>
    </row>
    <row r="138" spans="1:11" x14ac:dyDescent="0.25">
      <c r="A138" s="133" t="s">
        <v>262</v>
      </c>
      <c r="B138" s="8" t="s">
        <v>147</v>
      </c>
      <c r="C138" s="10">
        <f>'9.2 kiadás'!C48+'9.3 melléklet'!C137+' 9.4 melléklet'!C139+'9.5 melléklet'!C137+'9.6 melléklet'!C137+'9.7 melléklet'!C139</f>
        <v>0</v>
      </c>
      <c r="D138" s="10">
        <f>'9.2 kiadás'!D48+'9.3 melléklet'!D137+' 9.4 melléklet'!D139+'9.5 melléklet'!D137+'9.6 melléklet'!D137+'9.7 melléklet'!D139</f>
        <v>0</v>
      </c>
      <c r="E138" s="10">
        <f>'9.2 kiadás'!E48+'9.3 melléklet'!E137+' 9.4 melléklet'!E139+'9.5 melléklet'!E137+'9.6 melléklet'!E137+'9.7 melléklet'!E139</f>
        <v>0</v>
      </c>
      <c r="F138" s="10">
        <f>'9.2 kiadás'!F48+'9.3 melléklet'!F137+' 9.4 melléklet'!F139+'9.5 melléklet'!F137+'9.6 melléklet'!F137+'9.7 melléklet'!F139</f>
        <v>0</v>
      </c>
      <c r="G138" s="22">
        <f>'9.2 kiadás'!G48+'9.3 melléklet'!G137+' 9.4 melléklet'!G139+'9.5 melléklet'!G137+'9.6 melléklet'!G137+'9.7 melléklet'!G139</f>
        <v>0</v>
      </c>
      <c r="H138" s="22">
        <f>'9.2 kiadás'!H48+'9.3 melléklet'!H137+' 9.4 melléklet'!H139+'9.5 melléklet'!H137+'9.6 melléklet'!H137+'9.7 melléklet'!H139</f>
        <v>0</v>
      </c>
      <c r="I138" s="22">
        <f>'9.2 kiadás'!I48+'9.3 melléklet'!I137+' 9.4 melléklet'!I139+'9.5 melléklet'!I137+'9.6 melléklet'!I137+'9.7 melléklet'!I139</f>
        <v>0</v>
      </c>
      <c r="J138" s="21">
        <f>'9.2 kiadás'!J48+'9.3 melléklet'!J137+' 9.4 melléklet'!J139+'9.5 melléklet'!J137+'9.6 melléklet'!J137+'9.7 melléklet'!J139</f>
        <v>0</v>
      </c>
      <c r="K138" s="22">
        <f>'9.2 kiadás'!K48+'9.3 melléklet'!K137+' 9.4 melléklet'!K139+'9.5 melléklet'!K137+'9.6 melléklet'!K137+'9.7 melléklet'!K139</f>
        <v>0</v>
      </c>
    </row>
    <row r="139" spans="1:11" x14ac:dyDescent="0.25">
      <c r="A139" s="133" t="s">
        <v>263</v>
      </c>
      <c r="B139" s="8" t="s">
        <v>148</v>
      </c>
      <c r="C139" s="10">
        <f>'9.2 kiadás'!C49+'9.3 melléklet'!C138+' 9.4 melléklet'!C140+'9.5 melléklet'!C138+'9.6 melléklet'!C138+'9.7 melléklet'!C140</f>
        <v>0</v>
      </c>
      <c r="D139" s="10">
        <f>'9.2 kiadás'!D49+'9.3 melléklet'!D138+' 9.4 melléklet'!D140+'9.5 melléklet'!D138+'9.6 melléklet'!D138+'9.7 melléklet'!D140</f>
        <v>0</v>
      </c>
      <c r="E139" s="10">
        <f>'9.2 kiadás'!E49+'9.3 melléklet'!E138+' 9.4 melléklet'!E140+'9.5 melléklet'!E138+'9.6 melléklet'!E138+'9.7 melléklet'!E140</f>
        <v>0</v>
      </c>
      <c r="F139" s="10">
        <f>'9.2 kiadás'!F49+'9.3 melléklet'!F138+' 9.4 melléklet'!F140+'9.5 melléklet'!F138+'9.6 melléklet'!F138+'9.7 melléklet'!F140</f>
        <v>0</v>
      </c>
      <c r="G139" s="22">
        <f>'9.2 kiadás'!G49+'9.3 melléklet'!G138+' 9.4 melléklet'!G140+'9.5 melléklet'!G138+'9.6 melléklet'!G138+'9.7 melléklet'!G140</f>
        <v>0</v>
      </c>
      <c r="H139" s="22">
        <f>'9.2 kiadás'!H49+'9.3 melléklet'!H138+' 9.4 melléklet'!H140+'9.5 melléklet'!H138+'9.6 melléklet'!H138+'9.7 melléklet'!H140</f>
        <v>0</v>
      </c>
      <c r="I139" s="22">
        <f>'9.2 kiadás'!I49+'9.3 melléklet'!I138+' 9.4 melléklet'!I140+'9.5 melléklet'!I138+'9.6 melléklet'!I138+'9.7 melléklet'!I140</f>
        <v>0</v>
      </c>
      <c r="J139" s="21">
        <f>'9.2 kiadás'!J49+'9.3 melléklet'!J138+' 9.4 melléklet'!J140+'9.5 melléklet'!J138+'9.6 melléklet'!J138+'9.7 melléklet'!J140</f>
        <v>0</v>
      </c>
      <c r="K139" s="22">
        <f>'9.2 kiadás'!K49+'9.3 melléklet'!K138+' 9.4 melléklet'!K140+'9.5 melléklet'!K138+'9.6 melléklet'!K138+'9.7 melléklet'!K140</f>
        <v>0</v>
      </c>
    </row>
    <row r="140" spans="1:11" x14ac:dyDescent="0.25">
      <c r="A140" s="133" t="s">
        <v>264</v>
      </c>
      <c r="B140" s="8" t="s">
        <v>149</v>
      </c>
      <c r="C140" s="10">
        <f>'9.2 kiadás'!C50+'9.3 melléklet'!C139+' 9.4 melléklet'!C141+'9.5 melléklet'!C139+'9.6 melléklet'!C139+'9.7 melléklet'!C141</f>
        <v>0</v>
      </c>
      <c r="D140" s="10">
        <f>'9.2 kiadás'!D50+'9.3 melléklet'!D139+' 9.4 melléklet'!D141+'9.5 melléklet'!D139+'9.6 melléklet'!D139+'9.7 melléklet'!D141</f>
        <v>0</v>
      </c>
      <c r="E140" s="10">
        <f>'9.2 kiadás'!E50+'9.3 melléklet'!E139+' 9.4 melléklet'!E141+'9.5 melléklet'!E139+'9.6 melléklet'!E139+'9.7 melléklet'!E141</f>
        <v>0</v>
      </c>
      <c r="F140" s="10">
        <f>'9.2 kiadás'!F50+'9.3 melléklet'!F139+' 9.4 melléklet'!F141+'9.5 melléklet'!F139+'9.6 melléklet'!F139+'9.7 melléklet'!F141</f>
        <v>0</v>
      </c>
      <c r="G140" s="22">
        <f>'9.2 kiadás'!G50+'9.3 melléklet'!G139+' 9.4 melléklet'!G141+'9.5 melléklet'!G139+'9.6 melléklet'!G139+'9.7 melléklet'!G141</f>
        <v>0</v>
      </c>
      <c r="H140" s="22">
        <f>'9.2 kiadás'!H50+'9.3 melléklet'!H139+' 9.4 melléklet'!H141+'9.5 melléklet'!H139+'9.6 melléklet'!H139+'9.7 melléklet'!H141</f>
        <v>0</v>
      </c>
      <c r="I140" s="22">
        <f>'9.2 kiadás'!I50+'9.3 melléklet'!I139+' 9.4 melléklet'!I141+'9.5 melléklet'!I139+'9.6 melléklet'!I139+'9.7 melléklet'!I141</f>
        <v>0</v>
      </c>
      <c r="J140" s="21">
        <f>'9.2 kiadás'!J50+'9.3 melléklet'!J139+' 9.4 melléklet'!J141+'9.5 melléklet'!J139+'9.6 melléklet'!J139+'9.7 melléklet'!J141</f>
        <v>0</v>
      </c>
      <c r="K140" s="22">
        <f>'9.2 kiadás'!K50+'9.3 melléklet'!K139+' 9.4 melléklet'!K141+'9.5 melléklet'!K139+'9.6 melléklet'!K139+'9.7 melléklet'!K141</f>
        <v>0</v>
      </c>
    </row>
    <row r="141" spans="1:11" x14ac:dyDescent="0.25">
      <c r="A141" s="133" t="s">
        <v>265</v>
      </c>
      <c r="B141" s="8" t="s">
        <v>150</v>
      </c>
      <c r="C141" s="10">
        <f>'9.2 kiadás'!C51+'9.3 melléklet'!C140+' 9.4 melléklet'!C142+'9.5 melléklet'!C140+'9.6 melléklet'!C140+'9.7 melléklet'!C142</f>
        <v>0</v>
      </c>
      <c r="D141" s="10">
        <f>'9.2 kiadás'!D51+'9.3 melléklet'!D140+' 9.4 melléklet'!D142+'9.5 melléklet'!D140+'9.6 melléklet'!D140+'9.7 melléklet'!D142</f>
        <v>0</v>
      </c>
      <c r="E141" s="10">
        <f>'9.2 kiadás'!E51+'9.3 melléklet'!E140+' 9.4 melléklet'!E142+'9.5 melléklet'!E140+'9.6 melléklet'!E140+'9.7 melléklet'!E142</f>
        <v>0</v>
      </c>
      <c r="F141" s="10">
        <f>'9.2 kiadás'!F51+'9.3 melléklet'!F140+' 9.4 melléklet'!F142+'9.5 melléklet'!F140+'9.6 melléklet'!F140+'9.7 melléklet'!F142</f>
        <v>0</v>
      </c>
      <c r="G141" s="22">
        <f>'9.2 kiadás'!G51+'9.3 melléklet'!G140+' 9.4 melléklet'!G142+'9.5 melléklet'!G140+'9.6 melléklet'!G140+'9.7 melléklet'!G142</f>
        <v>0</v>
      </c>
      <c r="H141" s="22">
        <f>'9.2 kiadás'!H51+'9.3 melléklet'!H140+' 9.4 melléklet'!H142+'9.5 melléklet'!H140+'9.6 melléklet'!H140+'9.7 melléklet'!H142</f>
        <v>0</v>
      </c>
      <c r="I141" s="22">
        <f>'9.2 kiadás'!I51+'9.3 melléklet'!I140+' 9.4 melléklet'!I142+'9.5 melléklet'!I140+'9.6 melléklet'!I140+'9.7 melléklet'!I142</f>
        <v>0</v>
      </c>
      <c r="J141" s="21">
        <f>'9.2 kiadás'!J51+'9.3 melléklet'!J140+' 9.4 melléklet'!J142+'9.5 melléklet'!J140+'9.6 melléklet'!J140+'9.7 melléklet'!J142</f>
        <v>0</v>
      </c>
      <c r="K141" s="22">
        <f>'9.2 kiadás'!K51+'9.3 melléklet'!K140+' 9.4 melléklet'!K142+'9.5 melléklet'!K140+'9.6 melléklet'!K140+'9.7 melléklet'!K142</f>
        <v>0</v>
      </c>
    </row>
    <row r="142" spans="1:11" x14ac:dyDescent="0.25">
      <c r="A142" s="122" t="s">
        <v>151</v>
      </c>
      <c r="B142" s="5" t="s">
        <v>152</v>
      </c>
      <c r="C142" s="7">
        <f>'9.2 kiadás'!C52+'9.3 melléklet'!C141+' 9.4 melléklet'!C143+'9.5 melléklet'!C141+'9.6 melléklet'!C141+'9.7 melléklet'!C143</f>
        <v>0</v>
      </c>
      <c r="D142" s="7">
        <f>'9.2 kiadás'!D52+'9.3 melléklet'!D141+' 9.4 melléklet'!D143+'9.5 melléklet'!D141+'9.6 melléklet'!D141+'9.7 melléklet'!D143</f>
        <v>0</v>
      </c>
      <c r="E142" s="7">
        <f>'9.2 kiadás'!E52+'9.3 melléklet'!E141+' 9.4 melléklet'!E143+'9.5 melléklet'!E141+'9.6 melléklet'!E141+'9.7 melléklet'!E143</f>
        <v>0</v>
      </c>
      <c r="F142" s="7">
        <f>'9.2 kiadás'!F52+'9.3 melléklet'!F141+' 9.4 melléklet'!F143+'9.5 melléklet'!F141+'9.6 melléklet'!F141+'9.7 melléklet'!F143</f>
        <v>0</v>
      </c>
      <c r="G142" s="24">
        <f>'9.2 kiadás'!G52+'9.3 melléklet'!G141+' 9.4 melléklet'!G143+'9.5 melléklet'!G141+'9.6 melléklet'!G141+'9.7 melléklet'!G143</f>
        <v>0</v>
      </c>
      <c r="H142" s="24">
        <f>'9.2 kiadás'!H52+'9.3 melléklet'!H141+' 9.4 melléklet'!H143+'9.5 melléklet'!H141+'9.6 melléklet'!H141+'9.7 melléklet'!H143</f>
        <v>0</v>
      </c>
      <c r="I142" s="24">
        <f>'9.2 kiadás'!I52+'9.3 melléklet'!I141+' 9.4 melléklet'!I143+'9.5 melléklet'!I141+'9.6 melléklet'!I141+'9.7 melléklet'!I143</f>
        <v>0</v>
      </c>
      <c r="J142" s="21">
        <f>'9.2 kiadás'!J52+'9.3 melléklet'!J141+' 9.4 melléklet'!J143+'9.5 melléklet'!J141+'9.6 melléklet'!J141+'9.7 melléklet'!J143</f>
        <v>0</v>
      </c>
      <c r="K142" s="24">
        <f>'9.2 kiadás'!K52+'9.3 melléklet'!K141+' 9.4 melléklet'!K143+'9.5 melléklet'!K141+'9.6 melléklet'!K141+'9.7 melléklet'!K143</f>
        <v>0</v>
      </c>
    </row>
    <row r="143" spans="1:11" x14ac:dyDescent="0.25">
      <c r="A143" s="133" t="s">
        <v>267</v>
      </c>
      <c r="B143" s="8" t="s">
        <v>153</v>
      </c>
      <c r="C143" s="10">
        <f>'9.2 kiadás'!C53+'9.3 melléklet'!C142+' 9.4 melléklet'!C144+'9.5 melléklet'!C142+'9.6 melléklet'!C142+'9.7 melléklet'!C144</f>
        <v>0</v>
      </c>
      <c r="D143" s="10">
        <f>'9.2 kiadás'!D53+'9.3 melléklet'!D142+' 9.4 melléklet'!D144+'9.5 melléklet'!D142+'9.6 melléklet'!D142+'9.7 melléklet'!D144</f>
        <v>0</v>
      </c>
      <c r="E143" s="10">
        <f>'9.2 kiadás'!E53+'9.3 melléklet'!E142+' 9.4 melléklet'!E144+'9.5 melléklet'!E142+'9.6 melléklet'!E142+'9.7 melléklet'!E144</f>
        <v>0</v>
      </c>
      <c r="F143" s="10">
        <f>'9.2 kiadás'!F53+'9.3 melléklet'!F142+' 9.4 melléklet'!F144+'9.5 melléklet'!F142+'9.6 melléklet'!F142+'9.7 melléklet'!F144</f>
        <v>0</v>
      </c>
      <c r="G143" s="22">
        <f>'9.2 kiadás'!G53+'9.3 melléklet'!G142+' 9.4 melléklet'!G144+'9.5 melléklet'!G142+'9.6 melléklet'!G142+'9.7 melléklet'!G144</f>
        <v>0</v>
      </c>
      <c r="H143" s="22">
        <f>'9.2 kiadás'!H53+'9.3 melléklet'!H142+' 9.4 melléklet'!H144+'9.5 melléklet'!H142+'9.6 melléklet'!H142+'9.7 melléklet'!H144</f>
        <v>0</v>
      </c>
      <c r="I143" s="22">
        <f>'9.2 kiadás'!I53+'9.3 melléklet'!I142+' 9.4 melléklet'!I144+'9.5 melléklet'!I142+'9.6 melléklet'!I142+'9.7 melléklet'!I144</f>
        <v>0</v>
      </c>
      <c r="J143" s="21">
        <f>'9.2 kiadás'!J53+'9.3 melléklet'!J142+' 9.4 melléklet'!J144+'9.5 melléklet'!J142+'9.6 melléklet'!J142+'9.7 melléklet'!J144</f>
        <v>0</v>
      </c>
      <c r="K143" s="22">
        <f>'9.2 kiadás'!K53+'9.3 melléklet'!K142+' 9.4 melléklet'!K144+'9.5 melléklet'!K142+'9.6 melléklet'!K142+'9.7 melléklet'!K144</f>
        <v>0</v>
      </c>
    </row>
    <row r="144" spans="1:11" x14ac:dyDescent="0.25">
      <c r="A144" s="133" t="s">
        <v>268</v>
      </c>
      <c r="B144" s="8" t="s">
        <v>154</v>
      </c>
      <c r="C144" s="10">
        <f>'9.2 kiadás'!C54+'9.3 melléklet'!C143+' 9.4 melléklet'!C145+'9.5 melléklet'!C143+'9.6 melléklet'!C143+'9.7 melléklet'!C145</f>
        <v>0</v>
      </c>
      <c r="D144" s="10">
        <f>'9.2 kiadás'!D54+'9.3 melléklet'!D143+' 9.4 melléklet'!D145+'9.5 melléklet'!D143+'9.6 melléklet'!D143+'9.7 melléklet'!D145</f>
        <v>0</v>
      </c>
      <c r="E144" s="10">
        <f>'9.2 kiadás'!E54+'9.3 melléklet'!E143+' 9.4 melléklet'!E145+'9.5 melléklet'!E143+'9.6 melléklet'!E143+'9.7 melléklet'!E145</f>
        <v>0</v>
      </c>
      <c r="F144" s="10">
        <f>'9.2 kiadás'!F54+'9.3 melléklet'!F143+' 9.4 melléklet'!F145+'9.5 melléklet'!F143+'9.6 melléklet'!F143+'9.7 melléklet'!F145</f>
        <v>0</v>
      </c>
      <c r="G144" s="22">
        <f>'9.2 kiadás'!G54+'9.3 melléklet'!G143+' 9.4 melléklet'!G145+'9.5 melléklet'!G143+'9.6 melléklet'!G143+'9.7 melléklet'!G145</f>
        <v>0</v>
      </c>
      <c r="H144" s="22">
        <f>'9.2 kiadás'!H54+'9.3 melléklet'!H143+' 9.4 melléklet'!H145+'9.5 melléklet'!H143+'9.6 melléklet'!H143+'9.7 melléklet'!H145</f>
        <v>0</v>
      </c>
      <c r="I144" s="22">
        <f>'9.2 kiadás'!I54+'9.3 melléklet'!I143+' 9.4 melléklet'!I145+'9.5 melléklet'!I143+'9.6 melléklet'!I143+'9.7 melléklet'!I145</f>
        <v>0</v>
      </c>
      <c r="J144" s="21">
        <f>'9.2 kiadás'!J54+'9.3 melléklet'!J143+' 9.4 melléklet'!J145+'9.5 melléklet'!J143+'9.6 melléklet'!J143+'9.7 melléklet'!J145</f>
        <v>0</v>
      </c>
      <c r="K144" s="22">
        <f>'9.2 kiadás'!K54+'9.3 melléklet'!K143+' 9.4 melléklet'!K145+'9.5 melléklet'!K143+'9.6 melléklet'!K143+'9.7 melléklet'!K145</f>
        <v>0</v>
      </c>
    </row>
    <row r="145" spans="1:11" x14ac:dyDescent="0.25">
      <c r="A145" s="133" t="s">
        <v>269</v>
      </c>
      <c r="B145" s="8" t="s">
        <v>155</v>
      </c>
      <c r="C145" s="10">
        <f>'9.2 kiadás'!C55+'9.3 melléklet'!C144+' 9.4 melléklet'!C146+'9.5 melléklet'!C144+'9.6 melléklet'!C144+'9.7 melléklet'!C146</f>
        <v>0</v>
      </c>
      <c r="D145" s="10">
        <f>'9.2 kiadás'!D55+'9.3 melléklet'!D144+' 9.4 melléklet'!D146+'9.5 melléklet'!D144+'9.6 melléklet'!D144+'9.7 melléklet'!D146</f>
        <v>0</v>
      </c>
      <c r="E145" s="10">
        <f>'9.2 kiadás'!E55+'9.3 melléklet'!E144+' 9.4 melléklet'!E146+'9.5 melléklet'!E144+'9.6 melléklet'!E144+'9.7 melléklet'!E146</f>
        <v>0</v>
      </c>
      <c r="F145" s="10">
        <f>'9.2 kiadás'!F55+'9.3 melléklet'!F144+' 9.4 melléklet'!F146+'9.5 melléklet'!F144+'9.6 melléklet'!F144+'9.7 melléklet'!F146</f>
        <v>0</v>
      </c>
      <c r="G145" s="22">
        <f>'9.2 kiadás'!G55+'9.3 melléklet'!G144+' 9.4 melléklet'!G146+'9.5 melléklet'!G144+'9.6 melléklet'!G144+'9.7 melléklet'!G146</f>
        <v>0</v>
      </c>
      <c r="H145" s="22">
        <f>'9.2 kiadás'!H55+'9.3 melléklet'!H144+' 9.4 melléklet'!H146+'9.5 melléklet'!H144+'9.6 melléklet'!H144+'9.7 melléklet'!H146</f>
        <v>0</v>
      </c>
      <c r="I145" s="22">
        <f>'9.2 kiadás'!I55+'9.3 melléklet'!I144+' 9.4 melléklet'!I146+'9.5 melléklet'!I144+'9.6 melléklet'!I144+'9.7 melléklet'!I146</f>
        <v>0</v>
      </c>
      <c r="J145" s="21">
        <f>'9.2 kiadás'!J55+'9.3 melléklet'!J144+' 9.4 melléklet'!J146+'9.5 melléklet'!J144+'9.6 melléklet'!J144+'9.7 melléklet'!J146</f>
        <v>0</v>
      </c>
      <c r="K145" s="22">
        <f>'9.2 kiadás'!K55+'9.3 melléklet'!K144+' 9.4 melléklet'!K146+'9.5 melléklet'!K144+'9.6 melléklet'!K144+'9.7 melléklet'!K146</f>
        <v>0</v>
      </c>
    </row>
    <row r="146" spans="1:11" x14ac:dyDescent="0.25">
      <c r="A146" s="133" t="s">
        <v>270</v>
      </c>
      <c r="B146" s="8" t="s">
        <v>156</v>
      </c>
      <c r="C146" s="10">
        <f>'9.2 kiadás'!C56+'9.3 melléklet'!C145+' 9.4 melléklet'!C147+'9.5 melléklet'!C145+'9.6 melléklet'!C145+'9.7 melléklet'!C147</f>
        <v>0</v>
      </c>
      <c r="D146" s="10">
        <f>'9.2 kiadás'!D56+'9.3 melléklet'!D145+' 9.4 melléklet'!D147+'9.5 melléklet'!D145+'9.6 melléklet'!D145+'9.7 melléklet'!D147</f>
        <v>0</v>
      </c>
      <c r="E146" s="10">
        <f>'9.2 kiadás'!E56+'9.3 melléklet'!E145+' 9.4 melléklet'!E147+'9.5 melléklet'!E145+'9.6 melléklet'!E145+'9.7 melléklet'!E147</f>
        <v>0</v>
      </c>
      <c r="F146" s="10">
        <f>'9.2 kiadás'!F56+'9.3 melléklet'!F145+' 9.4 melléklet'!F147+'9.5 melléklet'!F145+'9.6 melléklet'!F145+'9.7 melléklet'!F147</f>
        <v>0</v>
      </c>
      <c r="G146" s="22">
        <f>'9.2 kiadás'!G56+'9.3 melléklet'!G145+' 9.4 melléklet'!G147+'9.5 melléklet'!G145+'9.6 melléklet'!G145+'9.7 melléklet'!G147</f>
        <v>0</v>
      </c>
      <c r="H146" s="22">
        <f>'9.2 kiadás'!H56+'9.3 melléklet'!H145+' 9.4 melléklet'!H147+'9.5 melléklet'!H145+'9.6 melléklet'!H145+'9.7 melléklet'!H147</f>
        <v>0</v>
      </c>
      <c r="I146" s="22">
        <f>'9.2 kiadás'!I56+'9.3 melléklet'!I145+' 9.4 melléklet'!I147+'9.5 melléklet'!I145+'9.6 melléklet'!I145+'9.7 melléklet'!I147</f>
        <v>0</v>
      </c>
      <c r="J146" s="21">
        <f>'9.2 kiadás'!J56+'9.3 melléklet'!J145+' 9.4 melléklet'!J147+'9.5 melléklet'!J145+'9.6 melléklet'!J145+'9.7 melléklet'!J147</f>
        <v>0</v>
      </c>
      <c r="K146" s="22">
        <f>'9.2 kiadás'!K56+'9.3 melléklet'!K145+' 9.4 melléklet'!K147+'9.5 melléklet'!K145+'9.6 melléklet'!K145+'9.7 melléklet'!K147</f>
        <v>0</v>
      </c>
    </row>
    <row r="147" spans="1:11" x14ac:dyDescent="0.25">
      <c r="A147" s="122" t="s">
        <v>63</v>
      </c>
      <c r="B147" s="5" t="s">
        <v>157</v>
      </c>
      <c r="C147" s="7">
        <f>'9.2 kiadás'!C57+'9.3 melléklet'!C146+' 9.4 melléklet'!C148+'9.5 melléklet'!C146+'9.6 melléklet'!C146+'9.7 melléklet'!C148</f>
        <v>0</v>
      </c>
      <c r="D147" s="7">
        <f>'9.2 kiadás'!D57+'9.3 melléklet'!D146+' 9.4 melléklet'!D148+'9.5 melléklet'!D146+'9.6 melléklet'!D146+'9.7 melléklet'!D148</f>
        <v>0</v>
      </c>
      <c r="E147" s="7">
        <f>'9.2 kiadás'!E57+'9.3 melléklet'!E146+' 9.4 melléklet'!E148+'9.5 melléklet'!E146+'9.6 melléklet'!E146+'9.7 melléklet'!E148</f>
        <v>0</v>
      </c>
      <c r="F147" s="7">
        <f>'9.2 kiadás'!F57+'9.3 melléklet'!F146+' 9.4 melléklet'!F148+'9.5 melléklet'!F146+'9.6 melléklet'!F146+'9.7 melléklet'!F148</f>
        <v>0</v>
      </c>
      <c r="G147" s="24">
        <f>'9.2 kiadás'!G57+'9.3 melléklet'!G146+' 9.4 melléklet'!G148+'9.5 melléklet'!G146+'9.6 melléklet'!G146+'9.7 melléklet'!G148</f>
        <v>0</v>
      </c>
      <c r="H147" s="24">
        <f>'9.2 kiadás'!H57+'9.3 melléklet'!H146+' 9.4 melléklet'!H148+'9.5 melléklet'!H146+'9.6 melléklet'!H146+'9.7 melléklet'!H148</f>
        <v>0</v>
      </c>
      <c r="I147" s="24">
        <f>'9.2 kiadás'!I57+'9.3 melléklet'!I146+' 9.4 melléklet'!I148+'9.5 melléklet'!I146+'9.6 melléklet'!I146+'9.7 melléklet'!I148</f>
        <v>0</v>
      </c>
      <c r="J147" s="21">
        <f>'9.2 kiadás'!J57+'9.3 melléklet'!J146+' 9.4 melléklet'!J148+'9.5 melléklet'!J146+'9.6 melléklet'!J146+'9.7 melléklet'!J148</f>
        <v>0</v>
      </c>
      <c r="K147" s="24">
        <f>'9.2 kiadás'!K57+'9.3 melléklet'!K146+' 9.4 melléklet'!K148+'9.5 melléklet'!K146+'9.6 melléklet'!K146+'9.7 melléklet'!K148</f>
        <v>0</v>
      </c>
    </row>
    <row r="148" spans="1:11" x14ac:dyDescent="0.25">
      <c r="A148" s="133" t="s">
        <v>271</v>
      </c>
      <c r="B148" s="8" t="s">
        <v>184</v>
      </c>
      <c r="C148" s="10">
        <f>'9.2 kiadás'!C58+'9.3 melléklet'!C147+' 9.4 melléklet'!C149+'9.5 melléklet'!C147+'9.6 melléklet'!C147+'9.7 melléklet'!C149</f>
        <v>0</v>
      </c>
      <c r="D148" s="10">
        <f>'9.2 kiadás'!D58+'9.3 melléklet'!D147+' 9.4 melléklet'!D149+'9.5 melléklet'!D147+'9.6 melléklet'!D147+'9.7 melléklet'!D149</f>
        <v>0</v>
      </c>
      <c r="E148" s="10">
        <f>'9.2 kiadás'!E58+'9.3 melléklet'!E147+' 9.4 melléklet'!E149+'9.5 melléklet'!E147+'9.6 melléklet'!E147+'9.7 melléklet'!E149</f>
        <v>0</v>
      </c>
      <c r="F148" s="10">
        <f>'9.2 kiadás'!F58+'9.3 melléklet'!F147+' 9.4 melléklet'!F149+'9.5 melléklet'!F147+'9.6 melléklet'!F147+'9.7 melléklet'!F149</f>
        <v>0</v>
      </c>
      <c r="G148" s="22">
        <f>'9.2 kiadás'!G58+'9.3 melléklet'!G147+' 9.4 melléklet'!G149+'9.5 melléklet'!G147+'9.6 melléklet'!G147+'9.7 melléklet'!G149</f>
        <v>0</v>
      </c>
      <c r="H148" s="22">
        <f>'9.2 kiadás'!H58+'9.3 melléklet'!H147+' 9.4 melléklet'!H149+'9.5 melléklet'!H147+'9.6 melléklet'!H147+'9.7 melléklet'!H149</f>
        <v>0</v>
      </c>
      <c r="I148" s="22">
        <f>'9.2 kiadás'!I58+'9.3 melléklet'!I147+' 9.4 melléklet'!I149+'9.5 melléklet'!I147+'9.6 melléklet'!I147+'9.7 melléklet'!I149</f>
        <v>0</v>
      </c>
      <c r="J148" s="21">
        <f>'9.2 kiadás'!J58+'9.3 melléklet'!J147+' 9.4 melléklet'!J149+'9.5 melléklet'!J147+'9.6 melléklet'!J147+'9.7 melléklet'!J149</f>
        <v>0</v>
      </c>
      <c r="K148" s="22">
        <f>'9.2 kiadás'!K58+'9.3 melléklet'!K147+' 9.4 melléklet'!K149+'9.5 melléklet'!K147+'9.6 melléklet'!K147+'9.7 melléklet'!K149</f>
        <v>0</v>
      </c>
    </row>
    <row r="149" spans="1:11" x14ac:dyDescent="0.25">
      <c r="A149" s="133" t="s">
        <v>272</v>
      </c>
      <c r="B149" s="8" t="s">
        <v>185</v>
      </c>
      <c r="C149" s="10">
        <f>'9.2 kiadás'!C59+'9.3 melléklet'!C148+' 9.4 melléklet'!C150+'9.5 melléklet'!C148+'9.6 melléklet'!C148+'9.7 melléklet'!C150</f>
        <v>0</v>
      </c>
      <c r="D149" s="10">
        <f>'9.2 kiadás'!D59+'9.3 melléklet'!D148+' 9.4 melléklet'!D150+'9.5 melléklet'!D148+'9.6 melléklet'!D148+'9.7 melléklet'!D150</f>
        <v>0</v>
      </c>
      <c r="E149" s="10">
        <f>'9.2 kiadás'!E59+'9.3 melléklet'!E148+' 9.4 melléklet'!E150+'9.5 melléklet'!E148+'9.6 melléklet'!E148+'9.7 melléklet'!E150</f>
        <v>0</v>
      </c>
      <c r="F149" s="10">
        <f>'9.2 kiadás'!F59+'9.3 melléklet'!F148+' 9.4 melléklet'!F150+'9.5 melléklet'!F148+'9.6 melléklet'!F148+'9.7 melléklet'!F150</f>
        <v>0</v>
      </c>
      <c r="G149" s="22">
        <f>'9.2 kiadás'!G59+'9.3 melléklet'!G148+' 9.4 melléklet'!G150+'9.5 melléklet'!G148+'9.6 melléklet'!G148+'9.7 melléklet'!G150</f>
        <v>0</v>
      </c>
      <c r="H149" s="22">
        <f>'9.2 kiadás'!H59+'9.3 melléklet'!H148+' 9.4 melléklet'!H150+'9.5 melléklet'!H148+'9.6 melléklet'!H148+'9.7 melléklet'!H150</f>
        <v>0</v>
      </c>
      <c r="I149" s="22">
        <f>'9.2 kiadás'!I59+'9.3 melléklet'!I148+' 9.4 melléklet'!I150+'9.5 melléklet'!I148+'9.6 melléklet'!I148+'9.7 melléklet'!I150</f>
        <v>0</v>
      </c>
      <c r="J149" s="21">
        <f>'9.2 kiadás'!J59+'9.3 melléklet'!J148+' 9.4 melléklet'!J150+'9.5 melléklet'!J148+'9.6 melléklet'!J148+'9.7 melléklet'!J150</f>
        <v>0</v>
      </c>
      <c r="K149" s="22">
        <f>'9.2 kiadás'!K59+'9.3 melléklet'!K148+' 9.4 melléklet'!K150+'9.5 melléklet'!K148+'9.6 melléklet'!K148+'9.7 melléklet'!K150</f>
        <v>0</v>
      </c>
    </row>
    <row r="150" spans="1:11" x14ac:dyDescent="0.25">
      <c r="A150" s="133" t="s">
        <v>273</v>
      </c>
      <c r="B150" s="8" t="s">
        <v>186</v>
      </c>
      <c r="C150" s="10">
        <f>'9.2 kiadás'!C60+'9.3 melléklet'!C149+' 9.4 melléklet'!C151+'9.5 melléklet'!C149+'9.6 melléklet'!C149+'9.7 melléklet'!C151</f>
        <v>0</v>
      </c>
      <c r="D150" s="10">
        <f>'9.2 kiadás'!D60+'9.3 melléklet'!D149+' 9.4 melléklet'!D151+'9.5 melléklet'!D149+'9.6 melléklet'!D149+'9.7 melléklet'!D151</f>
        <v>0</v>
      </c>
      <c r="E150" s="10">
        <f>'9.2 kiadás'!E60+'9.3 melléklet'!E149+' 9.4 melléklet'!E151+'9.5 melléklet'!E149+'9.6 melléklet'!E149+'9.7 melléklet'!E151</f>
        <v>0</v>
      </c>
      <c r="F150" s="10">
        <f>'9.2 kiadás'!F60+'9.3 melléklet'!F149+' 9.4 melléklet'!F151+'9.5 melléklet'!F149+'9.6 melléklet'!F149+'9.7 melléklet'!F151</f>
        <v>0</v>
      </c>
      <c r="G150" s="22">
        <f>'9.2 kiadás'!G60+'9.3 melléklet'!G149+' 9.4 melléklet'!G151+'9.5 melléklet'!G149+'9.6 melléklet'!G149+'9.7 melléklet'!G151</f>
        <v>0</v>
      </c>
      <c r="H150" s="22">
        <f>'9.2 kiadás'!H60+'9.3 melléklet'!H149+' 9.4 melléklet'!H151+'9.5 melléklet'!H149+'9.6 melléklet'!H149+'9.7 melléklet'!H151</f>
        <v>0</v>
      </c>
      <c r="I150" s="22">
        <f>'9.2 kiadás'!I60+'9.3 melléklet'!I149+' 9.4 melléklet'!I151+'9.5 melléklet'!I149+'9.6 melléklet'!I149+'9.7 melléklet'!I151</f>
        <v>0</v>
      </c>
      <c r="J150" s="21">
        <f>'9.2 kiadás'!J60+'9.3 melléklet'!J149+' 9.4 melléklet'!J151+'9.5 melléklet'!J149+'9.6 melléklet'!J149+'9.7 melléklet'!J151</f>
        <v>0</v>
      </c>
      <c r="K150" s="22">
        <f>'9.2 kiadás'!K60+'9.3 melléklet'!K149+' 9.4 melléklet'!K151+'9.5 melléklet'!K149+'9.6 melléklet'!K149+'9.7 melléklet'!K151</f>
        <v>0</v>
      </c>
    </row>
    <row r="151" spans="1:11" x14ac:dyDescent="0.25">
      <c r="A151" s="133" t="s">
        <v>274</v>
      </c>
      <c r="B151" s="8" t="s">
        <v>187</v>
      </c>
      <c r="C151" s="10">
        <f>'9.2 kiadás'!C61+'9.3 melléklet'!C150+' 9.4 melléklet'!C152+'9.5 melléklet'!C150+'9.6 melléklet'!C150+'9.7 melléklet'!C152</f>
        <v>0</v>
      </c>
      <c r="D151" s="10">
        <f>'9.2 kiadás'!D61+'9.3 melléklet'!D150+' 9.4 melléklet'!D152+'9.5 melléklet'!D150+'9.6 melléklet'!D150+'9.7 melléklet'!D152</f>
        <v>0</v>
      </c>
      <c r="E151" s="10">
        <f>'9.2 kiadás'!E61+'9.3 melléklet'!E150+' 9.4 melléklet'!E152+'9.5 melléklet'!E150+'9.6 melléklet'!E150+'9.7 melléklet'!E152</f>
        <v>0</v>
      </c>
      <c r="F151" s="10">
        <f>'9.2 kiadás'!F61+'9.3 melléklet'!F150+' 9.4 melléklet'!F152+'9.5 melléklet'!F150+'9.6 melléklet'!F150+'9.7 melléklet'!F152</f>
        <v>0</v>
      </c>
      <c r="G151" s="22">
        <f>'9.2 kiadás'!G61+'9.3 melléklet'!G150+' 9.4 melléklet'!G152+'9.5 melléklet'!G150+'9.6 melléklet'!G150+'9.7 melléklet'!G152</f>
        <v>0</v>
      </c>
      <c r="H151" s="22">
        <f>'9.2 kiadás'!H61+'9.3 melléklet'!H150+' 9.4 melléklet'!H152+'9.5 melléklet'!H150+'9.6 melléklet'!H150+'9.7 melléklet'!H152</f>
        <v>0</v>
      </c>
      <c r="I151" s="22">
        <f>'9.2 kiadás'!I61+'9.3 melléklet'!I150+' 9.4 melléklet'!I152+'9.5 melléklet'!I150+'9.6 melléklet'!I150+'9.7 melléklet'!I152</f>
        <v>0</v>
      </c>
      <c r="J151" s="21">
        <f>'9.2 kiadás'!J61+'9.3 melléklet'!J150+' 9.4 melléklet'!J152+'9.5 melléklet'!J150+'9.6 melléklet'!J150+'9.7 melléklet'!J152</f>
        <v>0</v>
      </c>
      <c r="K151" s="22">
        <f>'9.2 kiadás'!K61+'9.3 melléklet'!K150+' 9.4 melléklet'!K152+'9.5 melléklet'!K150+'9.6 melléklet'!K150+'9.7 melléklet'!K152</f>
        <v>0</v>
      </c>
    </row>
    <row r="152" spans="1:11" x14ac:dyDescent="0.25">
      <c r="A152" s="122" t="s">
        <v>69</v>
      </c>
      <c r="B152" s="5" t="s">
        <v>162</v>
      </c>
      <c r="C152" s="7">
        <f>'9.2 kiadás'!C62+'9.3 melléklet'!C151+' 9.4 melléklet'!C153+'9.5 melléklet'!C151+'9.6 melléklet'!C151+'9.7 melléklet'!C153</f>
        <v>0</v>
      </c>
      <c r="D152" s="7">
        <f>'9.2 kiadás'!D62+'9.3 melléklet'!D151+' 9.4 melléklet'!D153+'9.5 melléklet'!D151+'9.6 melléklet'!D151+'9.7 melléklet'!D153</f>
        <v>0</v>
      </c>
      <c r="E152" s="7">
        <f>'9.2 kiadás'!E62+'9.3 melléklet'!E151+' 9.4 melléklet'!E153+'9.5 melléklet'!E151+'9.6 melléklet'!E151+'9.7 melléklet'!E153</f>
        <v>0</v>
      </c>
      <c r="F152" s="7">
        <f>'9.2 kiadás'!F62+'9.3 melléklet'!F151+' 9.4 melléklet'!F153+'9.5 melléklet'!F151+'9.6 melléklet'!F151+'9.7 melléklet'!F153</f>
        <v>0</v>
      </c>
      <c r="G152" s="24">
        <f>'9.2 kiadás'!G62+'9.3 melléklet'!G151+' 9.4 melléklet'!G153+'9.5 melléklet'!G151+'9.6 melléklet'!G151+'9.7 melléklet'!G153</f>
        <v>0</v>
      </c>
      <c r="H152" s="24">
        <f>'9.2 kiadás'!H62+'9.3 melléklet'!H151+' 9.4 melléklet'!H153+'9.5 melléklet'!H151+'9.6 melléklet'!H151+'9.7 melléklet'!H153</f>
        <v>0</v>
      </c>
      <c r="I152" s="24">
        <f>'9.2 kiadás'!I62+'9.3 melléklet'!I151+' 9.4 melléklet'!I153+'9.5 melléklet'!I151+'9.6 melléklet'!I151+'9.7 melléklet'!I153</f>
        <v>0</v>
      </c>
      <c r="J152" s="21">
        <f>'9.2 kiadás'!J62+'9.3 melléklet'!J151+' 9.4 melléklet'!J153+'9.5 melléklet'!J151+'9.6 melléklet'!J151+'9.7 melléklet'!J153</f>
        <v>0</v>
      </c>
      <c r="K152" s="24">
        <f>'9.2 kiadás'!K62+'9.3 melléklet'!K151+' 9.4 melléklet'!K153+'9.5 melléklet'!K151+'9.6 melléklet'!K151+'9.7 melléklet'!K153</f>
        <v>0</v>
      </c>
    </row>
    <row r="153" spans="1:11" x14ac:dyDescent="0.25">
      <c r="A153" s="122" t="s">
        <v>163</v>
      </c>
      <c r="B153" s="5" t="s">
        <v>164</v>
      </c>
      <c r="C153" s="6">
        <f>'9.2 kiadás'!C63+'9.3 melléklet'!C152+' 9.4 melléklet'!C154+'9.5 melléklet'!C152+'9.6 melléklet'!C152+'9.7 melléklet'!C154</f>
        <v>557997718</v>
      </c>
      <c r="D153" s="7">
        <f>'9.2 kiadás'!D63+'9.3 melléklet'!D152+' 9.4 melléklet'!D154+'9.5 melléklet'!D152+'9.6 melléklet'!D152+'9.7 melléklet'!D154</f>
        <v>0</v>
      </c>
      <c r="E153" s="6">
        <f>'9.2 kiadás'!E63+'9.3 melléklet'!E152+' 9.4 melléklet'!E154+'9.5 melléklet'!E152+'9.6 melléklet'!E152+'9.7 melléklet'!E154</f>
        <v>238085839</v>
      </c>
      <c r="F153" s="6">
        <f>'9.2 kiadás'!F63+'9.3 melléklet'!F152+' 9.4 melléklet'!F154+'9.5 melléklet'!F152+'9.6 melléklet'!F152+'9.7 melléklet'!F154</f>
        <v>796083557</v>
      </c>
      <c r="G153" s="23">
        <f>'9.2 kiadás'!G63+'9.3 melléklet'!G152+' 9.4 melléklet'!G154+'9.5 melléklet'!G152+'9.6 melléklet'!G152+'9.7 melléklet'!G154</f>
        <v>21290668</v>
      </c>
      <c r="H153" s="23">
        <f>'9.2 kiadás'!H63+'9.3 melléklet'!H152+' 9.4 melléklet'!H154+'9.5 melléklet'!H152+'9.6 melléklet'!H152+'9.7 melléklet'!H154</f>
        <v>-2697810</v>
      </c>
      <c r="I153" s="23">
        <f>'9.2 kiadás'!I63+'9.3 melléklet'!I152+' 9.4 melléklet'!I154+'9.5 melléklet'!I152+'9.6 melléklet'!I152+'9.7 melléklet'!I154</f>
        <v>-3771750</v>
      </c>
      <c r="J153" s="23">
        <f>'9.2 kiadás'!J63+'9.3 melléklet'!J152+' 9.4 melléklet'!J154+'9.5 melléklet'!J152+'9.6 melléklet'!J152+'9.7 melléklet'!J154</f>
        <v>628000</v>
      </c>
      <c r="K153" s="23">
        <f>'9.2 kiadás'!K63+'9.3 melléklet'!K152+' 9.4 melléklet'!K154+'9.5 melléklet'!K152+'9.6 melléklet'!K152+'9.7 melléklet'!K154</f>
        <v>811532665</v>
      </c>
    </row>
    <row r="154" spans="1:11" ht="15.75" x14ac:dyDescent="0.25">
      <c r="A154" s="139"/>
      <c r="F154" s="26">
        <f>F91-F153</f>
        <v>0</v>
      </c>
      <c r="G154" s="26">
        <f t="shared" ref="G154:K154" si="0">G91-G153</f>
        <v>0</v>
      </c>
      <c r="H154" s="26">
        <f t="shared" si="0"/>
        <v>0</v>
      </c>
      <c r="I154" s="26">
        <f t="shared" ref="I154" si="1">I91-I153</f>
        <v>0</v>
      </c>
      <c r="J154" s="21">
        <f>'9.2 kiadás'!J64+'9.3 melléklet'!J153+' 9.4 melléklet'!J155+'9.5 melléklet'!J153+'9.6 melléklet'!J153+'9.7 melléklet'!J155</f>
        <v>0</v>
      </c>
      <c r="K154" s="26">
        <f t="shared" si="0"/>
        <v>0</v>
      </c>
    </row>
  </sheetData>
  <mergeCells count="11">
    <mergeCell ref="A98:F98"/>
    <mergeCell ref="A9:F9"/>
    <mergeCell ref="B3:F3"/>
    <mergeCell ref="B4:F4"/>
    <mergeCell ref="A2:F2"/>
    <mergeCell ref="A6:A7"/>
    <mergeCell ref="B6:B7"/>
    <mergeCell ref="C6:F6"/>
    <mergeCell ref="A95:A96"/>
    <mergeCell ref="B95:B96"/>
    <mergeCell ref="C95:F9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65"/>
  <sheetViews>
    <sheetView tabSelected="1" topLeftCell="A34" zoomScaleNormal="100" workbookViewId="0">
      <selection activeCell="K47" sqref="K47"/>
    </sheetView>
  </sheetViews>
  <sheetFormatPr defaultRowHeight="11.25" x14ac:dyDescent="0.2"/>
  <cols>
    <col min="1" max="1" width="5.7109375" style="130" customWidth="1"/>
    <col min="2" max="2" width="36.140625" style="131" customWidth="1"/>
    <col min="3" max="5" width="12.7109375" style="129" hidden="1" customWidth="1"/>
    <col min="6" max="6" width="12.7109375" style="129" customWidth="1"/>
    <col min="7" max="7" width="10" style="129" bestFit="1" customWidth="1"/>
    <col min="8" max="8" width="12.28515625" style="129" bestFit="1" customWidth="1"/>
    <col min="9" max="10" width="12.28515625" style="129" customWidth="1"/>
    <col min="11" max="11" width="12.140625" style="129" bestFit="1" customWidth="1"/>
    <col min="12" max="16384" width="9.140625" style="129"/>
  </cols>
  <sheetData>
    <row r="1" spans="1:11" x14ac:dyDescent="0.2">
      <c r="A1" s="192" t="s">
        <v>107</v>
      </c>
      <c r="B1" s="192"/>
      <c r="C1" s="192"/>
      <c r="D1" s="192"/>
      <c r="E1" s="192"/>
      <c r="F1" s="192"/>
    </row>
    <row r="2" spans="1:11" x14ac:dyDescent="0.2">
      <c r="A2" s="193" t="s">
        <v>326</v>
      </c>
      <c r="B2" s="193"/>
      <c r="C2" s="193"/>
      <c r="D2" s="193"/>
      <c r="E2" s="193"/>
      <c r="F2" s="193"/>
    </row>
    <row r="3" spans="1:11" ht="15" customHeight="1" x14ac:dyDescent="0.2">
      <c r="A3" s="190" t="s">
        <v>168</v>
      </c>
      <c r="B3" s="187" t="s">
        <v>108</v>
      </c>
      <c r="C3" s="188"/>
      <c r="D3" s="188"/>
      <c r="E3" s="188"/>
      <c r="F3" s="188"/>
    </row>
    <row r="4" spans="1:11" ht="21" x14ac:dyDescent="0.2">
      <c r="A4" s="191"/>
      <c r="B4" s="187"/>
      <c r="C4" s="119" t="s">
        <v>3</v>
      </c>
      <c r="D4" s="119" t="s">
        <v>4</v>
      </c>
      <c r="E4" s="119" t="s">
        <v>5</v>
      </c>
      <c r="F4" s="160" t="s">
        <v>327</v>
      </c>
      <c r="G4" s="49" t="s">
        <v>314</v>
      </c>
      <c r="H4" s="49" t="s">
        <v>315</v>
      </c>
      <c r="I4" s="49" t="s">
        <v>316</v>
      </c>
      <c r="J4" s="49" t="s">
        <v>328</v>
      </c>
      <c r="K4" s="49" t="s">
        <v>313</v>
      </c>
    </row>
    <row r="5" spans="1:11" ht="15" x14ac:dyDescent="0.25">
      <c r="A5" s="122">
        <v>1</v>
      </c>
      <c r="B5" s="119">
        <v>2</v>
      </c>
      <c r="C5" s="119">
        <v>3</v>
      </c>
      <c r="D5" s="119">
        <v>4</v>
      </c>
      <c r="E5" s="119">
        <v>5</v>
      </c>
      <c r="F5" s="119">
        <v>6</v>
      </c>
      <c r="G5" s="156"/>
      <c r="H5" s="156"/>
      <c r="I5" s="156"/>
      <c r="J5" s="156"/>
      <c r="K5" s="156"/>
    </row>
    <row r="6" spans="1:11" x14ac:dyDescent="0.2">
      <c r="A6" s="123" t="s">
        <v>6</v>
      </c>
      <c r="B6" s="29" t="s">
        <v>109</v>
      </c>
      <c r="C6" s="23">
        <f>'9.8 melléklet'!C99+'9.1 melléklet'!D101</f>
        <v>812472432</v>
      </c>
      <c r="D6" s="23">
        <f>'9.8 melléklet'!D99+'9.1 melléklet'!E101</f>
        <v>73141340</v>
      </c>
      <c r="E6" s="23">
        <f>'9.8 melléklet'!E99+'9.1 melléklet'!F101</f>
        <v>233256537</v>
      </c>
      <c r="F6" s="23">
        <f>'9.8 melléklet'!F99+'9.1 melléklet'!G101</f>
        <v>1118870309</v>
      </c>
      <c r="G6" s="23">
        <f>'9.8 melléklet'!G99+'9.1 melléklet'!H101</f>
        <v>20575402</v>
      </c>
      <c r="H6" s="23">
        <f>'9.8 melléklet'!H99+'9.1 melléklet'!I101</f>
        <v>95152855</v>
      </c>
      <c r="I6" s="23">
        <f>'9.8 melléklet'!I99+'9.1 melléklet'!J101</f>
        <v>0</v>
      </c>
      <c r="J6" s="23">
        <f>'9.8 melléklet'!J99+'9.1 melléklet'!K101</f>
        <v>11226396</v>
      </c>
      <c r="K6" s="23">
        <f>'9.8 melléklet'!K99+'9.1 melléklet'!L101</f>
        <v>1245824962</v>
      </c>
    </row>
    <row r="7" spans="1:11" x14ac:dyDescent="0.2">
      <c r="A7" s="35" t="s">
        <v>228</v>
      </c>
      <c r="B7" s="30" t="s">
        <v>110</v>
      </c>
      <c r="C7" s="21">
        <f>'9.8 melléklet'!C100+'9.1 melléklet'!D102</f>
        <v>406629986</v>
      </c>
      <c r="D7" s="21">
        <f>'9.8 melléklet'!D100+'9.1 melléklet'!E102</f>
        <v>0</v>
      </c>
      <c r="E7" s="21">
        <f>'9.8 melléklet'!E100+'9.1 melléklet'!F102</f>
        <v>157139600</v>
      </c>
      <c r="F7" s="21">
        <f>'9.8 melléklet'!F100+'9.1 melléklet'!G102</f>
        <v>563769586</v>
      </c>
      <c r="G7" s="21">
        <f>'9.8 melléklet'!G100+'9.1 melléklet'!H102</f>
        <v>1670400</v>
      </c>
      <c r="H7" s="21">
        <f>'9.8 melléklet'!H100+'9.1 melléklet'!I102</f>
        <v>9655849</v>
      </c>
      <c r="I7" s="21">
        <f>'9.8 melléklet'!I100+'9.1 melléklet'!J102</f>
        <v>-450000</v>
      </c>
      <c r="J7" s="21">
        <f>'9.8 melléklet'!J100+'9.1 melléklet'!K102</f>
        <v>157913</v>
      </c>
      <c r="K7" s="21">
        <f>'9.8 melléklet'!K100+'9.1 melléklet'!L102</f>
        <v>574803748</v>
      </c>
    </row>
    <row r="8" spans="1:11" ht="22.5" x14ac:dyDescent="0.2">
      <c r="A8" s="35" t="s">
        <v>289</v>
      </c>
      <c r="B8" s="30" t="s">
        <v>111</v>
      </c>
      <c r="C8" s="21">
        <f>'9.8 melléklet'!C101+'9.1 melléklet'!D103</f>
        <v>80863991</v>
      </c>
      <c r="D8" s="21">
        <f>'9.8 melléklet'!D101+'9.1 melléklet'!E103</f>
        <v>0</v>
      </c>
      <c r="E8" s="21">
        <f>'9.8 melléklet'!E101+'9.1 melléklet'!F103</f>
        <v>34890173</v>
      </c>
      <c r="F8" s="21">
        <f>'9.8 melléklet'!F101+'9.1 melléklet'!G103</f>
        <v>115754164</v>
      </c>
      <c r="G8" s="21">
        <f>'9.8 melléklet'!G101+'9.1 melléklet'!H103</f>
        <v>341954</v>
      </c>
      <c r="H8" s="21">
        <f>'9.8 melléklet'!H101+'9.1 melléklet'!I103</f>
        <v>967898</v>
      </c>
      <c r="I8" s="21">
        <f>'9.8 melléklet'!I101+'9.1 melléklet'!J103</f>
        <v>-78750</v>
      </c>
      <c r="J8" s="21">
        <f>'9.8 melléklet'!J101+'9.1 melléklet'!K103</f>
        <v>0</v>
      </c>
      <c r="K8" s="21">
        <f>'9.8 melléklet'!K101+'9.1 melléklet'!L103</f>
        <v>116985266</v>
      </c>
    </row>
    <row r="9" spans="1:11" x14ac:dyDescent="0.2">
      <c r="A9" s="35" t="s">
        <v>229</v>
      </c>
      <c r="B9" s="30" t="s">
        <v>112</v>
      </c>
      <c r="C9" s="21">
        <f>'9.8 melléklet'!C102+'9.1 melléklet'!D104</f>
        <v>319978455</v>
      </c>
      <c r="D9" s="21">
        <f>'9.8 melléklet'!D102+'9.1 melléklet'!E104</f>
        <v>6000000</v>
      </c>
      <c r="E9" s="21">
        <f>'9.8 melléklet'!E102+'9.1 melléklet'!F104</f>
        <v>41226764</v>
      </c>
      <c r="F9" s="21">
        <f>'9.8 melléklet'!F102+'9.1 melléklet'!G104</f>
        <v>367205219</v>
      </c>
      <c r="G9" s="21">
        <f>'9.8 melléklet'!G102+'9.1 melléklet'!H104</f>
        <v>18563048</v>
      </c>
      <c r="H9" s="21">
        <f>'9.8 melléklet'!H102+'9.1 melléklet'!I104</f>
        <v>75309791</v>
      </c>
      <c r="I9" s="21">
        <f>'9.8 melléklet'!I102+'9.1 melléklet'!J104</f>
        <v>0</v>
      </c>
      <c r="J9" s="21">
        <f>'9.8 melléklet'!J102+'9.1 melléklet'!K104</f>
        <v>9568483</v>
      </c>
      <c r="K9" s="21">
        <f>'9.8 melléklet'!K102+'9.1 melléklet'!L104</f>
        <v>470646541</v>
      </c>
    </row>
    <row r="10" spans="1:11" x14ac:dyDescent="0.2">
      <c r="A10" s="35" t="s">
        <v>230</v>
      </c>
      <c r="B10" s="30" t="s">
        <v>113</v>
      </c>
      <c r="C10" s="21">
        <f>'9.8 melléklet'!C103+'9.1 melléklet'!D105</f>
        <v>5000000</v>
      </c>
      <c r="D10" s="22">
        <f>'9.8 melléklet'!D103+'9.1 melléklet'!E105</f>
        <v>0</v>
      </c>
      <c r="E10" s="22">
        <f>'9.8 melléklet'!E103+'9.1 melléklet'!F105</f>
        <v>0</v>
      </c>
      <c r="F10" s="21">
        <f>'9.8 melléklet'!F103+'9.1 melléklet'!G105</f>
        <v>5000000</v>
      </c>
      <c r="G10" s="21">
        <f>'9.8 melléklet'!G103+'9.1 melléklet'!H105</f>
        <v>0</v>
      </c>
      <c r="H10" s="21">
        <f>'9.8 melléklet'!H103+'9.1 melléklet'!I105</f>
        <v>1298500</v>
      </c>
      <c r="I10" s="21">
        <f>'9.8 melléklet'!I103+'9.1 melléklet'!J105</f>
        <v>0</v>
      </c>
      <c r="J10" s="21">
        <f>'9.8 melléklet'!J103+'9.1 melléklet'!K105</f>
        <v>0</v>
      </c>
      <c r="K10" s="21">
        <f>'9.8 melléklet'!K103+'9.1 melléklet'!L105</f>
        <v>6298500</v>
      </c>
    </row>
    <row r="11" spans="1:11" x14ac:dyDescent="0.2">
      <c r="A11" s="35" t="s">
        <v>231</v>
      </c>
      <c r="B11" s="30" t="s">
        <v>114</v>
      </c>
      <c r="C11" s="21">
        <f>'9.8 melléklet'!C104+'9.1 melléklet'!D106</f>
        <v>0</v>
      </c>
      <c r="D11" s="21">
        <f>'9.8 melléklet'!D104+'9.1 melléklet'!E106</f>
        <v>67141340</v>
      </c>
      <c r="E11" s="22">
        <f>'9.8 melléklet'!E104+'9.1 melléklet'!F106</f>
        <v>0</v>
      </c>
      <c r="F11" s="21">
        <f>'9.8 melléklet'!F104+'9.1 melléklet'!G106</f>
        <v>67141340</v>
      </c>
      <c r="G11" s="21">
        <v>0</v>
      </c>
      <c r="H11" s="21">
        <f>'9.8 melléklet'!H104+'9.1 melléklet'!I106</f>
        <v>7920817</v>
      </c>
      <c r="I11" s="21">
        <f>'9.8 melléklet'!I104+'9.1 melléklet'!J106</f>
        <v>528750</v>
      </c>
      <c r="J11" s="21">
        <f>'9.8 melléklet'!J104+'9.1 melléklet'!K106</f>
        <v>1500000</v>
      </c>
      <c r="K11" s="21">
        <f>'9.8 melléklet'!K104+'9.1 melléklet'!L106</f>
        <v>77090907</v>
      </c>
    </row>
    <row r="12" spans="1:11" x14ac:dyDescent="0.2">
      <c r="A12" s="35" t="s">
        <v>232</v>
      </c>
      <c r="B12" s="30" t="s">
        <v>115</v>
      </c>
      <c r="C12" s="21">
        <f>'9.8 melléklet'!C105+'9.1 melléklet'!D107</f>
        <v>0</v>
      </c>
      <c r="D12" s="22">
        <f>'9.8 melléklet'!D105+'9.1 melléklet'!E107</f>
        <v>0</v>
      </c>
      <c r="E12" s="22">
        <f>'9.8 melléklet'!E105+'9.1 melléklet'!F107</f>
        <v>0</v>
      </c>
      <c r="F12" s="21">
        <f>'9.8 melléklet'!F105+'9.1 melléklet'!G107</f>
        <v>0</v>
      </c>
      <c r="G12" s="21">
        <f>'9.8 melléklet'!G105+'9.1 melléklet'!H107</f>
        <v>0</v>
      </c>
      <c r="H12" s="21">
        <f>'9.8 melléklet'!H105+'9.1 melléklet'!I107</f>
        <v>8574217</v>
      </c>
      <c r="I12" s="21">
        <f>'9.8 melléklet'!I105+'9.1 melléklet'!J107</f>
        <v>0</v>
      </c>
      <c r="J12" s="21">
        <f>'9.8 melléklet'!J105+'9.1 melléklet'!K107</f>
        <v>0</v>
      </c>
      <c r="K12" s="21">
        <f>'9.8 melléklet'!K105+'9.1 melléklet'!L107</f>
        <v>8574217</v>
      </c>
    </row>
    <row r="13" spans="1:11" ht="22.5" x14ac:dyDescent="0.2">
      <c r="A13" s="35" t="s">
        <v>233</v>
      </c>
      <c r="B13" s="30" t="s">
        <v>116</v>
      </c>
      <c r="C13" s="22">
        <f>'9.8 melléklet'!C106+'9.1 melléklet'!D108</f>
        <v>0</v>
      </c>
      <c r="D13" s="22">
        <f>'9.8 melléklet'!D106+'9.1 melléklet'!E108</f>
        <v>0</v>
      </c>
      <c r="E13" s="22">
        <f>'9.8 melléklet'!E106+'9.1 melléklet'!F108</f>
        <v>0</v>
      </c>
      <c r="F13" s="22">
        <f>'9.8 melléklet'!F106+'9.1 melléklet'!G108</f>
        <v>0</v>
      </c>
      <c r="G13" s="22">
        <f>'9.8 melléklet'!G106+'9.1 melléklet'!H108</f>
        <v>0</v>
      </c>
      <c r="H13" s="22">
        <f>'9.8 melléklet'!H106+'9.1 melléklet'!I108</f>
        <v>0</v>
      </c>
      <c r="I13" s="22">
        <f>'9.8 melléklet'!I106+'9.1 melléklet'!J108</f>
        <v>0</v>
      </c>
      <c r="J13" s="21">
        <f>'9.8 melléklet'!J106+'9.1 melléklet'!K108</f>
        <v>0</v>
      </c>
      <c r="K13" s="22">
        <f>'9.8 melléklet'!K106+'9.1 melléklet'!L108</f>
        <v>0</v>
      </c>
    </row>
    <row r="14" spans="1:11" ht="22.5" x14ac:dyDescent="0.2">
      <c r="A14" s="35" t="s">
        <v>290</v>
      </c>
      <c r="B14" s="30" t="s">
        <v>117</v>
      </c>
      <c r="C14" s="22">
        <f>'9.8 melléklet'!C107+'9.1 melléklet'!D109</f>
        <v>0</v>
      </c>
      <c r="D14" s="22">
        <f>'9.8 melléklet'!D107+'9.1 melléklet'!E109</f>
        <v>0</v>
      </c>
      <c r="E14" s="22">
        <f>'9.8 melléklet'!E107+'9.1 melléklet'!F109</f>
        <v>0</v>
      </c>
      <c r="F14" s="22">
        <f>'9.8 melléklet'!F107+'9.1 melléklet'!G109</f>
        <v>0</v>
      </c>
      <c r="G14" s="22">
        <f>'9.8 melléklet'!G107+'9.1 melléklet'!H109</f>
        <v>0</v>
      </c>
      <c r="H14" s="21">
        <f>'9.8 melléklet'!H107+'9.1 melléklet'!I109</f>
        <v>0</v>
      </c>
      <c r="I14" s="21">
        <f>'9.8 melléklet'!I107+'9.1 melléklet'!J109</f>
        <v>0</v>
      </c>
      <c r="J14" s="21">
        <f>'9.8 melléklet'!J107+'9.1 melléklet'!K109</f>
        <v>0</v>
      </c>
      <c r="K14" s="21">
        <f>'9.8 melléklet'!K107+'9.1 melléklet'!L109</f>
        <v>0</v>
      </c>
    </row>
    <row r="15" spans="1:11" ht="22.5" x14ac:dyDescent="0.2">
      <c r="A15" s="35" t="s">
        <v>291</v>
      </c>
      <c r="B15" s="30" t="s">
        <v>118</v>
      </c>
      <c r="C15" s="22">
        <f>'9.8 melléklet'!C108+'9.1 melléklet'!D110</f>
        <v>0</v>
      </c>
      <c r="D15" s="22">
        <f>'9.8 melléklet'!D108+'9.1 melléklet'!E110</f>
        <v>0</v>
      </c>
      <c r="E15" s="22">
        <f>'9.8 melléklet'!E108+'9.1 melléklet'!F110</f>
        <v>0</v>
      </c>
      <c r="F15" s="22">
        <f>'9.8 melléklet'!F108+'9.1 melléklet'!G110</f>
        <v>0</v>
      </c>
      <c r="G15" s="22">
        <f>'9.8 melléklet'!G108+'9.1 melléklet'!H110</f>
        <v>0</v>
      </c>
      <c r="H15" s="22">
        <f>'9.8 melléklet'!H108+'9.1 melléklet'!I110</f>
        <v>0</v>
      </c>
      <c r="I15" s="22">
        <f>'9.8 melléklet'!I108+'9.1 melléklet'!J110</f>
        <v>0</v>
      </c>
      <c r="J15" s="21">
        <f>'9.8 melléklet'!J108+'9.1 melléklet'!K110</f>
        <v>0</v>
      </c>
      <c r="K15" s="22">
        <f>'9.8 melléklet'!K108+'9.1 melléklet'!L110</f>
        <v>0</v>
      </c>
    </row>
    <row r="16" spans="1:11" x14ac:dyDescent="0.2">
      <c r="A16" s="35" t="s">
        <v>292</v>
      </c>
      <c r="B16" s="30" t="s">
        <v>119</v>
      </c>
      <c r="C16" s="22">
        <f>'9.8 melléklet'!C109+'9.1 melléklet'!D111</f>
        <v>0</v>
      </c>
      <c r="D16" s="22">
        <f>'9.8 melléklet'!D109+'9.1 melléklet'!E111</f>
        <v>0</v>
      </c>
      <c r="E16" s="22">
        <f>'9.8 melléklet'!E109+'9.1 melléklet'!F111</f>
        <v>0</v>
      </c>
      <c r="F16" s="22">
        <f>'9.8 melléklet'!F109+'9.1 melléklet'!G111</f>
        <v>0</v>
      </c>
      <c r="G16" s="22">
        <f>'9.8 melléklet'!G109+'9.1 melléklet'!H111</f>
        <v>0</v>
      </c>
      <c r="H16" s="22">
        <f>'9.8 melléklet'!H109+'9.1 melléklet'!I111</f>
        <v>0</v>
      </c>
      <c r="I16" s="22">
        <f>'9.8 melléklet'!I109+'9.1 melléklet'!J111</f>
        <v>0</v>
      </c>
      <c r="J16" s="21">
        <f>'9.8 melléklet'!J109+'9.1 melléklet'!K111</f>
        <v>0</v>
      </c>
      <c r="K16" s="22">
        <f>'9.8 melléklet'!K109+'9.1 melléklet'!L111</f>
        <v>0</v>
      </c>
    </row>
    <row r="17" spans="1:11" ht="22.5" x14ac:dyDescent="0.2">
      <c r="A17" s="35" t="s">
        <v>293</v>
      </c>
      <c r="B17" s="30" t="s">
        <v>120</v>
      </c>
      <c r="C17" s="22">
        <f>'9.8 melléklet'!C110+'9.1 melléklet'!D112</f>
        <v>0</v>
      </c>
      <c r="D17" s="22">
        <f>'9.8 melléklet'!D110+'9.1 melléklet'!E112</f>
        <v>0</v>
      </c>
      <c r="E17" s="22">
        <f>'9.8 melléklet'!E110+'9.1 melléklet'!F112</f>
        <v>0</v>
      </c>
      <c r="F17" s="22">
        <f>'9.8 melléklet'!F110+'9.1 melléklet'!G112</f>
        <v>0</v>
      </c>
      <c r="G17" s="22">
        <f>'9.8 melléklet'!G110+'9.1 melléklet'!H112</f>
        <v>0</v>
      </c>
      <c r="H17" s="22">
        <f>'9.8 melléklet'!H110+'9.1 melléklet'!I112</f>
        <v>0</v>
      </c>
      <c r="I17" s="22">
        <f>'9.8 melléklet'!I110+'9.1 melléklet'!J112</f>
        <v>0</v>
      </c>
      <c r="J17" s="21">
        <f>'9.8 melléklet'!J110+'9.1 melléklet'!K112</f>
        <v>0</v>
      </c>
      <c r="K17" s="22">
        <f>'9.8 melléklet'!K110+'9.1 melléklet'!L112</f>
        <v>0</v>
      </c>
    </row>
    <row r="18" spans="1:11" ht="22.5" x14ac:dyDescent="0.2">
      <c r="A18" s="35" t="s">
        <v>294</v>
      </c>
      <c r="B18" s="30" t="s">
        <v>121</v>
      </c>
      <c r="C18" s="22">
        <f>'9.8 melléklet'!C111+'9.1 melléklet'!D113</f>
        <v>0</v>
      </c>
      <c r="D18" s="22">
        <f>'9.8 melléklet'!D111+'9.1 melléklet'!E113</f>
        <v>0</v>
      </c>
      <c r="E18" s="22">
        <f>'9.8 melléklet'!E111+'9.1 melléklet'!F113</f>
        <v>0</v>
      </c>
      <c r="F18" s="22">
        <f>'9.8 melléklet'!F111+'9.1 melléklet'!G113</f>
        <v>0</v>
      </c>
      <c r="G18" s="22">
        <f>'9.8 melléklet'!G111+'9.1 melléklet'!H113</f>
        <v>0</v>
      </c>
      <c r="H18" s="21">
        <f>'9.8 melléklet'!H111+'9.1 melléklet'!I113</f>
        <v>4000000</v>
      </c>
      <c r="I18" s="22">
        <f>'9.8 melléklet'!I111+'9.1 melléklet'!J113</f>
        <v>0</v>
      </c>
      <c r="J18" s="21">
        <f>'9.8 melléklet'!J111+'9.1 melléklet'!K113</f>
        <v>0</v>
      </c>
      <c r="K18" s="21">
        <f>'9.8 melléklet'!K111+'9.1 melléklet'!L113</f>
        <v>4000000</v>
      </c>
    </row>
    <row r="19" spans="1:11" x14ac:dyDescent="0.2">
      <c r="A19" s="35" t="s">
        <v>295</v>
      </c>
      <c r="B19" s="30" t="s">
        <v>122</v>
      </c>
      <c r="C19" s="22">
        <f>'9.8 melléklet'!C112+'9.1 melléklet'!D114</f>
        <v>0</v>
      </c>
      <c r="D19" s="22">
        <f>'9.8 melléklet'!D112+'9.1 melléklet'!E114</f>
        <v>0</v>
      </c>
      <c r="E19" s="22">
        <f>'9.8 melléklet'!E112+'9.1 melléklet'!F114</f>
        <v>0</v>
      </c>
      <c r="F19" s="22">
        <f>'9.8 melléklet'!F112+'9.1 melléklet'!G114</f>
        <v>0</v>
      </c>
      <c r="G19" s="22">
        <f>'9.8 melléklet'!G112+'9.1 melléklet'!H114</f>
        <v>0</v>
      </c>
      <c r="H19" s="22">
        <f>'9.8 melléklet'!H112+'9.1 melléklet'!I114</f>
        <v>0</v>
      </c>
      <c r="I19" s="22">
        <f>'9.8 melléklet'!I112+'9.1 melléklet'!J114</f>
        <v>0</v>
      </c>
      <c r="J19" s="21">
        <f>'9.8 melléklet'!J112+'9.1 melléklet'!K114</f>
        <v>0</v>
      </c>
      <c r="K19" s="22">
        <f>'9.8 melléklet'!K112+'9.1 melléklet'!L114</f>
        <v>0</v>
      </c>
    </row>
    <row r="20" spans="1:11" x14ac:dyDescent="0.2">
      <c r="A20" s="35" t="s">
        <v>296</v>
      </c>
      <c r="B20" s="30" t="s">
        <v>123</v>
      </c>
      <c r="C20" s="22">
        <f>'9.8 melléklet'!C113+'9.1 melléklet'!D115</f>
        <v>0</v>
      </c>
      <c r="D20" s="22">
        <f>'9.8 melléklet'!D113+'9.1 melléklet'!E115</f>
        <v>0</v>
      </c>
      <c r="E20" s="22">
        <f>'9.8 melléklet'!E113+'9.1 melléklet'!F115</f>
        <v>0</v>
      </c>
      <c r="F20" s="22">
        <f>'9.8 melléklet'!F113+'9.1 melléklet'!G115</f>
        <v>0</v>
      </c>
      <c r="G20" s="22">
        <f>'9.8 melléklet'!G113+'9.1 melléklet'!H115</f>
        <v>0</v>
      </c>
      <c r="H20" s="22">
        <f>'9.8 melléklet'!H113+'9.1 melléklet'!I115</f>
        <v>0</v>
      </c>
      <c r="I20" s="22">
        <f>'9.8 melléklet'!I113+'9.1 melléklet'!J115</f>
        <v>0</v>
      </c>
      <c r="J20" s="21">
        <f>'9.8 melléklet'!J113+'9.1 melléklet'!K115</f>
        <v>0</v>
      </c>
      <c r="K20" s="22">
        <f>'9.8 melléklet'!K113+'9.1 melléklet'!L115</f>
        <v>0</v>
      </c>
    </row>
    <row r="21" spans="1:11" ht="22.5" x14ac:dyDescent="0.2">
      <c r="A21" s="35" t="s">
        <v>297</v>
      </c>
      <c r="B21" s="30" t="s">
        <v>124</v>
      </c>
      <c r="C21" s="22">
        <f>'9.8 melléklet'!C114+'9.1 melléklet'!D116</f>
        <v>0</v>
      </c>
      <c r="D21" s="21">
        <f>'9.8 melléklet'!D114+'9.1 melléklet'!E116</f>
        <v>0</v>
      </c>
      <c r="E21" s="22">
        <f>'9.8 melléklet'!E114+'9.1 melléklet'!F116</f>
        <v>0</v>
      </c>
      <c r="F21" s="21">
        <f>'9.8 melléklet'!F114+'9.1 melléklet'!G116</f>
        <v>0</v>
      </c>
      <c r="G21" s="21">
        <f>'9.8 melléklet'!G114+'9.1 melléklet'!H116</f>
        <v>0</v>
      </c>
      <c r="H21" s="21">
        <f>'9.8 melléklet'!H114+'9.1 melléklet'!I116</f>
        <v>0</v>
      </c>
      <c r="I21" s="21">
        <f>'9.8 melléklet'!I114+'9.1 melléklet'!J116</f>
        <v>0</v>
      </c>
      <c r="J21" s="21">
        <f>'9.8 melléklet'!J114+'9.1 melléklet'!K116</f>
        <v>0</v>
      </c>
      <c r="K21" s="21">
        <f>'9.8 melléklet'!K114+'9.1 melléklet'!L116</f>
        <v>0</v>
      </c>
    </row>
    <row r="22" spans="1:11" ht="21.75" x14ac:dyDescent="0.2">
      <c r="A22" s="123" t="s">
        <v>14</v>
      </c>
      <c r="B22" s="29" t="s">
        <v>125</v>
      </c>
      <c r="C22" s="23">
        <f>'9.8 melléklet'!C115+'9.1 melléklet'!D117</f>
        <v>7431560</v>
      </c>
      <c r="D22" s="23">
        <f>'9.8 melléklet'!D115+'9.1 melléklet'!E117</f>
        <v>271864871</v>
      </c>
      <c r="E22" s="23">
        <f>'9.8 melléklet'!E115+'9.1 melléklet'!F117</f>
        <v>4829302</v>
      </c>
      <c r="F22" s="23">
        <f>'9.8 melléklet'!F115+'9.1 melléklet'!G117</f>
        <v>284125733</v>
      </c>
      <c r="G22" s="23">
        <f>'9.8 melléklet'!G115+'9.1 melléklet'!H117</f>
        <v>715266</v>
      </c>
      <c r="H22" s="23">
        <f>'9.8 melléklet'!H115+'9.1 melléklet'!I117</f>
        <v>-60903954</v>
      </c>
      <c r="I22" s="23">
        <f>'9.8 melléklet'!I115+'9.1 melléklet'!J117</f>
        <v>0</v>
      </c>
      <c r="J22" s="23">
        <f>'9.8 melléklet'!J115+'9.1 melléklet'!K117</f>
        <v>41154685</v>
      </c>
      <c r="K22" s="23">
        <f>'9.8 melléklet'!K115+'9.1 melléklet'!L117</f>
        <v>265091730</v>
      </c>
    </row>
    <row r="23" spans="1:11" x14ac:dyDescent="0.2">
      <c r="A23" s="35" t="s">
        <v>234</v>
      </c>
      <c r="B23" s="30" t="s">
        <v>126</v>
      </c>
      <c r="C23" s="21">
        <f>'9.8 melléklet'!C116+'9.1 melléklet'!D118</f>
        <v>3054350</v>
      </c>
      <c r="D23" s="21">
        <f>'9.8 melléklet'!D116+'9.1 melléklet'!E118</f>
        <v>271864871</v>
      </c>
      <c r="E23" s="21">
        <f>'9.8 melléklet'!E116+'9.1 melléklet'!F118</f>
        <v>4829302</v>
      </c>
      <c r="F23" s="21">
        <f>'9.8 melléklet'!F116+'9.1 melléklet'!G118</f>
        <v>279748523</v>
      </c>
      <c r="G23" s="21">
        <f>'9.8 melléklet'!G116+'9.1 melléklet'!H118</f>
        <v>715266</v>
      </c>
      <c r="H23" s="21">
        <f>'9.8 melléklet'!H116+'9.1 melléklet'!I118</f>
        <v>-190475052</v>
      </c>
      <c r="I23" s="21">
        <f>'9.8 melléklet'!I116+'9.1 melléklet'!J118</f>
        <v>0</v>
      </c>
      <c r="J23" s="21">
        <f>'9.8 melléklet'!J116+'9.1 melléklet'!K118</f>
        <v>12622215</v>
      </c>
      <c r="K23" s="21">
        <f>'9.8 melléklet'!K116+'9.1 melléklet'!L118</f>
        <v>102610952</v>
      </c>
    </row>
    <row r="24" spans="1:11" x14ac:dyDescent="0.2">
      <c r="A24" s="35" t="s">
        <v>235</v>
      </c>
      <c r="B24" s="30" t="s">
        <v>127</v>
      </c>
      <c r="C24" s="22">
        <f>'9.8 melléklet'!C117+'9.1 melléklet'!D119</f>
        <v>0</v>
      </c>
      <c r="D24" s="22">
        <f>'9.8 melléklet'!D117+'9.1 melléklet'!E119</f>
        <v>0</v>
      </c>
      <c r="E24" s="22">
        <f>'9.8 melléklet'!E117+'9.1 melléklet'!F119</f>
        <v>0</v>
      </c>
      <c r="F24" s="22">
        <f>'9.8 melléklet'!F117+'9.1 melléklet'!G119</f>
        <v>0</v>
      </c>
      <c r="G24" s="22">
        <f>'9.8 melléklet'!G117+'9.1 melléklet'!H119</f>
        <v>0</v>
      </c>
      <c r="H24" s="22">
        <f>'9.8 melléklet'!H117+'9.1 melléklet'!I119</f>
        <v>0</v>
      </c>
      <c r="I24" s="22">
        <f>'9.8 melléklet'!I117+'9.1 melléklet'!J119</f>
        <v>0</v>
      </c>
      <c r="J24" s="21">
        <f>'9.8 melléklet'!J117+'9.1 melléklet'!K119</f>
        <v>0</v>
      </c>
      <c r="K24" s="22">
        <f>'9.8 melléklet'!K117+'9.1 melléklet'!L119</f>
        <v>0</v>
      </c>
    </row>
    <row r="25" spans="1:11" x14ac:dyDescent="0.2">
      <c r="A25" s="35" t="s">
        <v>236</v>
      </c>
      <c r="B25" s="30" t="s">
        <v>128</v>
      </c>
      <c r="C25" s="22">
        <f>'9.8 melléklet'!C118+'9.1 melléklet'!D120</f>
        <v>4377210</v>
      </c>
      <c r="D25" s="21">
        <f>'9.8 melléklet'!D118+'9.1 melléklet'!E120</f>
        <v>0</v>
      </c>
      <c r="E25" s="22">
        <f>'9.8 melléklet'!E118+'9.1 melléklet'!F120</f>
        <v>0</v>
      </c>
      <c r="F25" s="21">
        <f>'9.8 melléklet'!F118+'9.1 melléklet'!G120</f>
        <v>4377210</v>
      </c>
      <c r="G25" s="21">
        <f>'9.8 melléklet'!G118+'9.1 melléklet'!H120</f>
        <v>0</v>
      </c>
      <c r="H25" s="21">
        <f>'9.8 melléklet'!H118+'9.1 melléklet'!I120</f>
        <v>129571098</v>
      </c>
      <c r="I25" s="21">
        <f>'9.8 melléklet'!I118+'9.1 melléklet'!J120</f>
        <v>0</v>
      </c>
      <c r="J25" s="21">
        <f>'9.8 melléklet'!J118+'9.1 melléklet'!K120</f>
        <v>28532470</v>
      </c>
      <c r="K25" s="21">
        <f>'9.8 melléklet'!K118+'9.1 melléklet'!L120</f>
        <v>162480778</v>
      </c>
    </row>
    <row r="26" spans="1:11" x14ac:dyDescent="0.2">
      <c r="A26" s="35" t="s">
        <v>237</v>
      </c>
      <c r="B26" s="30" t="s">
        <v>129</v>
      </c>
      <c r="C26" s="22">
        <f>'9.8 melléklet'!C119+'9.1 melléklet'!D121</f>
        <v>0</v>
      </c>
      <c r="D26" s="22">
        <f>'9.8 melléklet'!D119+'9.1 melléklet'!E121</f>
        <v>0</v>
      </c>
      <c r="E26" s="22">
        <f>'9.8 melléklet'!E119+'9.1 melléklet'!F121</f>
        <v>0</v>
      </c>
      <c r="F26" s="22">
        <f>'9.8 melléklet'!F119+'9.1 melléklet'!G121</f>
        <v>0</v>
      </c>
      <c r="G26" s="22">
        <f>'9.8 melléklet'!G119+'9.1 melléklet'!H121</f>
        <v>0</v>
      </c>
      <c r="H26" s="22">
        <f>'9.8 melléklet'!H119+'9.1 melléklet'!I121</f>
        <v>0</v>
      </c>
      <c r="I26" s="22">
        <f>'9.8 melléklet'!I119+'9.1 melléklet'!J121</f>
        <v>0</v>
      </c>
      <c r="J26" s="21">
        <f>'9.8 melléklet'!J119+'9.1 melléklet'!K121</f>
        <v>0</v>
      </c>
      <c r="K26" s="22">
        <f>'9.8 melléklet'!K119+'9.1 melléklet'!L121</f>
        <v>0</v>
      </c>
    </row>
    <row r="27" spans="1:11" x14ac:dyDescent="0.2">
      <c r="A27" s="35" t="s">
        <v>238</v>
      </c>
      <c r="B27" s="30" t="s">
        <v>130</v>
      </c>
      <c r="C27" s="22">
        <f>'9.8 melléklet'!C120+'9.1 melléklet'!D122</f>
        <v>0</v>
      </c>
      <c r="D27" s="21">
        <f>'9.8 melléklet'!D120+'9.1 melléklet'!E122</f>
        <v>0</v>
      </c>
      <c r="E27" s="22">
        <f>'9.8 melléklet'!E120+'9.1 melléklet'!F122</f>
        <v>0</v>
      </c>
      <c r="F27" s="21">
        <f>'9.8 melléklet'!F120+'9.1 melléklet'!G122</f>
        <v>0</v>
      </c>
      <c r="G27" s="21">
        <f>'9.8 melléklet'!G120+'9.1 melléklet'!H122</f>
        <v>0</v>
      </c>
      <c r="H27" s="21">
        <f>'9.8 melléklet'!H120+'9.1 melléklet'!I122</f>
        <v>0</v>
      </c>
      <c r="I27" s="21">
        <f>'9.8 melléklet'!I120+'9.1 melléklet'!J122</f>
        <v>0</v>
      </c>
      <c r="J27" s="21">
        <f>'9.8 melléklet'!J120+'9.1 melléklet'!K122</f>
        <v>0</v>
      </c>
      <c r="K27" s="21">
        <f>'9.8 melléklet'!K120+'9.1 melléklet'!L122</f>
        <v>0</v>
      </c>
    </row>
    <row r="28" spans="1:11" ht="22.5" x14ac:dyDescent="0.2">
      <c r="A28" s="35" t="s">
        <v>239</v>
      </c>
      <c r="B28" s="30" t="s">
        <v>131</v>
      </c>
      <c r="C28" s="22">
        <f>'9.8 melléklet'!C121+'9.1 melléklet'!D123</f>
        <v>0</v>
      </c>
      <c r="D28" s="22">
        <f>'9.8 melléklet'!D121+'9.1 melléklet'!E123</f>
        <v>0</v>
      </c>
      <c r="E28" s="22">
        <f>'9.8 melléklet'!E121+'9.1 melléklet'!F123</f>
        <v>0</v>
      </c>
      <c r="F28" s="22">
        <f>'9.8 melléklet'!F121+'9.1 melléklet'!G123</f>
        <v>0</v>
      </c>
      <c r="G28" s="22">
        <f>'9.8 melléklet'!G121+'9.1 melléklet'!H123</f>
        <v>0</v>
      </c>
      <c r="H28" s="22">
        <f>'9.8 melléklet'!H121+'9.1 melléklet'!I123</f>
        <v>0</v>
      </c>
      <c r="I28" s="22">
        <f>'9.8 melléklet'!I121+'9.1 melléklet'!J123</f>
        <v>0</v>
      </c>
      <c r="J28" s="21">
        <f>'9.8 melléklet'!J121+'9.1 melléklet'!K123</f>
        <v>0</v>
      </c>
      <c r="K28" s="22">
        <f>'9.8 melléklet'!K121+'9.1 melléklet'!L123</f>
        <v>0</v>
      </c>
    </row>
    <row r="29" spans="1:11" ht="22.5" x14ac:dyDescent="0.2">
      <c r="A29" s="35" t="s">
        <v>298</v>
      </c>
      <c r="B29" s="30" t="s">
        <v>132</v>
      </c>
      <c r="C29" s="22">
        <f>'9.8 melléklet'!C122+'9.1 melléklet'!D124</f>
        <v>0</v>
      </c>
      <c r="D29" s="22">
        <f>'9.8 melléklet'!D122+'9.1 melléklet'!E124</f>
        <v>0</v>
      </c>
      <c r="E29" s="22">
        <f>'9.8 melléklet'!E122+'9.1 melléklet'!F124</f>
        <v>0</v>
      </c>
      <c r="F29" s="22">
        <f>'9.8 melléklet'!F122+'9.1 melléklet'!G124</f>
        <v>0</v>
      </c>
      <c r="G29" s="22">
        <f>'9.8 melléklet'!G122+'9.1 melléklet'!H124</f>
        <v>0</v>
      </c>
      <c r="H29" s="22">
        <f>'9.8 melléklet'!H122+'9.1 melléklet'!I124</f>
        <v>0</v>
      </c>
      <c r="I29" s="22">
        <f>'9.8 melléklet'!I122+'9.1 melléklet'!J124</f>
        <v>0</v>
      </c>
      <c r="J29" s="21">
        <f>'9.8 melléklet'!J122+'9.1 melléklet'!K124</f>
        <v>0</v>
      </c>
      <c r="K29" s="22">
        <f>'9.8 melléklet'!K122+'9.1 melléklet'!L124</f>
        <v>0</v>
      </c>
    </row>
    <row r="30" spans="1:11" ht="22.5" x14ac:dyDescent="0.2">
      <c r="A30" s="35" t="s">
        <v>299</v>
      </c>
      <c r="B30" s="30" t="s">
        <v>118</v>
      </c>
      <c r="C30" s="22">
        <f>'9.8 melléklet'!C123+'9.1 melléklet'!D125</f>
        <v>0</v>
      </c>
      <c r="D30" s="22">
        <f>'9.8 melléklet'!D123+'9.1 melléklet'!E125</f>
        <v>0</v>
      </c>
      <c r="E30" s="22">
        <f>'9.8 melléklet'!E123+'9.1 melléklet'!F125</f>
        <v>0</v>
      </c>
      <c r="F30" s="22">
        <f>'9.8 melléklet'!F123+'9.1 melléklet'!G125</f>
        <v>0</v>
      </c>
      <c r="G30" s="22">
        <f>'9.8 melléklet'!G123+'9.1 melléklet'!H125</f>
        <v>0</v>
      </c>
      <c r="H30" s="22">
        <f>'9.8 melléklet'!H123+'9.1 melléklet'!I125</f>
        <v>0</v>
      </c>
      <c r="I30" s="22">
        <f>'9.8 melléklet'!I123+'9.1 melléklet'!J125</f>
        <v>0</v>
      </c>
      <c r="J30" s="21">
        <f>'9.8 melléklet'!J123+'9.1 melléklet'!K125</f>
        <v>0</v>
      </c>
      <c r="K30" s="22">
        <f>'9.8 melléklet'!K123+'9.1 melléklet'!L125</f>
        <v>0</v>
      </c>
    </row>
    <row r="31" spans="1:11" ht="22.5" x14ac:dyDescent="0.2">
      <c r="A31" s="35" t="s">
        <v>300</v>
      </c>
      <c r="B31" s="30" t="s">
        <v>133</v>
      </c>
      <c r="C31" s="22">
        <f>'9.8 melléklet'!C124+'9.1 melléklet'!D126</f>
        <v>0</v>
      </c>
      <c r="D31" s="22">
        <f>'9.8 melléklet'!D124+'9.1 melléklet'!E126</f>
        <v>0</v>
      </c>
      <c r="E31" s="22">
        <f>'9.8 melléklet'!E124+'9.1 melléklet'!F126</f>
        <v>0</v>
      </c>
      <c r="F31" s="22">
        <f>'9.8 melléklet'!F124+'9.1 melléklet'!G126</f>
        <v>0</v>
      </c>
      <c r="G31" s="22">
        <f>'9.8 melléklet'!G124+'9.1 melléklet'!H126</f>
        <v>0</v>
      </c>
      <c r="H31" s="22">
        <f>'9.8 melléklet'!H124+'9.1 melléklet'!I126</f>
        <v>0</v>
      </c>
      <c r="I31" s="22">
        <f>'9.8 melléklet'!I124+'9.1 melléklet'!J126</f>
        <v>0</v>
      </c>
      <c r="J31" s="21">
        <f>'9.8 melléklet'!J124+'9.1 melléklet'!K126</f>
        <v>0</v>
      </c>
      <c r="K31" s="22">
        <f>'9.8 melléklet'!K124+'9.1 melléklet'!L126</f>
        <v>0</v>
      </c>
    </row>
    <row r="32" spans="1:11" ht="22.5" x14ac:dyDescent="0.2">
      <c r="A32" s="35" t="s">
        <v>301</v>
      </c>
      <c r="B32" s="30" t="s">
        <v>134</v>
      </c>
      <c r="C32" s="22">
        <f>'9.8 melléklet'!C125+'9.1 melléklet'!D127</f>
        <v>0</v>
      </c>
      <c r="D32" s="22">
        <f>'9.8 melléklet'!D125+'9.1 melléklet'!E127</f>
        <v>0</v>
      </c>
      <c r="E32" s="22">
        <f>'9.8 melléklet'!E125+'9.1 melléklet'!F127</f>
        <v>0</v>
      </c>
      <c r="F32" s="22">
        <f>'9.8 melléklet'!F125+'9.1 melléklet'!G127</f>
        <v>0</v>
      </c>
      <c r="G32" s="22">
        <f>'9.8 melléklet'!G125+'9.1 melléklet'!H127</f>
        <v>0</v>
      </c>
      <c r="H32" s="22">
        <f>'9.8 melléklet'!H125+'9.1 melléklet'!I127</f>
        <v>0</v>
      </c>
      <c r="I32" s="22">
        <f>'9.8 melléklet'!I125+'9.1 melléklet'!J127</f>
        <v>0</v>
      </c>
      <c r="J32" s="21">
        <f>'9.8 melléklet'!J125+'9.1 melléklet'!K127</f>
        <v>0</v>
      </c>
      <c r="K32" s="22">
        <f>'9.8 melléklet'!K125+'9.1 melléklet'!L127</f>
        <v>0</v>
      </c>
    </row>
    <row r="33" spans="1:11" ht="22.5" x14ac:dyDescent="0.2">
      <c r="A33" s="35" t="s">
        <v>302</v>
      </c>
      <c r="B33" s="30" t="s">
        <v>121</v>
      </c>
      <c r="C33" s="22">
        <f>'9.8 melléklet'!C126+'9.1 melléklet'!D128</f>
        <v>0</v>
      </c>
      <c r="D33" s="22">
        <f>'9.8 melléklet'!D126+'9.1 melléklet'!E128</f>
        <v>0</v>
      </c>
      <c r="E33" s="22">
        <f>'9.8 melléklet'!E126+'9.1 melléklet'!F128</f>
        <v>0</v>
      </c>
      <c r="F33" s="22">
        <f>'9.8 melléklet'!F126+'9.1 melléklet'!G128</f>
        <v>0</v>
      </c>
      <c r="G33" s="22">
        <f>'9.8 melléklet'!G126+'9.1 melléklet'!H128</f>
        <v>0</v>
      </c>
      <c r="H33" s="22">
        <f>'9.8 melléklet'!H126+'9.1 melléklet'!I128</f>
        <v>0</v>
      </c>
      <c r="I33" s="22">
        <f>'9.8 melléklet'!I126+'9.1 melléklet'!J128</f>
        <v>0</v>
      </c>
      <c r="J33" s="21">
        <f>'9.8 melléklet'!J126+'9.1 melléklet'!K128</f>
        <v>0</v>
      </c>
      <c r="K33" s="22">
        <f>'9.8 melléklet'!K126+'9.1 melléklet'!L128</f>
        <v>0</v>
      </c>
    </row>
    <row r="34" spans="1:11" x14ac:dyDescent="0.2">
      <c r="A34" s="35" t="s">
        <v>303</v>
      </c>
      <c r="B34" s="30" t="s">
        <v>135</v>
      </c>
      <c r="C34" s="22">
        <f>'9.8 melléklet'!C127+'9.1 melléklet'!D129</f>
        <v>0</v>
      </c>
      <c r="D34" s="22">
        <f>'9.8 melléklet'!D127+'9.1 melléklet'!E129</f>
        <v>0</v>
      </c>
      <c r="E34" s="22">
        <f>'9.8 melléklet'!E127+'9.1 melléklet'!F129</f>
        <v>0</v>
      </c>
      <c r="F34" s="22">
        <f>'9.8 melléklet'!F127+'9.1 melléklet'!G129</f>
        <v>0</v>
      </c>
      <c r="G34" s="22">
        <f>'9.8 melléklet'!G127+'9.1 melléklet'!H129</f>
        <v>0</v>
      </c>
      <c r="H34" s="22">
        <f>'9.8 melléklet'!H127+'9.1 melléklet'!I129</f>
        <v>0</v>
      </c>
      <c r="I34" s="22">
        <f>'9.8 melléklet'!I127+'9.1 melléklet'!J129</f>
        <v>0</v>
      </c>
      <c r="J34" s="21">
        <f>'9.8 melléklet'!J127+'9.1 melléklet'!K129</f>
        <v>0</v>
      </c>
      <c r="K34" s="22">
        <f>'9.8 melléklet'!K127+'9.1 melléklet'!L129</f>
        <v>0</v>
      </c>
    </row>
    <row r="35" spans="1:11" ht="22.5" x14ac:dyDescent="0.2">
      <c r="A35" s="35" t="s">
        <v>304</v>
      </c>
      <c r="B35" s="30" t="s">
        <v>136</v>
      </c>
      <c r="C35" s="22">
        <f>'9.8 melléklet'!C128+'9.1 melléklet'!D130</f>
        <v>0</v>
      </c>
      <c r="D35" s="21">
        <f>'9.8 melléklet'!D128+'9.1 melléklet'!E130</f>
        <v>0</v>
      </c>
      <c r="E35" s="22">
        <f>'9.8 melléklet'!E128+'9.1 melléklet'!F130</f>
        <v>0</v>
      </c>
      <c r="F35" s="21">
        <f>'9.8 melléklet'!F128+'9.1 melléklet'!G130</f>
        <v>0</v>
      </c>
      <c r="G35" s="21">
        <f>'9.8 melléklet'!G128+'9.1 melléklet'!H130</f>
        <v>0</v>
      </c>
      <c r="H35" s="21">
        <f>'9.8 melléklet'!H128+'9.1 melléklet'!I130</f>
        <v>0</v>
      </c>
      <c r="I35" s="21">
        <f>'9.8 melléklet'!I128+'9.1 melléklet'!J130</f>
        <v>0</v>
      </c>
      <c r="J35" s="21">
        <f>'9.8 melléklet'!J128+'9.1 melléklet'!K130</f>
        <v>0</v>
      </c>
      <c r="K35" s="21">
        <f>'9.8 melléklet'!K128+'9.1 melléklet'!L130</f>
        <v>0</v>
      </c>
    </row>
    <row r="36" spans="1:11" x14ac:dyDescent="0.2">
      <c r="A36" s="123" t="s">
        <v>22</v>
      </c>
      <c r="B36" s="29" t="s">
        <v>137</v>
      </c>
      <c r="C36" s="24">
        <f>'9.8 melléklet'!C129+'9.1 melléklet'!D131</f>
        <v>0</v>
      </c>
      <c r="D36" s="23">
        <f>'9.8 melléklet'!D129+'9.1 melléklet'!E131</f>
        <v>10757934</v>
      </c>
      <c r="E36" s="24">
        <f>'9.8 melléklet'!E129+'9.1 melléklet'!F131</f>
        <v>0</v>
      </c>
      <c r="F36" s="23">
        <f>'9.8 melléklet'!F129+'9.1 melléklet'!G131</f>
        <v>10757934</v>
      </c>
      <c r="G36" s="23">
        <f>'9.8 melléklet'!G129+'9.1 melléklet'!H131</f>
        <v>0</v>
      </c>
      <c r="H36" s="23">
        <f>'9.8 melléklet'!H129+'9.1 melléklet'!I131</f>
        <v>-84791</v>
      </c>
      <c r="I36" s="23">
        <f>'9.8 melléklet'!I129+'9.1 melléklet'!J131</f>
        <v>0</v>
      </c>
      <c r="J36" s="23">
        <f>'9.8 melléklet'!J129+'9.1 melléklet'!K131</f>
        <v>32997541</v>
      </c>
      <c r="K36" s="23">
        <f>'9.8 melléklet'!K129+'9.1 melléklet'!L131</f>
        <v>43670684</v>
      </c>
    </row>
    <row r="37" spans="1:11" x14ac:dyDescent="0.2">
      <c r="A37" s="35" t="s">
        <v>240</v>
      </c>
      <c r="B37" s="30" t="s">
        <v>138</v>
      </c>
      <c r="C37" s="22">
        <f>'9.8 melléklet'!C130+'9.1 melléklet'!D132</f>
        <v>0</v>
      </c>
      <c r="D37" s="21">
        <f>'9.8 melléklet'!D130+'9.1 melléklet'!E132</f>
        <v>10757934</v>
      </c>
      <c r="E37" s="22">
        <f>'9.8 melléklet'!E130+'9.1 melléklet'!F132</f>
        <v>0</v>
      </c>
      <c r="F37" s="21">
        <f>'9.8 melléklet'!F130+'9.1 melléklet'!G132</f>
        <v>10757934</v>
      </c>
      <c r="G37" s="21">
        <f>'9.8 melléklet'!G130+'9.1 melléklet'!H132</f>
        <v>0</v>
      </c>
      <c r="H37" s="21">
        <f>'9.8 melléklet'!H130+'9.1 melléklet'!I132</f>
        <v>-84791</v>
      </c>
      <c r="I37" s="21">
        <f>'9.8 melléklet'!I130+'9.1 melléklet'!J132</f>
        <v>0</v>
      </c>
      <c r="J37" s="21">
        <f>'9.8 melléklet'!J130+'9.1 melléklet'!K132</f>
        <v>32997541</v>
      </c>
      <c r="K37" s="21">
        <f>'9.8 melléklet'!K130+'9.1 melléklet'!L132</f>
        <v>43670684</v>
      </c>
    </row>
    <row r="38" spans="1:11" x14ac:dyDescent="0.2">
      <c r="A38" s="35" t="s">
        <v>241</v>
      </c>
      <c r="B38" s="30" t="s">
        <v>139</v>
      </c>
      <c r="C38" s="22">
        <f>'9.8 melléklet'!C131+'9.1 melléklet'!D133</f>
        <v>0</v>
      </c>
      <c r="D38" s="22">
        <f>'9.8 melléklet'!D131+'9.1 melléklet'!E133</f>
        <v>0</v>
      </c>
      <c r="E38" s="22">
        <f>'9.8 melléklet'!E131+'9.1 melléklet'!F133</f>
        <v>0</v>
      </c>
      <c r="F38" s="22">
        <f>'9.8 melléklet'!F131+'9.1 melléklet'!G133</f>
        <v>0</v>
      </c>
      <c r="G38" s="22">
        <f>'9.8 melléklet'!G131+'9.1 melléklet'!H133</f>
        <v>0</v>
      </c>
      <c r="H38" s="22">
        <f>'9.8 melléklet'!H131+'9.1 melléklet'!I133</f>
        <v>0</v>
      </c>
      <c r="I38" s="22">
        <f>'9.8 melléklet'!I131+'9.1 melléklet'!J133</f>
        <v>0</v>
      </c>
      <c r="J38" s="21">
        <f>'9.8 melléklet'!J131+'9.1 melléklet'!K133</f>
        <v>0</v>
      </c>
      <c r="K38" s="22">
        <f>'9.8 melléklet'!K131+'9.1 melléklet'!L133</f>
        <v>0</v>
      </c>
    </row>
    <row r="39" spans="1:11" ht="21" x14ac:dyDescent="0.2">
      <c r="A39" s="123" t="s">
        <v>140</v>
      </c>
      <c r="B39" s="29" t="s">
        <v>141</v>
      </c>
      <c r="C39" s="23">
        <f>'9.8 melléklet'!C132+'9.1 melléklet'!D134</f>
        <v>819903992</v>
      </c>
      <c r="D39" s="23">
        <f>'9.8 melléklet'!D132+'9.1 melléklet'!E134</f>
        <v>355764145</v>
      </c>
      <c r="E39" s="23">
        <f>'9.8 melléklet'!E132+'9.1 melléklet'!F134</f>
        <v>238085839</v>
      </c>
      <c r="F39" s="23">
        <f>'9.8 melléklet'!F132+'9.1 melléklet'!G134</f>
        <v>1413753976</v>
      </c>
      <c r="G39" s="23">
        <f>'9.8 melléklet'!G132+'9.1 melléklet'!H134</f>
        <v>21290668</v>
      </c>
      <c r="H39" s="23">
        <f>'9.8 melléklet'!H132+'9.1 melléklet'!I134</f>
        <v>34164110</v>
      </c>
      <c r="I39" s="23">
        <f>'9.8 melléklet'!I132+'9.1 melléklet'!J134</f>
        <v>0</v>
      </c>
      <c r="J39" s="23">
        <f>'9.8 melléklet'!J132+'9.1 melléklet'!K134</f>
        <v>85378622</v>
      </c>
      <c r="K39" s="23">
        <f>'9.8 melléklet'!K132+'9.1 melléklet'!L134</f>
        <v>1554587376</v>
      </c>
    </row>
    <row r="40" spans="1:11" ht="21" x14ac:dyDescent="0.2">
      <c r="A40" s="123" t="s">
        <v>38</v>
      </c>
      <c r="B40" s="29" t="s">
        <v>142</v>
      </c>
      <c r="C40" s="24">
        <f>'9.8 melléklet'!C133+'9.1 melléklet'!D135</f>
        <v>0</v>
      </c>
      <c r="D40" s="24">
        <f>'9.8 melléklet'!D133+'9.1 melléklet'!E135</f>
        <v>0</v>
      </c>
      <c r="E40" s="24">
        <f>'9.8 melléklet'!E133+'9.1 melléklet'!F135</f>
        <v>0</v>
      </c>
      <c r="F40" s="24">
        <f>'9.8 melléklet'!F133+'9.1 melléklet'!G135</f>
        <v>0</v>
      </c>
      <c r="G40" s="24">
        <f>'9.8 melléklet'!G133+'9.1 melléklet'!H135</f>
        <v>0</v>
      </c>
      <c r="H40" s="24">
        <f>'9.8 melléklet'!H133+'9.1 melléklet'!I135</f>
        <v>0</v>
      </c>
      <c r="I40" s="24">
        <f>'9.8 melléklet'!I133+'9.1 melléklet'!J135</f>
        <v>0</v>
      </c>
      <c r="J40" s="23">
        <f>'9.8 melléklet'!J133+'9.1 melléklet'!K135</f>
        <v>0</v>
      </c>
      <c r="K40" s="24">
        <f>'9.8 melléklet'!K133+'9.1 melléklet'!L135</f>
        <v>0</v>
      </c>
    </row>
    <row r="41" spans="1:11" x14ac:dyDescent="0.2">
      <c r="A41" s="35" t="s">
        <v>252</v>
      </c>
      <c r="B41" s="30" t="s">
        <v>143</v>
      </c>
      <c r="C41" s="22">
        <f>'9.8 melléklet'!C134+'9.1 melléklet'!D136</f>
        <v>0</v>
      </c>
      <c r="D41" s="22">
        <f>'9.8 melléklet'!D134+'9.1 melléklet'!E136</f>
        <v>0</v>
      </c>
      <c r="E41" s="22">
        <f>'9.8 melléklet'!E134+'9.1 melléklet'!F136</f>
        <v>0</v>
      </c>
      <c r="F41" s="22">
        <f>'9.8 melléklet'!F134+'9.1 melléklet'!G136</f>
        <v>0</v>
      </c>
      <c r="G41" s="22">
        <f>'9.8 melléklet'!G134+'9.1 melléklet'!H136</f>
        <v>0</v>
      </c>
      <c r="H41" s="22">
        <f>'9.8 melléklet'!H134+'9.1 melléklet'!I136</f>
        <v>0</v>
      </c>
      <c r="I41" s="22">
        <f>'9.8 melléklet'!I134+'9.1 melléklet'!J136</f>
        <v>0</v>
      </c>
      <c r="J41" s="21">
        <f>'9.8 melléklet'!J134+'9.1 melléklet'!K136</f>
        <v>0</v>
      </c>
      <c r="K41" s="22">
        <f>'9.8 melléklet'!K134+'9.1 melléklet'!L136</f>
        <v>0</v>
      </c>
    </row>
    <row r="42" spans="1:11" ht="22.5" x14ac:dyDescent="0.2">
      <c r="A42" s="35" t="s">
        <v>253</v>
      </c>
      <c r="B42" s="30" t="s">
        <v>144</v>
      </c>
      <c r="C42" s="22">
        <f>'9.8 melléklet'!C135+'9.1 melléklet'!D137</f>
        <v>0</v>
      </c>
      <c r="D42" s="22">
        <f>'9.8 melléklet'!D135+'9.1 melléklet'!E137</f>
        <v>0</v>
      </c>
      <c r="E42" s="22">
        <f>'9.8 melléklet'!E135+'9.1 melléklet'!F137</f>
        <v>0</v>
      </c>
      <c r="F42" s="22">
        <f>'9.8 melléklet'!F135+'9.1 melléklet'!G137</f>
        <v>0</v>
      </c>
      <c r="G42" s="22">
        <f>'9.8 melléklet'!G135+'9.1 melléklet'!H137</f>
        <v>0</v>
      </c>
      <c r="H42" s="22">
        <f>'9.8 melléklet'!H135+'9.1 melléklet'!I137</f>
        <v>0</v>
      </c>
      <c r="I42" s="22">
        <f>'9.8 melléklet'!I135+'9.1 melléklet'!J137</f>
        <v>0</v>
      </c>
      <c r="J42" s="21">
        <f>'9.8 melléklet'!J135+'9.1 melléklet'!K137</f>
        <v>0</v>
      </c>
      <c r="K42" s="22">
        <f>'9.8 melléklet'!K135+'9.1 melléklet'!L137</f>
        <v>0</v>
      </c>
    </row>
    <row r="43" spans="1:11" x14ac:dyDescent="0.2">
      <c r="A43" s="35" t="s">
        <v>254</v>
      </c>
      <c r="B43" s="30" t="s">
        <v>145</v>
      </c>
      <c r="C43" s="22">
        <f>'9.8 melléklet'!C136+'9.1 melléklet'!D138</f>
        <v>0</v>
      </c>
      <c r="D43" s="22">
        <f>'9.8 melléklet'!D136+'9.1 melléklet'!E138</f>
        <v>0</v>
      </c>
      <c r="E43" s="22">
        <f>'9.8 melléklet'!E136+'9.1 melléklet'!F138</f>
        <v>0</v>
      </c>
      <c r="F43" s="22">
        <f>'9.8 melléklet'!F136+'9.1 melléklet'!G138</f>
        <v>0</v>
      </c>
      <c r="G43" s="22">
        <f>'9.8 melléklet'!G136+'9.1 melléklet'!H138</f>
        <v>0</v>
      </c>
      <c r="H43" s="22">
        <f>'9.8 melléklet'!H136+'9.1 melléklet'!I138</f>
        <v>0</v>
      </c>
      <c r="I43" s="22">
        <f>'9.8 melléklet'!I136+'9.1 melléklet'!J138</f>
        <v>0</v>
      </c>
      <c r="J43" s="21">
        <f>'9.8 melléklet'!J136+'9.1 melléklet'!K138</f>
        <v>0</v>
      </c>
      <c r="K43" s="22">
        <f>'9.8 melléklet'!K136+'9.1 melléklet'!L138</f>
        <v>0</v>
      </c>
    </row>
    <row r="44" spans="1:11" ht="21" x14ac:dyDescent="0.2">
      <c r="A44" s="123" t="s">
        <v>50</v>
      </c>
      <c r="B44" s="29" t="s">
        <v>146</v>
      </c>
      <c r="C44" s="24">
        <f>'9.8 melléklet'!C137+'9.1 melléklet'!D139</f>
        <v>0</v>
      </c>
      <c r="D44" s="24">
        <f>'9.8 melléklet'!D137+'9.1 melléklet'!E139</f>
        <v>0</v>
      </c>
      <c r="E44" s="24">
        <f>'9.8 melléklet'!E137+'9.1 melléklet'!F139</f>
        <v>0</v>
      </c>
      <c r="F44" s="24">
        <f>'9.8 melléklet'!F137+'9.1 melléklet'!G139</f>
        <v>0</v>
      </c>
      <c r="G44" s="24">
        <f>'9.8 melléklet'!G137+'9.1 melléklet'!H139</f>
        <v>0</v>
      </c>
      <c r="H44" s="24">
        <f>'9.8 melléklet'!H137+'9.1 melléklet'!I139</f>
        <v>0</v>
      </c>
      <c r="I44" s="24">
        <f>'9.8 melléklet'!I137+'9.1 melléklet'!J139</f>
        <v>0</v>
      </c>
      <c r="J44" s="23">
        <f>'9.8 melléklet'!J137+'9.1 melléklet'!K139</f>
        <v>0</v>
      </c>
      <c r="K44" s="24">
        <f>'9.8 melléklet'!K137+'9.1 melléklet'!L139</f>
        <v>0</v>
      </c>
    </row>
    <row r="45" spans="1:11" x14ac:dyDescent="0.2">
      <c r="A45" s="35" t="s">
        <v>262</v>
      </c>
      <c r="B45" s="30" t="s">
        <v>147</v>
      </c>
      <c r="C45" s="22">
        <f>'9.8 melléklet'!C138+'9.1 melléklet'!D140</f>
        <v>0</v>
      </c>
      <c r="D45" s="22">
        <f>'9.8 melléklet'!D138+'9.1 melléklet'!E140</f>
        <v>0</v>
      </c>
      <c r="E45" s="22">
        <f>'9.8 melléklet'!E138+'9.1 melléklet'!F140</f>
        <v>0</v>
      </c>
      <c r="F45" s="22">
        <f>'9.8 melléklet'!F138+'9.1 melléklet'!G140</f>
        <v>0</v>
      </c>
      <c r="G45" s="22">
        <f>'9.8 melléklet'!G138+'9.1 melléklet'!H140</f>
        <v>0</v>
      </c>
      <c r="H45" s="22">
        <f>'9.8 melléklet'!H138+'9.1 melléklet'!I140</f>
        <v>0</v>
      </c>
      <c r="I45" s="22">
        <f>'9.8 melléklet'!I138+'9.1 melléklet'!J140</f>
        <v>0</v>
      </c>
      <c r="J45" s="21">
        <f>'9.8 melléklet'!J138+'9.1 melléklet'!K140</f>
        <v>0</v>
      </c>
      <c r="K45" s="22">
        <f>'9.8 melléklet'!K138+'9.1 melléklet'!L140</f>
        <v>0</v>
      </c>
    </row>
    <row r="46" spans="1:11" x14ac:dyDescent="0.2">
      <c r="A46" s="35" t="s">
        <v>263</v>
      </c>
      <c r="B46" s="30" t="s">
        <v>148</v>
      </c>
      <c r="C46" s="22">
        <f>'9.8 melléklet'!C139+'9.1 melléklet'!D141</f>
        <v>0</v>
      </c>
      <c r="D46" s="22">
        <f>'9.8 melléklet'!D139+'9.1 melléklet'!E141</f>
        <v>0</v>
      </c>
      <c r="E46" s="22">
        <f>'9.8 melléklet'!E139+'9.1 melléklet'!F141</f>
        <v>0</v>
      </c>
      <c r="F46" s="22">
        <f>'9.8 melléklet'!F139+'9.1 melléklet'!G141</f>
        <v>0</v>
      </c>
      <c r="G46" s="22">
        <f>'9.8 melléklet'!G139+'9.1 melléklet'!H141</f>
        <v>0</v>
      </c>
      <c r="H46" s="22">
        <f>'9.8 melléklet'!H139+'9.1 melléklet'!I141</f>
        <v>0</v>
      </c>
      <c r="I46" s="22">
        <f>'9.8 melléklet'!I139+'9.1 melléklet'!J141</f>
        <v>0</v>
      </c>
      <c r="J46" s="21">
        <f>'9.8 melléklet'!J139+'9.1 melléklet'!K141</f>
        <v>0</v>
      </c>
      <c r="K46" s="22">
        <f>'9.8 melléklet'!K139+'9.1 melléklet'!L141</f>
        <v>0</v>
      </c>
    </row>
    <row r="47" spans="1:11" x14ac:dyDescent="0.2">
      <c r="A47" s="35" t="s">
        <v>264</v>
      </c>
      <c r="B47" s="30" t="s">
        <v>149</v>
      </c>
      <c r="C47" s="22">
        <f>'9.8 melléklet'!C140+'9.1 melléklet'!D142</f>
        <v>0</v>
      </c>
      <c r="D47" s="22">
        <f>'9.8 melléklet'!D140+'9.1 melléklet'!E142</f>
        <v>0</v>
      </c>
      <c r="E47" s="22">
        <f>'9.8 melléklet'!E140+'9.1 melléklet'!F142</f>
        <v>0</v>
      </c>
      <c r="F47" s="22">
        <f>'9.8 melléklet'!F140+'9.1 melléklet'!G142</f>
        <v>0</v>
      </c>
      <c r="G47" s="22">
        <f>'9.8 melléklet'!G140+'9.1 melléklet'!H142</f>
        <v>0</v>
      </c>
      <c r="H47" s="22">
        <f>'9.8 melléklet'!H140+'9.1 melléklet'!I142</f>
        <v>0</v>
      </c>
      <c r="I47" s="22">
        <f>'9.8 melléklet'!I140+'9.1 melléklet'!J142</f>
        <v>0</v>
      </c>
      <c r="J47" s="21">
        <f>'9.8 melléklet'!J140+'9.1 melléklet'!K142</f>
        <v>0</v>
      </c>
      <c r="K47" s="22">
        <f>'9.8 melléklet'!K140+'9.1 melléklet'!L142</f>
        <v>0</v>
      </c>
    </row>
    <row r="48" spans="1:11" x14ac:dyDescent="0.2">
      <c r="A48" s="35" t="s">
        <v>265</v>
      </c>
      <c r="B48" s="30" t="s">
        <v>150</v>
      </c>
      <c r="C48" s="22">
        <f>'9.8 melléklet'!C141+'9.1 melléklet'!D143</f>
        <v>0</v>
      </c>
      <c r="D48" s="22">
        <f>'9.8 melléklet'!D141+'9.1 melléklet'!E143</f>
        <v>0</v>
      </c>
      <c r="E48" s="22">
        <f>'9.8 melléklet'!E141+'9.1 melléklet'!F143</f>
        <v>0</v>
      </c>
      <c r="F48" s="22">
        <f>'9.8 melléklet'!F141+'9.1 melléklet'!G143</f>
        <v>0</v>
      </c>
      <c r="G48" s="22">
        <f>'9.8 melléklet'!G141+'9.1 melléklet'!H143</f>
        <v>0</v>
      </c>
      <c r="H48" s="22">
        <f>'9.8 melléklet'!H141+'9.1 melléklet'!I143</f>
        <v>0</v>
      </c>
      <c r="I48" s="22">
        <f>'9.8 melléklet'!I141+'9.1 melléklet'!J143</f>
        <v>0</v>
      </c>
      <c r="J48" s="21">
        <f>'9.8 melléklet'!J141+'9.1 melléklet'!K143</f>
        <v>0</v>
      </c>
      <c r="K48" s="22">
        <f>'9.8 melléklet'!K141+'9.1 melléklet'!L143</f>
        <v>0</v>
      </c>
    </row>
    <row r="49" spans="1:11" ht="21" x14ac:dyDescent="0.2">
      <c r="A49" s="123" t="s">
        <v>151</v>
      </c>
      <c r="B49" s="29" t="s">
        <v>152</v>
      </c>
      <c r="C49" s="23">
        <f>'9.8 melléklet'!C142+'9.1 melléklet'!D144</f>
        <v>543010043</v>
      </c>
      <c r="D49" s="24">
        <f>'9.8 melléklet'!D142+'9.1 melléklet'!E144</f>
        <v>0</v>
      </c>
      <c r="E49" s="23">
        <f>'9.8 melléklet'!E142+'9.1 melléklet'!F144</f>
        <v>231044692</v>
      </c>
      <c r="F49" s="23">
        <f>'9.8 melléklet'!F142+'9.1 melléklet'!G144</f>
        <v>774054735</v>
      </c>
      <c r="G49" s="23">
        <f>'9.8 melléklet'!G142+'9.1 melléklet'!H144</f>
        <v>0</v>
      </c>
      <c r="H49" s="23">
        <f>'9.8 melléklet'!H142+'9.1 melléklet'!I144</f>
        <v>700000</v>
      </c>
      <c r="I49" s="23">
        <f>'9.8 melléklet'!I142+'9.1 melléklet'!J144</f>
        <v>-3771750</v>
      </c>
      <c r="J49" s="23">
        <f>'9.8 melléklet'!J142+'9.1 melléklet'!K144</f>
        <v>24725486</v>
      </c>
      <c r="K49" s="23">
        <f>'9.8 melléklet'!K142+'9.1 melléklet'!L144</f>
        <v>795708471</v>
      </c>
    </row>
    <row r="50" spans="1:11" ht="22.5" x14ac:dyDescent="0.2">
      <c r="A50" s="35" t="s">
        <v>267</v>
      </c>
      <c r="B50" s="30" t="s">
        <v>153</v>
      </c>
      <c r="C50" s="22">
        <f>'9.8 melléklet'!C143+'9.1 melléklet'!D145</f>
        <v>0</v>
      </c>
      <c r="D50" s="22">
        <f>'9.8 melléklet'!D143+'9.1 melléklet'!E145</f>
        <v>0</v>
      </c>
      <c r="E50" s="22">
        <f>'9.8 melléklet'!E143+'9.1 melléklet'!F145</f>
        <v>0</v>
      </c>
      <c r="F50" s="22">
        <f>'9.8 melléklet'!F143+'9.1 melléklet'!G145</f>
        <v>0</v>
      </c>
      <c r="G50" s="22">
        <f>'9.8 melléklet'!G143+'9.1 melléklet'!H145</f>
        <v>0</v>
      </c>
      <c r="H50" s="22">
        <f>'9.8 melléklet'!H143+'9.1 melléklet'!I145</f>
        <v>0</v>
      </c>
      <c r="I50" s="22">
        <f>'9.8 melléklet'!I143+'9.1 melléklet'!J145</f>
        <v>0</v>
      </c>
      <c r="J50" s="21">
        <f>'9.8 melléklet'!J143+'9.1 melléklet'!K145</f>
        <v>0</v>
      </c>
      <c r="K50" s="22">
        <f>'9.8 melléklet'!K143+'9.1 melléklet'!L145</f>
        <v>0</v>
      </c>
    </row>
    <row r="51" spans="1:11" ht="22.5" x14ac:dyDescent="0.2">
      <c r="A51" s="35" t="s">
        <v>268</v>
      </c>
      <c r="B51" s="30" t="s">
        <v>154</v>
      </c>
      <c r="C51" s="21">
        <f>'9.8 melléklet'!C144+'9.1 melléklet'!D146</f>
        <v>20835125</v>
      </c>
      <c r="D51" s="22">
        <f>'9.8 melléklet'!D144+'9.1 melléklet'!E146</f>
        <v>0</v>
      </c>
      <c r="E51" s="22">
        <f>'9.8 melléklet'!E144+'9.1 melléklet'!F146</f>
        <v>0</v>
      </c>
      <c r="F51" s="21">
        <f>'9.8 melléklet'!F144+'9.1 melléklet'!G146</f>
        <v>20835125</v>
      </c>
      <c r="G51" s="21">
        <f>'9.8 melléklet'!G144+'9.1 melléklet'!H146</f>
        <v>0</v>
      </c>
      <c r="H51" s="21">
        <f>'9.8 melléklet'!H144+'9.1 melléklet'!I146</f>
        <v>700000</v>
      </c>
      <c r="I51" s="21">
        <f>'9.8 melléklet'!I144+'9.1 melléklet'!J146</f>
        <v>0</v>
      </c>
      <c r="J51" s="21">
        <f>'9.8 melléklet'!J144+'9.1 melléklet'!K146</f>
        <v>24097486</v>
      </c>
      <c r="K51" s="21">
        <f>'9.8 melléklet'!K144+'9.1 melléklet'!L146</f>
        <v>45632611</v>
      </c>
    </row>
    <row r="52" spans="1:11" x14ac:dyDescent="0.2">
      <c r="A52" s="35" t="s">
        <v>269</v>
      </c>
      <c r="B52" s="30" t="s">
        <v>155</v>
      </c>
      <c r="C52" s="22">
        <f>'9.8 melléklet'!C145+'9.1 melléklet'!D147</f>
        <v>0</v>
      </c>
      <c r="D52" s="22">
        <f>'9.8 melléklet'!D145+'9.1 melléklet'!E147</f>
        <v>0</v>
      </c>
      <c r="E52" s="22">
        <f>'9.8 melléklet'!E145+'9.1 melléklet'!F147</f>
        <v>0</v>
      </c>
      <c r="F52" s="22">
        <f>'9.8 melléklet'!F145+'9.1 melléklet'!G147</f>
        <v>0</v>
      </c>
      <c r="G52" s="22">
        <f>'9.8 melléklet'!G145+'9.1 melléklet'!H147</f>
        <v>0</v>
      </c>
      <c r="H52" s="22">
        <f>'9.8 melléklet'!H145+'9.1 melléklet'!I147</f>
        <v>0</v>
      </c>
      <c r="I52" s="22">
        <f>'9.8 melléklet'!I145+'9.1 melléklet'!J147</f>
        <v>0</v>
      </c>
      <c r="J52" s="21">
        <f>'9.8 melléklet'!J145+'9.1 melléklet'!K147</f>
        <v>0</v>
      </c>
      <c r="K52" s="22">
        <f>'9.8 melléklet'!K145+'9.1 melléklet'!L147</f>
        <v>0</v>
      </c>
    </row>
    <row r="53" spans="1:11" x14ac:dyDescent="0.2">
      <c r="A53" s="35" t="s">
        <v>270</v>
      </c>
      <c r="B53" s="30" t="s">
        <v>156</v>
      </c>
      <c r="C53" s="22">
        <f>'9.8 melléklet'!C146+'9.1 melléklet'!D148</f>
        <v>0</v>
      </c>
      <c r="D53" s="22">
        <f>'9.8 melléklet'!D146+'9.1 melléklet'!E148</f>
        <v>0</v>
      </c>
      <c r="E53" s="22">
        <f>'9.8 melléklet'!E146+'9.1 melléklet'!F148</f>
        <v>0</v>
      </c>
      <c r="F53" s="22">
        <f>'9.8 melléklet'!F146+'9.1 melléklet'!G148</f>
        <v>0</v>
      </c>
      <c r="G53" s="22">
        <f>'9.8 melléklet'!G146+'9.1 melléklet'!H148</f>
        <v>0</v>
      </c>
      <c r="H53" s="22">
        <f>'9.8 melléklet'!H146+'9.1 melléklet'!I148</f>
        <v>0</v>
      </c>
      <c r="I53" s="22">
        <f>'9.8 melléklet'!I146+'9.1 melléklet'!J148</f>
        <v>0</v>
      </c>
      <c r="J53" s="21">
        <f>'9.8 melléklet'!J146+'9.1 melléklet'!K148</f>
        <v>0</v>
      </c>
      <c r="K53" s="22">
        <f>'9.8 melléklet'!K146+'9.1 melléklet'!L148</f>
        <v>0</v>
      </c>
    </row>
    <row r="54" spans="1:11" x14ac:dyDescent="0.2">
      <c r="A54" s="35" t="s">
        <v>305</v>
      </c>
      <c r="B54" s="38" t="s">
        <v>203</v>
      </c>
      <c r="C54" s="21">
        <f>'9.8 melléklet'!C147+'9.1 melléklet'!D149</f>
        <v>522174918</v>
      </c>
      <c r="D54" s="21">
        <f>'9.8 melléklet'!D147+'9.1 melléklet'!E149</f>
        <v>0</v>
      </c>
      <c r="E54" s="21">
        <f>'9.8 melléklet'!E147+'9.1 melléklet'!F149</f>
        <v>231044692</v>
      </c>
      <c r="F54" s="21">
        <f>'9.8 melléklet'!F147+'9.1 melléklet'!G149</f>
        <v>753219610</v>
      </c>
      <c r="G54" s="21">
        <f>'9.8 melléklet'!G147+'9.1 melléklet'!H149</f>
        <v>0</v>
      </c>
      <c r="H54" s="21">
        <f>'9.8 melléklet'!H147+'9.1 melléklet'!I149</f>
        <v>0</v>
      </c>
      <c r="I54" s="21">
        <f>'9.8 melléklet'!I147+'9.1 melléklet'!J149</f>
        <v>-3771750</v>
      </c>
      <c r="J54" s="21">
        <f>'9.8 melléklet'!J147+'9.1 melléklet'!K149</f>
        <v>628000</v>
      </c>
      <c r="K54" s="21">
        <f>'9.8 melléklet'!K147+'9.1 melléklet'!L149</f>
        <v>750075860</v>
      </c>
    </row>
    <row r="55" spans="1:11" ht="21" x14ac:dyDescent="0.2">
      <c r="A55" s="123" t="s">
        <v>63</v>
      </c>
      <c r="B55" s="29" t="s">
        <v>157</v>
      </c>
      <c r="C55" s="24">
        <f>'9.8 melléklet'!C148+'9.1 melléklet'!D150</f>
        <v>0</v>
      </c>
      <c r="D55" s="24">
        <f>'9.8 melléklet'!D148+'9.1 melléklet'!E150</f>
        <v>0</v>
      </c>
      <c r="E55" s="24">
        <f>'9.8 melléklet'!E148+'9.1 melléklet'!F150</f>
        <v>0</v>
      </c>
      <c r="F55" s="24">
        <f>'9.8 melléklet'!F148+'9.1 melléklet'!G150</f>
        <v>0</v>
      </c>
      <c r="G55" s="24">
        <f>'9.8 melléklet'!G148+'9.1 melléklet'!H150</f>
        <v>0</v>
      </c>
      <c r="H55" s="24">
        <f>'9.8 melléklet'!H148+'9.1 melléklet'!I150</f>
        <v>0</v>
      </c>
      <c r="I55" s="24">
        <f>'9.8 melléklet'!I148+'9.1 melléklet'!J150</f>
        <v>0</v>
      </c>
      <c r="J55" s="23">
        <f>'9.8 melléklet'!J148+'9.1 melléklet'!K150</f>
        <v>0</v>
      </c>
      <c r="K55" s="24">
        <f>'9.8 melléklet'!K148+'9.1 melléklet'!L150</f>
        <v>0</v>
      </c>
    </row>
    <row r="56" spans="1:11" x14ac:dyDescent="0.2">
      <c r="A56" s="35" t="s">
        <v>271</v>
      </c>
      <c r="B56" s="30" t="s">
        <v>158</v>
      </c>
      <c r="C56" s="22">
        <f>'9.8 melléklet'!C149+'9.1 melléklet'!D151</f>
        <v>0</v>
      </c>
      <c r="D56" s="22">
        <f>'9.8 melléklet'!D149+'9.1 melléklet'!E151</f>
        <v>0</v>
      </c>
      <c r="E56" s="22">
        <f>'9.8 melléklet'!E149+'9.1 melléklet'!F151</f>
        <v>0</v>
      </c>
      <c r="F56" s="22">
        <f>'9.8 melléklet'!F149+'9.1 melléklet'!G151</f>
        <v>0</v>
      </c>
      <c r="G56" s="22">
        <f>'9.8 melléklet'!G149+'9.1 melléklet'!H151</f>
        <v>0</v>
      </c>
      <c r="H56" s="22">
        <f>'9.8 melléklet'!H149+'9.1 melléklet'!I151</f>
        <v>0</v>
      </c>
      <c r="I56" s="22">
        <f>'9.8 melléklet'!I149+'9.1 melléklet'!J151</f>
        <v>0</v>
      </c>
      <c r="J56" s="21">
        <f>'9.8 melléklet'!J149+'9.1 melléklet'!K151</f>
        <v>0</v>
      </c>
      <c r="K56" s="22">
        <f>'9.8 melléklet'!K149+'9.1 melléklet'!L151</f>
        <v>0</v>
      </c>
    </row>
    <row r="57" spans="1:11" x14ac:dyDescent="0.2">
      <c r="A57" s="35" t="s">
        <v>272</v>
      </c>
      <c r="B57" s="30" t="s">
        <v>159</v>
      </c>
      <c r="C57" s="22">
        <f>'9.8 melléklet'!C150+'9.1 melléklet'!D152</f>
        <v>0</v>
      </c>
      <c r="D57" s="22">
        <f>'9.8 melléklet'!D150+'9.1 melléklet'!E152</f>
        <v>0</v>
      </c>
      <c r="E57" s="22">
        <f>'9.8 melléklet'!E150+'9.1 melléklet'!F152</f>
        <v>0</v>
      </c>
      <c r="F57" s="22">
        <f>'9.8 melléklet'!F150+'9.1 melléklet'!G152</f>
        <v>0</v>
      </c>
      <c r="G57" s="22">
        <f>'9.8 melléklet'!G150+'9.1 melléklet'!H152</f>
        <v>0</v>
      </c>
      <c r="H57" s="22">
        <f>'9.8 melléklet'!H150+'9.1 melléklet'!I152</f>
        <v>0</v>
      </c>
      <c r="I57" s="22">
        <f>'9.8 melléklet'!I150+'9.1 melléklet'!J152</f>
        <v>0</v>
      </c>
      <c r="J57" s="21">
        <f>'9.8 melléklet'!J150+'9.1 melléklet'!K152</f>
        <v>0</v>
      </c>
      <c r="K57" s="22">
        <f>'9.8 melléklet'!K150+'9.1 melléklet'!L152</f>
        <v>0</v>
      </c>
    </row>
    <row r="58" spans="1:11" x14ac:dyDescent="0.2">
      <c r="A58" s="35" t="s">
        <v>273</v>
      </c>
      <c r="B58" s="30" t="s">
        <v>160</v>
      </c>
      <c r="C58" s="22">
        <f>'9.8 melléklet'!C151+'9.1 melléklet'!D153</f>
        <v>0</v>
      </c>
      <c r="D58" s="22">
        <f>'9.8 melléklet'!D151+'9.1 melléklet'!E153</f>
        <v>0</v>
      </c>
      <c r="E58" s="22">
        <f>'9.8 melléklet'!E151+'9.1 melléklet'!F153</f>
        <v>0</v>
      </c>
      <c r="F58" s="22">
        <f>'9.8 melléklet'!F151+'9.1 melléklet'!G153</f>
        <v>0</v>
      </c>
      <c r="G58" s="22">
        <f>'9.8 melléklet'!G151+'9.1 melléklet'!H153</f>
        <v>0</v>
      </c>
      <c r="H58" s="22">
        <f>'9.8 melléklet'!H151+'9.1 melléklet'!I153</f>
        <v>0</v>
      </c>
      <c r="I58" s="22">
        <f>'9.8 melléklet'!I151+'9.1 melléklet'!J153</f>
        <v>0</v>
      </c>
      <c r="J58" s="21">
        <f>'9.8 melléklet'!J151+'9.1 melléklet'!K153</f>
        <v>0</v>
      </c>
      <c r="K58" s="22">
        <f>'9.8 melléklet'!K151+'9.1 melléklet'!L153</f>
        <v>0</v>
      </c>
    </row>
    <row r="59" spans="1:11" x14ac:dyDescent="0.2">
      <c r="A59" s="35" t="s">
        <v>274</v>
      </c>
      <c r="B59" s="30" t="s">
        <v>161</v>
      </c>
      <c r="C59" s="22">
        <f>'9.8 melléklet'!C152+'9.1 melléklet'!D154</f>
        <v>0</v>
      </c>
      <c r="D59" s="22">
        <f>'9.8 melléklet'!D152+'9.1 melléklet'!E154</f>
        <v>0</v>
      </c>
      <c r="E59" s="22">
        <f>'9.8 melléklet'!E152+'9.1 melléklet'!F154</f>
        <v>0</v>
      </c>
      <c r="F59" s="22">
        <f>'9.8 melléklet'!F152+'9.1 melléklet'!G154</f>
        <v>0</v>
      </c>
      <c r="G59" s="22">
        <f>'9.8 melléklet'!G152+'9.1 melléklet'!H154</f>
        <v>0</v>
      </c>
      <c r="H59" s="22">
        <f>'9.8 melléklet'!H152+'9.1 melléklet'!I154</f>
        <v>0</v>
      </c>
      <c r="I59" s="22">
        <f>'9.8 melléklet'!I152+'9.1 melléklet'!J154</f>
        <v>0</v>
      </c>
      <c r="J59" s="21">
        <f>'9.8 melléklet'!J152+'9.1 melléklet'!K154</f>
        <v>0</v>
      </c>
      <c r="K59" s="22">
        <f>'9.8 melléklet'!K152+'9.1 melléklet'!L154</f>
        <v>0</v>
      </c>
    </row>
    <row r="60" spans="1:11" ht="21" x14ac:dyDescent="0.2">
      <c r="A60" s="123" t="s">
        <v>69</v>
      </c>
      <c r="B60" s="29" t="s">
        <v>162</v>
      </c>
      <c r="C60" s="23">
        <f>'9.8 melléklet'!C152+'9.1 melléklet'!D155</f>
        <v>543010043</v>
      </c>
      <c r="D60" s="24">
        <f>'9.8 melléklet'!D152+'9.1 melléklet'!E155</f>
        <v>0</v>
      </c>
      <c r="E60" s="23">
        <f>'9.8 melléklet'!E152+'9.1 melléklet'!F155</f>
        <v>231044692</v>
      </c>
      <c r="F60" s="23">
        <f>'9.8 melléklet'!F152+'9.1 melléklet'!G155</f>
        <v>774054735</v>
      </c>
      <c r="G60" s="23">
        <f>'9.8 melléklet'!G152+'9.1 melléklet'!H155</f>
        <v>0</v>
      </c>
      <c r="H60" s="23">
        <f>'9.8 melléklet'!H152+'9.1 melléklet'!I155</f>
        <v>700000</v>
      </c>
      <c r="I60" s="23">
        <f>'9.8 melléklet'!I152+'9.1 melléklet'!J155</f>
        <v>-3771750</v>
      </c>
      <c r="J60" s="23">
        <f>'9.8 melléklet'!J153+'9.1 melléklet'!K155</f>
        <v>25353486</v>
      </c>
      <c r="K60" s="23">
        <f>'9.8 melléklet'!K152+'9.1 melléklet'!L155</f>
        <v>795708471</v>
      </c>
    </row>
    <row r="61" spans="1:11" x14ac:dyDescent="0.2">
      <c r="A61" s="123" t="s">
        <v>163</v>
      </c>
      <c r="B61" s="29" t="s">
        <v>164</v>
      </c>
      <c r="C61" s="23">
        <f>'9.8 melléklet'!C153+'9.1 melléklet'!D156</f>
        <v>1362914035</v>
      </c>
      <c r="D61" s="23">
        <f>'9.8 melléklet'!D153+'9.1 melléklet'!E156</f>
        <v>355764145</v>
      </c>
      <c r="E61" s="23">
        <f>'9.8 melléklet'!E153+'9.1 melléklet'!F156</f>
        <v>469130531</v>
      </c>
      <c r="F61" s="23">
        <f>'9.8 melléklet'!F153+'9.1 melléklet'!G156</f>
        <v>2187808711</v>
      </c>
      <c r="G61" s="23">
        <f>'9.8 melléklet'!G153+'9.1 melléklet'!H156</f>
        <v>21290668</v>
      </c>
      <c r="H61" s="23">
        <f>'9.8 melléklet'!H153+'9.1 melléklet'!I156</f>
        <v>34864110</v>
      </c>
      <c r="I61" s="23">
        <f>'9.8 melléklet'!I153+'9.1 melléklet'!J156</f>
        <v>-3771750</v>
      </c>
      <c r="J61" s="23">
        <f>'9.8 melléklet'!J154+'9.1 melléklet'!K156</f>
        <v>109476108</v>
      </c>
      <c r="K61" s="23">
        <f>'9.8 melléklet'!K153+'9.1 melléklet'!L156</f>
        <v>2350295847</v>
      </c>
    </row>
    <row r="65" spans="11:11" x14ac:dyDescent="0.2">
      <c r="K65" s="185"/>
    </row>
  </sheetData>
  <mergeCells count="5">
    <mergeCell ref="A1:F1"/>
    <mergeCell ref="B3:B4"/>
    <mergeCell ref="C3:F3"/>
    <mergeCell ref="A2:F2"/>
    <mergeCell ref="A3:A4"/>
  </mergeCells>
  <pageMargins left="0.7" right="0.7" top="0.75" bottom="0.75" header="0.3" footer="0.3"/>
  <pageSetup paperSize="9" scale="7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Q161"/>
  <sheetViews>
    <sheetView zoomScaleNormal="100" workbookViewId="0">
      <pane ySplit="7" topLeftCell="A143" activePane="bottomLeft" state="frozen"/>
      <selection pane="bottomLeft" activeCell="K147" sqref="K147"/>
    </sheetView>
  </sheetViews>
  <sheetFormatPr defaultRowHeight="15" x14ac:dyDescent="0.25"/>
  <cols>
    <col min="1" max="1" width="7.140625" style="73" customWidth="1"/>
    <col min="2" max="2" width="9.140625" style="73" hidden="1" customWidth="1"/>
    <col min="3" max="3" width="28" style="74" customWidth="1"/>
    <col min="4" max="4" width="18.85546875" style="46" hidden="1" customWidth="1"/>
    <col min="5" max="5" width="12.85546875" style="46" hidden="1" customWidth="1"/>
    <col min="6" max="6" width="14.28515625" style="46" hidden="1" customWidth="1"/>
    <col min="7" max="7" width="20.140625" style="163" customWidth="1"/>
    <col min="8" max="8" width="13.5703125" style="163" customWidth="1"/>
    <col min="9" max="9" width="16.140625" style="163" customWidth="1"/>
    <col min="10" max="10" width="9.7109375" style="163" bestFit="1" customWidth="1"/>
    <col min="11" max="11" width="10.140625" style="174" bestFit="1" customWidth="1"/>
    <col min="12" max="12" width="15.5703125" style="163" bestFit="1" customWidth="1"/>
    <col min="13" max="13" width="15.7109375" style="46" customWidth="1"/>
    <col min="14" max="14" width="15.85546875" style="46" customWidth="1"/>
    <col min="15" max="15" width="16.140625" style="46" customWidth="1"/>
    <col min="16" max="16384" width="9.140625" style="46"/>
  </cols>
  <sheetData>
    <row r="2" spans="1:17" ht="25.5" customHeight="1" x14ac:dyDescent="0.25">
      <c r="A2" s="212" t="s">
        <v>318</v>
      </c>
      <c r="B2" s="212"/>
      <c r="C2" s="212"/>
      <c r="D2" s="212"/>
      <c r="E2" s="212"/>
      <c r="F2" s="212"/>
      <c r="G2" s="212"/>
    </row>
    <row r="3" spans="1:17" x14ac:dyDescent="0.25">
      <c r="A3" s="209" t="s">
        <v>167</v>
      </c>
      <c r="B3" s="209"/>
      <c r="C3" s="201" t="s">
        <v>169</v>
      </c>
      <c r="D3" s="201"/>
      <c r="E3" s="201"/>
      <c r="F3" s="201"/>
      <c r="G3" s="201"/>
    </row>
    <row r="4" spans="1:17" x14ac:dyDescent="0.25">
      <c r="A4" s="209" t="s">
        <v>170</v>
      </c>
      <c r="B4" s="209"/>
      <c r="C4" s="201" t="s">
        <v>171</v>
      </c>
      <c r="D4" s="201"/>
      <c r="E4" s="201"/>
      <c r="F4" s="201"/>
      <c r="G4" s="201"/>
      <c r="H4" s="164"/>
      <c r="I4" s="164"/>
      <c r="J4" s="164"/>
      <c r="K4" s="175"/>
      <c r="L4" s="164"/>
    </row>
    <row r="5" spans="1:17" x14ac:dyDescent="0.25">
      <c r="A5" s="208"/>
      <c r="B5" s="208"/>
      <c r="C5" s="47"/>
      <c r="D5" s="48"/>
      <c r="E5" s="48"/>
      <c r="F5" s="48"/>
      <c r="G5" s="166"/>
      <c r="H5" s="164"/>
      <c r="I5" s="164"/>
      <c r="J5" s="164"/>
      <c r="K5" s="175"/>
      <c r="L5" s="164"/>
    </row>
    <row r="6" spans="1:17" x14ac:dyDescent="0.25">
      <c r="A6" s="205" t="s">
        <v>172</v>
      </c>
      <c r="B6" s="205"/>
      <c r="C6" s="200" t="s">
        <v>173</v>
      </c>
      <c r="D6" s="201"/>
      <c r="E6" s="201"/>
      <c r="F6" s="201"/>
      <c r="G6" s="202"/>
      <c r="H6" s="164"/>
      <c r="I6" s="164"/>
      <c r="J6" s="164"/>
      <c r="K6" s="175"/>
      <c r="L6" s="164"/>
    </row>
    <row r="7" spans="1:17" ht="21" x14ac:dyDescent="0.25">
      <c r="A7" s="205"/>
      <c r="B7" s="205"/>
      <c r="C7" s="200"/>
      <c r="D7" s="49" t="s">
        <v>3</v>
      </c>
      <c r="E7" s="49" t="s">
        <v>4</v>
      </c>
      <c r="F7" s="49" t="s">
        <v>5</v>
      </c>
      <c r="G7" s="167" t="s">
        <v>327</v>
      </c>
      <c r="H7" s="165" t="s">
        <v>314</v>
      </c>
      <c r="I7" s="165" t="s">
        <v>315</v>
      </c>
      <c r="J7" s="165" t="s">
        <v>316</v>
      </c>
      <c r="K7" s="165" t="s">
        <v>328</v>
      </c>
      <c r="L7" s="165" t="s">
        <v>313</v>
      </c>
    </row>
    <row r="8" spans="1:17" x14ac:dyDescent="0.25">
      <c r="A8" s="205">
        <v>1</v>
      </c>
      <c r="B8" s="205"/>
      <c r="C8" s="120">
        <v>2</v>
      </c>
      <c r="D8" s="50">
        <v>3</v>
      </c>
      <c r="E8" s="50">
        <v>4</v>
      </c>
      <c r="F8" s="50">
        <v>5</v>
      </c>
      <c r="G8" s="168">
        <v>6</v>
      </c>
      <c r="H8" s="164"/>
      <c r="I8" s="164"/>
      <c r="J8" s="164"/>
      <c r="K8" s="175"/>
      <c r="L8" s="164"/>
    </row>
    <row r="9" spans="1:17" x14ac:dyDescent="0.25">
      <c r="A9" s="204" t="s">
        <v>165</v>
      </c>
      <c r="B9" s="204"/>
      <c r="C9" s="204"/>
      <c r="D9" s="204"/>
      <c r="E9" s="204"/>
      <c r="F9" s="204"/>
      <c r="G9" s="204"/>
      <c r="H9" s="164"/>
      <c r="I9" s="164"/>
      <c r="J9" s="164"/>
      <c r="K9" s="175"/>
      <c r="L9" s="164"/>
    </row>
    <row r="10" spans="1:17" ht="21" x14ac:dyDescent="0.25">
      <c r="A10" s="205" t="s">
        <v>6</v>
      </c>
      <c r="B10" s="205"/>
      <c r="C10" s="43" t="s">
        <v>7</v>
      </c>
      <c r="D10" s="44">
        <f>D11+D12+D13+D14+D15+D16</f>
        <v>471118824</v>
      </c>
      <c r="E10" s="45"/>
      <c r="F10" s="44">
        <f t="shared" ref="F10" si="0">F11+F12+F13+F14+F15+F16</f>
        <v>122102800</v>
      </c>
      <c r="G10" s="44">
        <f>D10+E10+F10</f>
        <v>593221624</v>
      </c>
      <c r="H10" s="155"/>
      <c r="I10" s="44">
        <f>SUM(I11:I16)</f>
        <v>36363420</v>
      </c>
      <c r="J10" s="44">
        <f t="shared" ref="J10:K10" si="1">SUM(J11:J16)</f>
        <v>0</v>
      </c>
      <c r="K10" s="177">
        <f t="shared" si="1"/>
        <v>-515884</v>
      </c>
      <c r="L10" s="44">
        <f>G10+H10+I10+J10+K10</f>
        <v>629069160</v>
      </c>
    </row>
    <row r="11" spans="1:17" ht="22.5" x14ac:dyDescent="0.25">
      <c r="A11" s="203" t="s">
        <v>228</v>
      </c>
      <c r="B11" s="203"/>
      <c r="C11" s="40" t="s">
        <v>8</v>
      </c>
      <c r="D11" s="41">
        <v>45623892</v>
      </c>
      <c r="E11" s="42"/>
      <c r="F11" s="41">
        <v>122102800</v>
      </c>
      <c r="G11" s="41">
        <f t="shared" ref="G11:G14" si="2">D11+E11+F11</f>
        <v>167726692</v>
      </c>
      <c r="H11" s="41"/>
      <c r="I11" s="41">
        <f>48736+3466000</f>
        <v>3514736</v>
      </c>
      <c r="J11" s="41"/>
      <c r="K11" s="173"/>
      <c r="L11" s="41">
        <f>G11+H11+I11+J11+K11</f>
        <v>171241428</v>
      </c>
    </row>
    <row r="12" spans="1:17" ht="22.5" x14ac:dyDescent="0.25">
      <c r="A12" s="203" t="s">
        <v>205</v>
      </c>
      <c r="B12" s="203"/>
      <c r="C12" s="40" t="s">
        <v>9</v>
      </c>
      <c r="D12" s="41">
        <v>220221683</v>
      </c>
      <c r="E12" s="42"/>
      <c r="F12" s="42"/>
      <c r="G12" s="41">
        <f t="shared" si="2"/>
        <v>220221683</v>
      </c>
      <c r="H12" s="41"/>
      <c r="I12" s="41">
        <f>3958542+4095000</f>
        <v>8053542</v>
      </c>
      <c r="J12" s="41"/>
      <c r="K12" s="173">
        <v>-2656016</v>
      </c>
      <c r="L12" s="41">
        <f t="shared" ref="L12:L16" si="3">G12+H12+I12+J12+K12</f>
        <v>225619209</v>
      </c>
    </row>
    <row r="13" spans="1:17" ht="22.5" x14ac:dyDescent="0.25">
      <c r="A13" s="203" t="s">
        <v>229</v>
      </c>
      <c r="B13" s="203"/>
      <c r="C13" s="40" t="s">
        <v>10</v>
      </c>
      <c r="D13" s="41">
        <v>192600919</v>
      </c>
      <c r="E13" s="42"/>
      <c r="F13" s="42"/>
      <c r="G13" s="41">
        <f t="shared" si="2"/>
        <v>192600919</v>
      </c>
      <c r="H13" s="41"/>
      <c r="I13" s="41">
        <f>6078744+5980000</f>
        <v>12058744</v>
      </c>
      <c r="J13" s="41"/>
      <c r="K13" s="173">
        <v>1379847</v>
      </c>
      <c r="L13" s="41">
        <f t="shared" si="3"/>
        <v>206039510</v>
      </c>
    </row>
    <row r="14" spans="1:17" ht="22.5" x14ac:dyDescent="0.25">
      <c r="A14" s="203" t="s">
        <v>230</v>
      </c>
      <c r="B14" s="203"/>
      <c r="C14" s="40" t="s">
        <v>11</v>
      </c>
      <c r="D14" s="41">
        <v>12672330</v>
      </c>
      <c r="E14" s="42"/>
      <c r="F14" s="42"/>
      <c r="G14" s="41">
        <f t="shared" si="2"/>
        <v>12672330</v>
      </c>
      <c r="H14" s="41"/>
      <c r="I14" s="41">
        <f>1495113+148285+429000</f>
        <v>2072398</v>
      </c>
      <c r="J14" s="41"/>
      <c r="K14" s="173">
        <v>148285</v>
      </c>
      <c r="L14" s="41">
        <f t="shared" si="3"/>
        <v>14893013</v>
      </c>
      <c r="P14" s="163"/>
      <c r="Q14" s="163"/>
    </row>
    <row r="15" spans="1:17" ht="22.5" x14ac:dyDescent="0.25">
      <c r="A15" s="203" t="s">
        <v>231</v>
      </c>
      <c r="B15" s="203"/>
      <c r="C15" s="40" t="s">
        <v>12</v>
      </c>
      <c r="D15" s="42"/>
      <c r="E15" s="42"/>
      <c r="F15" s="42"/>
      <c r="G15" s="41"/>
      <c r="H15" s="41"/>
      <c r="I15" s="164"/>
      <c r="J15" s="178"/>
      <c r="L15" s="41">
        <f t="shared" si="3"/>
        <v>0</v>
      </c>
    </row>
    <row r="16" spans="1:17" ht="22.5" x14ac:dyDescent="0.25">
      <c r="A16" s="203" t="s">
        <v>232</v>
      </c>
      <c r="B16" s="203"/>
      <c r="C16" s="40" t="s">
        <v>13</v>
      </c>
      <c r="D16" s="42"/>
      <c r="E16" s="42"/>
      <c r="F16" s="42"/>
      <c r="G16" s="41"/>
      <c r="H16" s="41"/>
      <c r="I16" s="41">
        <v>10664000</v>
      </c>
      <c r="J16" s="41"/>
      <c r="K16" s="173">
        <v>612000</v>
      </c>
      <c r="L16" s="41">
        <f t="shared" si="3"/>
        <v>11276000</v>
      </c>
    </row>
    <row r="17" spans="1:12" x14ac:dyDescent="0.25">
      <c r="A17" s="206" t="s">
        <v>233</v>
      </c>
      <c r="B17" s="207"/>
      <c r="C17" s="51" t="s">
        <v>200</v>
      </c>
      <c r="D17" s="52"/>
      <c r="E17" s="52"/>
      <c r="F17" s="52"/>
      <c r="G17" s="104"/>
      <c r="H17" s="104"/>
      <c r="I17" s="164"/>
      <c r="J17" s="164"/>
      <c r="K17" s="175"/>
      <c r="L17" s="164"/>
    </row>
    <row r="18" spans="1:12" ht="31.5" x14ac:dyDescent="0.25">
      <c r="A18" s="205" t="s">
        <v>14</v>
      </c>
      <c r="B18" s="205"/>
      <c r="C18" s="43" t="s">
        <v>15</v>
      </c>
      <c r="D18" s="44">
        <f>D19+D20+D21+D22+D23</f>
        <v>28745115</v>
      </c>
      <c r="E18" s="45">
        <f t="shared" ref="E18:F18" si="4">E19+E20+E21+E22+E23</f>
        <v>0</v>
      </c>
      <c r="F18" s="45">
        <f t="shared" si="4"/>
        <v>0</v>
      </c>
      <c r="G18" s="44">
        <f t="shared" ref="G18:G23" si="5">D18+E18+F18</f>
        <v>28745115</v>
      </c>
      <c r="H18" s="44">
        <f>SUM(H19:H23)</f>
        <v>0</v>
      </c>
      <c r="I18" s="44">
        <f>I23</f>
        <v>1198500</v>
      </c>
      <c r="J18" s="44">
        <f t="shared" ref="J18:K18" si="6">J23</f>
        <v>0</v>
      </c>
      <c r="K18" s="177">
        <f t="shared" si="6"/>
        <v>57072354</v>
      </c>
      <c r="L18" s="44">
        <f>G18+H18+I18+J18+K18</f>
        <v>87015969</v>
      </c>
    </row>
    <row r="19" spans="1:12" x14ac:dyDescent="0.25">
      <c r="A19" s="203" t="s">
        <v>234</v>
      </c>
      <c r="B19" s="203"/>
      <c r="C19" s="40" t="s">
        <v>16</v>
      </c>
      <c r="D19" s="42"/>
      <c r="E19" s="42"/>
      <c r="F19" s="42"/>
      <c r="G19" s="41">
        <f t="shared" si="5"/>
        <v>0</v>
      </c>
      <c r="H19" s="41">
        <f>E19+F19+G19</f>
        <v>0</v>
      </c>
      <c r="I19" s="164"/>
      <c r="J19" s="164"/>
      <c r="K19" s="175"/>
      <c r="L19" s="41">
        <f t="shared" ref="L19:L65" si="7">G19+H19+I19+J19+K19</f>
        <v>0</v>
      </c>
    </row>
    <row r="20" spans="1:12" ht="22.5" x14ac:dyDescent="0.25">
      <c r="A20" s="203" t="s">
        <v>235</v>
      </c>
      <c r="B20" s="203"/>
      <c r="C20" s="40" t="s">
        <v>17</v>
      </c>
      <c r="D20" s="42"/>
      <c r="E20" s="42"/>
      <c r="F20" s="42"/>
      <c r="G20" s="41">
        <f t="shared" si="5"/>
        <v>0</v>
      </c>
      <c r="H20" s="41">
        <f>E20+F20+G20</f>
        <v>0</v>
      </c>
      <c r="I20" s="164"/>
      <c r="J20" s="164"/>
      <c r="K20" s="175"/>
      <c r="L20" s="41">
        <f t="shared" si="7"/>
        <v>0</v>
      </c>
    </row>
    <row r="21" spans="1:12" ht="22.5" x14ac:dyDescent="0.25">
      <c r="A21" s="203" t="s">
        <v>236</v>
      </c>
      <c r="B21" s="203"/>
      <c r="C21" s="40" t="s">
        <v>174</v>
      </c>
      <c r="D21" s="42"/>
      <c r="E21" s="42"/>
      <c r="F21" s="42"/>
      <c r="G21" s="41">
        <f t="shared" si="5"/>
        <v>0</v>
      </c>
      <c r="H21" s="41">
        <f>E21+F21+G21</f>
        <v>0</v>
      </c>
      <c r="I21" s="164"/>
      <c r="J21" s="164"/>
      <c r="K21" s="175"/>
      <c r="L21" s="41">
        <f t="shared" si="7"/>
        <v>0</v>
      </c>
    </row>
    <row r="22" spans="1:12" ht="22.5" x14ac:dyDescent="0.25">
      <c r="A22" s="203" t="s">
        <v>237</v>
      </c>
      <c r="B22" s="203"/>
      <c r="C22" s="40" t="s">
        <v>175</v>
      </c>
      <c r="D22" s="42"/>
      <c r="E22" s="42"/>
      <c r="F22" s="42"/>
      <c r="G22" s="41">
        <f t="shared" si="5"/>
        <v>0</v>
      </c>
      <c r="H22" s="41">
        <f>E22+F22+G22</f>
        <v>0</v>
      </c>
      <c r="I22" s="164"/>
      <c r="J22" s="164"/>
      <c r="K22" s="175"/>
      <c r="L22" s="41">
        <f t="shared" si="7"/>
        <v>0</v>
      </c>
    </row>
    <row r="23" spans="1:12" ht="22.5" x14ac:dyDescent="0.25">
      <c r="A23" s="203" t="s">
        <v>238</v>
      </c>
      <c r="B23" s="203"/>
      <c r="C23" s="40" t="s">
        <v>20</v>
      </c>
      <c r="D23" s="41">
        <v>28745115</v>
      </c>
      <c r="E23" s="42"/>
      <c r="F23" s="42"/>
      <c r="G23" s="41">
        <f t="shared" si="5"/>
        <v>28745115</v>
      </c>
      <c r="H23" s="41"/>
      <c r="I23" s="41">
        <v>1198500</v>
      </c>
      <c r="J23" s="41"/>
      <c r="K23" s="173">
        <v>57072354</v>
      </c>
      <c r="L23" s="41">
        <f t="shared" si="7"/>
        <v>87015969</v>
      </c>
    </row>
    <row r="24" spans="1:12" x14ac:dyDescent="0.25">
      <c r="A24" s="203" t="s">
        <v>239</v>
      </c>
      <c r="B24" s="203"/>
      <c r="C24" s="40" t="s">
        <v>21</v>
      </c>
      <c r="D24" s="42"/>
      <c r="E24" s="42"/>
      <c r="F24" s="42"/>
      <c r="G24" s="41"/>
      <c r="H24" s="41"/>
      <c r="I24" s="164"/>
      <c r="J24" s="164"/>
      <c r="K24" s="175"/>
      <c r="L24" s="41">
        <f t="shared" si="7"/>
        <v>0</v>
      </c>
    </row>
    <row r="25" spans="1:12" ht="31.5" x14ac:dyDescent="0.25">
      <c r="A25" s="205" t="s">
        <v>22</v>
      </c>
      <c r="B25" s="205"/>
      <c r="C25" s="43" t="s">
        <v>23</v>
      </c>
      <c r="D25" s="45"/>
      <c r="E25" s="44"/>
      <c r="F25" s="45"/>
      <c r="G25" s="44">
        <f>SUM(G26:G31)</f>
        <v>0</v>
      </c>
      <c r="H25" s="44">
        <f t="shared" ref="H25:K25" si="8">SUM(H26:H31)</f>
        <v>0</v>
      </c>
      <c r="I25" s="44">
        <f t="shared" si="8"/>
        <v>0</v>
      </c>
      <c r="J25" s="44">
        <f t="shared" si="8"/>
        <v>0</v>
      </c>
      <c r="K25" s="44">
        <f t="shared" si="8"/>
        <v>29167039</v>
      </c>
      <c r="L25" s="44">
        <f>G25+H25+I25+J25+K25</f>
        <v>29167039</v>
      </c>
    </row>
    <row r="26" spans="1:12" ht="22.5" x14ac:dyDescent="0.25">
      <c r="A26" s="203" t="s">
        <v>240</v>
      </c>
      <c r="B26" s="203"/>
      <c r="C26" s="40" t="s">
        <v>24</v>
      </c>
      <c r="D26" s="42"/>
      <c r="E26" s="42"/>
      <c r="F26" s="42"/>
      <c r="G26" s="41"/>
      <c r="H26" s="41"/>
      <c r="I26" s="164"/>
      <c r="J26" s="164"/>
      <c r="K26" s="173">
        <v>29167039</v>
      </c>
      <c r="L26" s="41">
        <f t="shared" si="7"/>
        <v>29167039</v>
      </c>
    </row>
    <row r="27" spans="1:12" ht="22.5" x14ac:dyDescent="0.25">
      <c r="A27" s="203" t="s">
        <v>241</v>
      </c>
      <c r="B27" s="203"/>
      <c r="C27" s="40" t="s">
        <v>25</v>
      </c>
      <c r="D27" s="42"/>
      <c r="E27" s="42"/>
      <c r="F27" s="42"/>
      <c r="G27" s="41"/>
      <c r="H27" s="41"/>
      <c r="I27" s="164"/>
      <c r="J27" s="164"/>
      <c r="K27" s="175"/>
      <c r="L27" s="41">
        <f t="shared" si="7"/>
        <v>0</v>
      </c>
    </row>
    <row r="28" spans="1:12" ht="22.5" x14ac:dyDescent="0.25">
      <c r="A28" s="203" t="s">
        <v>242</v>
      </c>
      <c r="B28" s="203"/>
      <c r="C28" s="40" t="s">
        <v>176</v>
      </c>
      <c r="D28" s="42"/>
      <c r="E28" s="42"/>
      <c r="F28" s="42"/>
      <c r="G28" s="41"/>
      <c r="H28" s="41"/>
      <c r="I28" s="164"/>
      <c r="J28" s="164"/>
      <c r="K28" s="175"/>
      <c r="L28" s="41">
        <f t="shared" si="7"/>
        <v>0</v>
      </c>
    </row>
    <row r="29" spans="1:12" ht="22.5" x14ac:dyDescent="0.25">
      <c r="A29" s="203" t="s">
        <v>243</v>
      </c>
      <c r="B29" s="203"/>
      <c r="C29" s="40" t="s">
        <v>177</v>
      </c>
      <c r="D29" s="42"/>
      <c r="E29" s="42"/>
      <c r="F29" s="42"/>
      <c r="G29" s="41"/>
      <c r="H29" s="41"/>
      <c r="I29" s="164"/>
      <c r="J29" s="164"/>
      <c r="K29" s="175"/>
      <c r="L29" s="41">
        <f t="shared" si="7"/>
        <v>0</v>
      </c>
    </row>
    <row r="30" spans="1:12" ht="22.5" x14ac:dyDescent="0.25">
      <c r="A30" s="203" t="s">
        <v>244</v>
      </c>
      <c r="B30" s="203"/>
      <c r="C30" s="40" t="s">
        <v>28</v>
      </c>
      <c r="D30" s="42"/>
      <c r="E30" s="41"/>
      <c r="F30" s="42"/>
      <c r="G30" s="41"/>
      <c r="H30" s="41"/>
      <c r="I30" s="164"/>
      <c r="J30" s="164"/>
      <c r="K30" s="175"/>
      <c r="L30" s="41">
        <f t="shared" si="7"/>
        <v>0</v>
      </c>
    </row>
    <row r="31" spans="1:12" x14ac:dyDescent="0.25">
      <c r="A31" s="203" t="s">
        <v>245</v>
      </c>
      <c r="B31" s="203"/>
      <c r="C31" s="40" t="s">
        <v>29</v>
      </c>
      <c r="D31" s="42"/>
      <c r="E31" s="42"/>
      <c r="F31" s="42"/>
      <c r="G31" s="41"/>
      <c r="H31" s="41"/>
      <c r="I31" s="164"/>
      <c r="J31" s="164"/>
      <c r="K31" s="175"/>
      <c r="L31" s="41">
        <f t="shared" si="7"/>
        <v>0</v>
      </c>
    </row>
    <row r="32" spans="1:12" x14ac:dyDescent="0.25">
      <c r="A32" s="205" t="s">
        <v>30</v>
      </c>
      <c r="B32" s="205"/>
      <c r="C32" s="43" t="s">
        <v>312</v>
      </c>
      <c r="D32" s="44">
        <f>D33+D38+D34</f>
        <v>450000000</v>
      </c>
      <c r="E32" s="45">
        <f t="shared" ref="E32:F32" si="9">E33+E38+E34</f>
        <v>0</v>
      </c>
      <c r="F32" s="45">
        <f t="shared" si="9"/>
        <v>0</v>
      </c>
      <c r="G32" s="44">
        <f t="shared" ref="G32:G91" si="10">D32+E32+F32</f>
        <v>450000000</v>
      </c>
      <c r="H32" s="44"/>
      <c r="I32" s="164"/>
      <c r="J32" s="164"/>
      <c r="K32" s="175"/>
      <c r="L32" s="44">
        <f>G32+H32+I32+J32+K32</f>
        <v>450000000</v>
      </c>
    </row>
    <row r="33" spans="1:12" ht="22.5" x14ac:dyDescent="0.25">
      <c r="A33" s="203" t="s">
        <v>246</v>
      </c>
      <c r="B33" s="203"/>
      <c r="C33" s="40" t="s">
        <v>311</v>
      </c>
      <c r="D33" s="41">
        <f>D35+D36+D37</f>
        <v>379000000</v>
      </c>
      <c r="E33" s="42"/>
      <c r="F33" s="42"/>
      <c r="G33" s="41">
        <f t="shared" si="10"/>
        <v>379000000</v>
      </c>
      <c r="H33" s="41"/>
      <c r="I33" s="164"/>
      <c r="J33" s="164"/>
      <c r="K33" s="175"/>
      <c r="L33" s="41">
        <f t="shared" si="7"/>
        <v>379000000</v>
      </c>
    </row>
    <row r="34" spans="1:12" x14ac:dyDescent="0.25">
      <c r="A34" s="203" t="s">
        <v>247</v>
      </c>
      <c r="B34" s="203"/>
      <c r="C34" s="40" t="s">
        <v>33</v>
      </c>
      <c r="D34" s="41">
        <v>70000000</v>
      </c>
      <c r="E34" s="42"/>
      <c r="F34" s="42"/>
      <c r="G34" s="41">
        <f t="shared" si="10"/>
        <v>70000000</v>
      </c>
      <c r="H34" s="41"/>
      <c r="I34" s="164"/>
      <c r="J34" s="164"/>
      <c r="K34" s="175"/>
      <c r="L34" s="41">
        <f t="shared" si="7"/>
        <v>70000000</v>
      </c>
    </row>
    <row r="35" spans="1:12" x14ac:dyDescent="0.25">
      <c r="A35" s="203" t="s">
        <v>248</v>
      </c>
      <c r="B35" s="203"/>
      <c r="C35" s="40" t="s">
        <v>310</v>
      </c>
      <c r="D35" s="41">
        <v>320000000</v>
      </c>
      <c r="E35" s="42"/>
      <c r="F35" s="42"/>
      <c r="G35" s="41">
        <f t="shared" si="10"/>
        <v>320000000</v>
      </c>
      <c r="H35" s="41"/>
      <c r="I35" s="164"/>
      <c r="J35" s="164"/>
      <c r="K35" s="175"/>
      <c r="L35" s="41">
        <f t="shared" si="7"/>
        <v>320000000</v>
      </c>
    </row>
    <row r="36" spans="1:12" x14ac:dyDescent="0.25">
      <c r="A36" s="203" t="s">
        <v>249</v>
      </c>
      <c r="B36" s="203"/>
      <c r="C36" s="40" t="s">
        <v>35</v>
      </c>
      <c r="D36" s="41">
        <v>49000000</v>
      </c>
      <c r="E36" s="42"/>
      <c r="F36" s="42"/>
      <c r="G36" s="41">
        <f t="shared" si="10"/>
        <v>49000000</v>
      </c>
      <c r="H36" s="41"/>
      <c r="I36" s="164"/>
      <c r="J36" s="164"/>
      <c r="K36" s="175"/>
      <c r="L36" s="41">
        <f t="shared" si="7"/>
        <v>49000000</v>
      </c>
    </row>
    <row r="37" spans="1:12" ht="22.5" x14ac:dyDescent="0.25">
      <c r="A37" s="203" t="s">
        <v>250</v>
      </c>
      <c r="B37" s="203"/>
      <c r="C37" s="40" t="s">
        <v>36</v>
      </c>
      <c r="D37" s="41">
        <v>10000000</v>
      </c>
      <c r="E37" s="42"/>
      <c r="F37" s="42"/>
      <c r="G37" s="41">
        <f t="shared" si="10"/>
        <v>10000000</v>
      </c>
      <c r="H37" s="41"/>
      <c r="I37" s="164"/>
      <c r="J37" s="164"/>
      <c r="K37" s="175"/>
      <c r="L37" s="41">
        <f t="shared" si="7"/>
        <v>10000000</v>
      </c>
    </row>
    <row r="38" spans="1:12" x14ac:dyDescent="0.25">
      <c r="A38" s="203" t="s">
        <v>251</v>
      </c>
      <c r="B38" s="203"/>
      <c r="C38" s="40" t="s">
        <v>37</v>
      </c>
      <c r="D38" s="41">
        <v>1000000</v>
      </c>
      <c r="E38" s="42"/>
      <c r="F38" s="42"/>
      <c r="G38" s="41">
        <f t="shared" si="10"/>
        <v>1000000</v>
      </c>
      <c r="H38" s="41"/>
      <c r="I38" s="164"/>
      <c r="J38" s="164"/>
      <c r="K38" s="175"/>
      <c r="L38" s="41">
        <f t="shared" si="7"/>
        <v>1000000</v>
      </c>
    </row>
    <row r="39" spans="1:12" x14ac:dyDescent="0.25">
      <c r="A39" s="205" t="s">
        <v>38</v>
      </c>
      <c r="B39" s="205"/>
      <c r="C39" s="43" t="s">
        <v>39</v>
      </c>
      <c r="D39" s="44">
        <f>D40+D41+D42+D43+D44+D45+D46+D47+D48+D49</f>
        <v>116293260</v>
      </c>
      <c r="E39" s="45">
        <f t="shared" ref="E39:F39" si="11">E40+E41+E42+E43+E44+E45+E46+E47+E48+E49</f>
        <v>0</v>
      </c>
      <c r="F39" s="45">
        <f t="shared" si="11"/>
        <v>0</v>
      </c>
      <c r="G39" s="44">
        <f t="shared" si="10"/>
        <v>116293260</v>
      </c>
      <c r="H39" s="44">
        <f>SUM(H40:H49)</f>
        <v>30498268</v>
      </c>
      <c r="I39" s="44">
        <f t="shared" ref="I39:K39" si="12">SUM(I40:I49)</f>
        <v>0</v>
      </c>
      <c r="J39" s="44">
        <f t="shared" si="12"/>
        <v>0</v>
      </c>
      <c r="K39" s="177">
        <f t="shared" si="12"/>
        <v>-1044887</v>
      </c>
      <c r="L39" s="44">
        <f>G39+H39+I39+J39+K39</f>
        <v>145746641</v>
      </c>
    </row>
    <row r="40" spans="1:12" x14ac:dyDescent="0.25">
      <c r="A40" s="203" t="s">
        <v>252</v>
      </c>
      <c r="B40" s="203"/>
      <c r="C40" s="40" t="s">
        <v>40</v>
      </c>
      <c r="D40" s="42"/>
      <c r="E40" s="42"/>
      <c r="F40" s="42"/>
      <c r="G40" s="41">
        <f t="shared" si="10"/>
        <v>0</v>
      </c>
      <c r="H40" s="41">
        <f>E40+F40+G40</f>
        <v>0</v>
      </c>
      <c r="I40" s="164"/>
      <c r="J40" s="164"/>
      <c r="K40" s="175"/>
      <c r="L40" s="41">
        <f t="shared" si="7"/>
        <v>0</v>
      </c>
    </row>
    <row r="41" spans="1:12" x14ac:dyDescent="0.25">
      <c r="A41" s="203" t="s">
        <v>253</v>
      </c>
      <c r="B41" s="203"/>
      <c r="C41" s="40" t="s">
        <v>41</v>
      </c>
      <c r="D41" s="41">
        <v>2000000</v>
      </c>
      <c r="E41" s="42"/>
      <c r="F41" s="42"/>
      <c r="G41" s="41">
        <f t="shared" si="10"/>
        <v>2000000</v>
      </c>
      <c r="H41" s="41"/>
      <c r="I41" s="164"/>
      <c r="J41" s="164"/>
      <c r="K41" s="175"/>
      <c r="L41" s="41">
        <f t="shared" si="7"/>
        <v>2000000</v>
      </c>
    </row>
    <row r="42" spans="1:12" x14ac:dyDescent="0.25">
      <c r="A42" s="203" t="s">
        <v>254</v>
      </c>
      <c r="B42" s="203"/>
      <c r="C42" s="40" t="s">
        <v>42</v>
      </c>
      <c r="D42" s="41">
        <v>14000000</v>
      </c>
      <c r="E42" s="42"/>
      <c r="F42" s="42"/>
      <c r="G42" s="41">
        <f t="shared" si="10"/>
        <v>14000000</v>
      </c>
      <c r="H42" s="41"/>
      <c r="I42" s="164"/>
      <c r="J42" s="164"/>
      <c r="K42" s="175"/>
      <c r="L42" s="41">
        <f t="shared" si="7"/>
        <v>14000000</v>
      </c>
    </row>
    <row r="43" spans="1:12" x14ac:dyDescent="0.25">
      <c r="A43" s="203" t="s">
        <v>255</v>
      </c>
      <c r="B43" s="203"/>
      <c r="C43" s="40" t="s">
        <v>43</v>
      </c>
      <c r="D43" s="41">
        <v>54240000</v>
      </c>
      <c r="E43" s="42"/>
      <c r="F43" s="42"/>
      <c r="G43" s="41">
        <f t="shared" si="10"/>
        <v>54240000</v>
      </c>
      <c r="H43" s="41"/>
      <c r="I43" s="164"/>
      <c r="J43" s="164"/>
      <c r="K43" s="175"/>
      <c r="L43" s="41">
        <f t="shared" si="7"/>
        <v>54240000</v>
      </c>
    </row>
    <row r="44" spans="1:12" x14ac:dyDescent="0.25">
      <c r="A44" s="203" t="s">
        <v>256</v>
      </c>
      <c r="B44" s="203"/>
      <c r="C44" s="40" t="s">
        <v>44</v>
      </c>
      <c r="D44" s="41">
        <v>21298000</v>
      </c>
      <c r="E44" s="42"/>
      <c r="F44" s="42"/>
      <c r="G44" s="41">
        <f t="shared" si="10"/>
        <v>21298000</v>
      </c>
      <c r="H44" s="41"/>
      <c r="I44" s="164"/>
      <c r="J44" s="164"/>
      <c r="K44" s="175"/>
      <c r="L44" s="41">
        <f t="shared" si="7"/>
        <v>21298000</v>
      </c>
    </row>
    <row r="45" spans="1:12" x14ac:dyDescent="0.25">
      <c r="A45" s="203" t="s">
        <v>257</v>
      </c>
      <c r="B45" s="203"/>
      <c r="C45" s="40" t="s">
        <v>45</v>
      </c>
      <c r="D45" s="41">
        <v>24715260</v>
      </c>
      <c r="E45" s="42"/>
      <c r="F45" s="42"/>
      <c r="G45" s="41">
        <f t="shared" si="10"/>
        <v>24715260</v>
      </c>
      <c r="H45" s="41"/>
      <c r="I45" s="164"/>
      <c r="J45" s="164"/>
      <c r="K45" s="175"/>
      <c r="L45" s="41">
        <f t="shared" si="7"/>
        <v>24715260</v>
      </c>
    </row>
    <row r="46" spans="1:12" x14ac:dyDescent="0.25">
      <c r="A46" s="203" t="s">
        <v>258</v>
      </c>
      <c r="B46" s="203"/>
      <c r="C46" s="40" t="s">
        <v>46</v>
      </c>
      <c r="D46" s="42"/>
      <c r="E46" s="42"/>
      <c r="F46" s="42"/>
      <c r="G46" s="41">
        <f t="shared" si="10"/>
        <v>0</v>
      </c>
      <c r="H46" s="41"/>
      <c r="I46" s="164"/>
      <c r="J46" s="164"/>
      <c r="K46" s="175"/>
      <c r="L46" s="41">
        <f t="shared" si="7"/>
        <v>0</v>
      </c>
    </row>
    <row r="47" spans="1:12" x14ac:dyDescent="0.25">
      <c r="A47" s="203" t="s">
        <v>259</v>
      </c>
      <c r="B47" s="203"/>
      <c r="C47" s="40" t="s">
        <v>47</v>
      </c>
      <c r="D47" s="41">
        <v>40000</v>
      </c>
      <c r="E47" s="42"/>
      <c r="F47" s="42"/>
      <c r="G47" s="41">
        <f t="shared" si="10"/>
        <v>40000</v>
      </c>
      <c r="H47" s="41"/>
      <c r="I47" s="164"/>
      <c r="J47" s="164"/>
      <c r="K47" s="175"/>
      <c r="L47" s="41">
        <f t="shared" si="7"/>
        <v>40000</v>
      </c>
    </row>
    <row r="48" spans="1:12" x14ac:dyDescent="0.25">
      <c r="A48" s="203" t="s">
        <v>260</v>
      </c>
      <c r="B48" s="203"/>
      <c r="C48" s="40" t="s">
        <v>48</v>
      </c>
      <c r="D48" s="42"/>
      <c r="E48" s="42"/>
      <c r="F48" s="42"/>
      <c r="G48" s="41">
        <f t="shared" si="10"/>
        <v>0</v>
      </c>
      <c r="H48" s="41">
        <f>E48+F48+G48</f>
        <v>0</v>
      </c>
      <c r="I48" s="164"/>
      <c r="J48" s="164"/>
      <c r="K48" s="175"/>
      <c r="L48" s="41">
        <f t="shared" si="7"/>
        <v>0</v>
      </c>
    </row>
    <row r="49" spans="1:12" x14ac:dyDescent="0.25">
      <c r="A49" s="203" t="s">
        <v>261</v>
      </c>
      <c r="B49" s="203"/>
      <c r="C49" s="40" t="s">
        <v>49</v>
      </c>
      <c r="D49" s="41"/>
      <c r="E49" s="42"/>
      <c r="F49" s="42"/>
      <c r="G49" s="41">
        <f t="shared" si="10"/>
        <v>0</v>
      </c>
      <c r="H49" s="41">
        <v>30498268</v>
      </c>
      <c r="I49" s="164"/>
      <c r="J49" s="164"/>
      <c r="K49" s="41">
        <v>-1044887</v>
      </c>
      <c r="L49" s="41">
        <f t="shared" si="7"/>
        <v>29453381</v>
      </c>
    </row>
    <row r="50" spans="1:12" ht="21" x14ac:dyDescent="0.25">
      <c r="A50" s="205" t="s">
        <v>50</v>
      </c>
      <c r="B50" s="205"/>
      <c r="C50" s="43" t="s">
        <v>51</v>
      </c>
      <c r="D50" s="45"/>
      <c r="E50" s="44"/>
      <c r="F50" s="45"/>
      <c r="G50" s="44">
        <f t="shared" si="10"/>
        <v>0</v>
      </c>
      <c r="H50" s="44">
        <f t="shared" ref="H50:H65" si="13">E50+F50+G50</f>
        <v>0</v>
      </c>
      <c r="I50" s="44">
        <f t="shared" ref="I50" si="14">F50+G50+H50</f>
        <v>0</v>
      </c>
      <c r="J50" s="44">
        <f t="shared" ref="J50" si="15">G50+H50+I50</f>
        <v>0</v>
      </c>
      <c r="K50" s="177"/>
      <c r="L50" s="44">
        <f t="shared" si="7"/>
        <v>0</v>
      </c>
    </row>
    <row r="51" spans="1:12" x14ac:dyDescent="0.25">
      <c r="A51" s="203" t="s">
        <v>262</v>
      </c>
      <c r="B51" s="203"/>
      <c r="C51" s="40" t="s">
        <v>52</v>
      </c>
      <c r="D51" s="42"/>
      <c r="E51" s="42"/>
      <c r="F51" s="42"/>
      <c r="G51" s="41">
        <f t="shared" si="10"/>
        <v>0</v>
      </c>
      <c r="H51" s="41">
        <f t="shared" si="13"/>
        <v>0</v>
      </c>
      <c r="I51" s="164"/>
      <c r="J51" s="164"/>
      <c r="K51" s="175"/>
      <c r="L51" s="41">
        <f t="shared" si="7"/>
        <v>0</v>
      </c>
    </row>
    <row r="52" spans="1:12" x14ac:dyDescent="0.25">
      <c r="A52" s="203" t="s">
        <v>263</v>
      </c>
      <c r="B52" s="203"/>
      <c r="C52" s="40" t="s">
        <v>53</v>
      </c>
      <c r="D52" s="42"/>
      <c r="E52" s="41"/>
      <c r="F52" s="42"/>
      <c r="G52" s="41">
        <f t="shared" si="10"/>
        <v>0</v>
      </c>
      <c r="H52" s="41">
        <f t="shared" si="13"/>
        <v>0</v>
      </c>
      <c r="I52" s="164"/>
      <c r="J52" s="164"/>
      <c r="K52" s="175"/>
      <c r="L52" s="41">
        <f t="shared" si="7"/>
        <v>0</v>
      </c>
    </row>
    <row r="53" spans="1:12" x14ac:dyDescent="0.25">
      <c r="A53" s="203" t="s">
        <v>264</v>
      </c>
      <c r="B53" s="203"/>
      <c r="C53" s="40" t="s">
        <v>54</v>
      </c>
      <c r="D53" s="42"/>
      <c r="E53" s="42"/>
      <c r="F53" s="42"/>
      <c r="G53" s="41">
        <f t="shared" si="10"/>
        <v>0</v>
      </c>
      <c r="H53" s="41">
        <f t="shared" si="13"/>
        <v>0</v>
      </c>
      <c r="I53" s="164"/>
      <c r="J53" s="164"/>
      <c r="K53" s="175"/>
      <c r="L53" s="41">
        <f t="shared" si="7"/>
        <v>0</v>
      </c>
    </row>
    <row r="54" spans="1:12" x14ac:dyDescent="0.25">
      <c r="A54" s="203" t="s">
        <v>265</v>
      </c>
      <c r="B54" s="203"/>
      <c r="C54" s="40" t="s">
        <v>55</v>
      </c>
      <c r="D54" s="42"/>
      <c r="E54" s="42"/>
      <c r="F54" s="42"/>
      <c r="G54" s="41">
        <f t="shared" si="10"/>
        <v>0</v>
      </c>
      <c r="H54" s="41">
        <f t="shared" si="13"/>
        <v>0</v>
      </c>
      <c r="I54" s="164"/>
      <c r="J54" s="164"/>
      <c r="K54" s="175"/>
      <c r="L54" s="41">
        <f t="shared" si="7"/>
        <v>0</v>
      </c>
    </row>
    <row r="55" spans="1:12" ht="22.5" x14ac:dyDescent="0.25">
      <c r="A55" s="203" t="s">
        <v>266</v>
      </c>
      <c r="B55" s="203"/>
      <c r="C55" s="40" t="s">
        <v>56</v>
      </c>
      <c r="D55" s="42"/>
      <c r="E55" s="42"/>
      <c r="F55" s="42"/>
      <c r="G55" s="41">
        <f t="shared" si="10"/>
        <v>0</v>
      </c>
      <c r="H55" s="41">
        <f t="shared" si="13"/>
        <v>0</v>
      </c>
      <c r="I55" s="164"/>
      <c r="J55" s="164"/>
      <c r="K55" s="175"/>
      <c r="L55" s="41">
        <f t="shared" si="7"/>
        <v>0</v>
      </c>
    </row>
    <row r="56" spans="1:12" ht="21" x14ac:dyDescent="0.25">
      <c r="A56" s="205" t="s">
        <v>57</v>
      </c>
      <c r="B56" s="205"/>
      <c r="C56" s="43" t="s">
        <v>58</v>
      </c>
      <c r="D56" s="45"/>
      <c r="E56" s="45"/>
      <c r="F56" s="45"/>
      <c r="G56" s="44">
        <f t="shared" si="10"/>
        <v>0</v>
      </c>
      <c r="H56" s="44">
        <f t="shared" si="13"/>
        <v>0</v>
      </c>
      <c r="I56" s="44">
        <f t="shared" ref="I56" si="16">F56+G56+H56</f>
        <v>0</v>
      </c>
      <c r="J56" s="44">
        <f t="shared" ref="J56" si="17">G56+H56+I56</f>
        <v>0</v>
      </c>
      <c r="K56" s="177">
        <f t="shared" ref="K56" si="18">H56+I56+J56</f>
        <v>0</v>
      </c>
      <c r="L56" s="44">
        <f>G56+H56+I56+J56+K56</f>
        <v>0</v>
      </c>
    </row>
    <row r="57" spans="1:12" ht="33.75" x14ac:dyDescent="0.25">
      <c r="A57" s="203" t="s">
        <v>267</v>
      </c>
      <c r="B57" s="203"/>
      <c r="C57" s="40" t="s">
        <v>59</v>
      </c>
      <c r="D57" s="42"/>
      <c r="E57" s="42"/>
      <c r="F57" s="42"/>
      <c r="G57" s="41">
        <f t="shared" si="10"/>
        <v>0</v>
      </c>
      <c r="H57" s="41">
        <f t="shared" si="13"/>
        <v>0</v>
      </c>
      <c r="I57" s="164"/>
      <c r="J57" s="164"/>
      <c r="K57" s="175"/>
      <c r="L57" s="41">
        <f t="shared" si="7"/>
        <v>0</v>
      </c>
    </row>
    <row r="58" spans="1:12" ht="33.75" x14ac:dyDescent="0.25">
      <c r="A58" s="203" t="s">
        <v>268</v>
      </c>
      <c r="B58" s="203"/>
      <c r="C58" s="40" t="s">
        <v>60</v>
      </c>
      <c r="D58" s="42"/>
      <c r="E58" s="42"/>
      <c r="F58" s="42"/>
      <c r="G58" s="41">
        <f t="shared" si="10"/>
        <v>0</v>
      </c>
      <c r="H58" s="41">
        <f t="shared" si="13"/>
        <v>0</v>
      </c>
      <c r="I58" s="164"/>
      <c r="J58" s="164"/>
      <c r="K58" s="175"/>
      <c r="L58" s="41">
        <f t="shared" si="7"/>
        <v>0</v>
      </c>
    </row>
    <row r="59" spans="1:12" x14ac:dyDescent="0.25">
      <c r="A59" s="203" t="s">
        <v>269</v>
      </c>
      <c r="B59" s="203"/>
      <c r="C59" s="40" t="s">
        <v>61</v>
      </c>
      <c r="D59" s="42"/>
      <c r="E59" s="42"/>
      <c r="F59" s="42"/>
      <c r="G59" s="41">
        <f t="shared" si="10"/>
        <v>0</v>
      </c>
      <c r="H59" s="41">
        <f t="shared" si="13"/>
        <v>0</v>
      </c>
      <c r="I59" s="164"/>
      <c r="J59" s="164"/>
      <c r="K59" s="175"/>
      <c r="L59" s="41">
        <f t="shared" si="7"/>
        <v>0</v>
      </c>
    </row>
    <row r="60" spans="1:12" x14ac:dyDescent="0.25">
      <c r="A60" s="203" t="s">
        <v>270</v>
      </c>
      <c r="B60" s="203"/>
      <c r="C60" s="40" t="s">
        <v>62</v>
      </c>
      <c r="D60" s="42"/>
      <c r="E60" s="42"/>
      <c r="F60" s="42"/>
      <c r="G60" s="41">
        <f t="shared" si="10"/>
        <v>0</v>
      </c>
      <c r="H60" s="41">
        <f t="shared" si="13"/>
        <v>0</v>
      </c>
      <c r="I60" s="164"/>
      <c r="J60" s="164"/>
      <c r="K60" s="175"/>
      <c r="L60" s="41">
        <f t="shared" si="7"/>
        <v>0</v>
      </c>
    </row>
    <row r="61" spans="1:12" ht="21" x14ac:dyDescent="0.25">
      <c r="A61" s="205" t="s">
        <v>63</v>
      </c>
      <c r="B61" s="205"/>
      <c r="C61" s="43" t="s">
        <v>64</v>
      </c>
      <c r="D61" s="45"/>
      <c r="E61" s="45"/>
      <c r="F61" s="45"/>
      <c r="G61" s="44">
        <f t="shared" si="10"/>
        <v>0</v>
      </c>
      <c r="H61" s="44">
        <f t="shared" si="13"/>
        <v>0</v>
      </c>
      <c r="I61" s="44">
        <f t="shared" ref="I61" si="19">F61+G61+H61</f>
        <v>0</v>
      </c>
      <c r="J61" s="44">
        <f t="shared" ref="J61" si="20">G61+H61+I61</f>
        <v>0</v>
      </c>
      <c r="K61" s="177">
        <f t="shared" ref="K61" si="21">H61+I61+J61</f>
        <v>0</v>
      </c>
      <c r="L61" s="41">
        <f t="shared" si="7"/>
        <v>0</v>
      </c>
    </row>
    <row r="62" spans="1:12" ht="33.75" x14ac:dyDescent="0.25">
      <c r="A62" s="203" t="s">
        <v>271</v>
      </c>
      <c r="B62" s="203"/>
      <c r="C62" s="40" t="s">
        <v>65</v>
      </c>
      <c r="D62" s="42"/>
      <c r="E62" s="42"/>
      <c r="F62" s="42"/>
      <c r="G62" s="41">
        <f t="shared" si="10"/>
        <v>0</v>
      </c>
      <c r="H62" s="41">
        <f t="shared" si="13"/>
        <v>0</v>
      </c>
      <c r="I62" s="164"/>
      <c r="J62" s="164"/>
      <c r="K62" s="175"/>
      <c r="L62" s="41">
        <f t="shared" si="7"/>
        <v>0</v>
      </c>
    </row>
    <row r="63" spans="1:12" ht="33.75" x14ac:dyDescent="0.25">
      <c r="A63" s="203" t="s">
        <v>272</v>
      </c>
      <c r="B63" s="203"/>
      <c r="C63" s="40" t="s">
        <v>66</v>
      </c>
      <c r="D63" s="42"/>
      <c r="E63" s="42"/>
      <c r="F63" s="42"/>
      <c r="G63" s="41">
        <f t="shared" si="10"/>
        <v>0</v>
      </c>
      <c r="H63" s="41">
        <f t="shared" si="13"/>
        <v>0</v>
      </c>
      <c r="I63" s="164"/>
      <c r="J63" s="164"/>
      <c r="K63" s="175"/>
      <c r="L63" s="41">
        <f t="shared" si="7"/>
        <v>0</v>
      </c>
    </row>
    <row r="64" spans="1:12" ht="22.5" x14ac:dyDescent="0.25">
      <c r="A64" s="203" t="s">
        <v>273</v>
      </c>
      <c r="B64" s="203"/>
      <c r="C64" s="40" t="s">
        <v>67</v>
      </c>
      <c r="D64" s="42"/>
      <c r="E64" s="42"/>
      <c r="F64" s="42"/>
      <c r="G64" s="41">
        <f t="shared" si="10"/>
        <v>0</v>
      </c>
      <c r="H64" s="41">
        <f t="shared" si="13"/>
        <v>0</v>
      </c>
      <c r="I64" s="164"/>
      <c r="J64" s="164"/>
      <c r="K64" s="175"/>
      <c r="L64" s="41">
        <f t="shared" si="7"/>
        <v>0</v>
      </c>
    </row>
    <row r="65" spans="1:12" x14ac:dyDescent="0.25">
      <c r="A65" s="203" t="s">
        <v>274</v>
      </c>
      <c r="B65" s="203"/>
      <c r="C65" s="40" t="s">
        <v>68</v>
      </c>
      <c r="D65" s="42"/>
      <c r="E65" s="42"/>
      <c r="F65" s="42"/>
      <c r="G65" s="41">
        <f t="shared" si="10"/>
        <v>0</v>
      </c>
      <c r="H65" s="41">
        <f t="shared" si="13"/>
        <v>0</v>
      </c>
      <c r="I65" s="164"/>
      <c r="J65" s="164"/>
      <c r="K65" s="175"/>
      <c r="L65" s="41">
        <f t="shared" si="7"/>
        <v>0</v>
      </c>
    </row>
    <row r="66" spans="1:12" ht="21" x14ac:dyDescent="0.25">
      <c r="A66" s="205" t="s">
        <v>69</v>
      </c>
      <c r="B66" s="205"/>
      <c r="C66" s="43" t="s">
        <v>70</v>
      </c>
      <c r="D66" s="44">
        <f>D10+D18+D25+D32+D39+D50+D56+D61</f>
        <v>1066157199</v>
      </c>
      <c r="E66" s="44">
        <f t="shared" ref="E66:F66" si="22">E10+E18+E25+E32+E39+E50+E56+E61</f>
        <v>0</v>
      </c>
      <c r="F66" s="44">
        <f t="shared" si="22"/>
        <v>122102800</v>
      </c>
      <c r="G66" s="44">
        <f t="shared" si="10"/>
        <v>1188259999</v>
      </c>
      <c r="H66" s="44">
        <f>+H10+H18+H25+H32+H39+H50+H56+H61</f>
        <v>30498268</v>
      </c>
      <c r="I66" s="44">
        <f>+I10+I18+I25+I32+I39+I50+I56+I61</f>
        <v>37561920</v>
      </c>
      <c r="J66" s="44">
        <f>+J10+J18+J25+J32+J39+J50+J56+J61</f>
        <v>0</v>
      </c>
      <c r="K66" s="44">
        <f>+K10+K18+K25+K32+K39+K50+K56+K61</f>
        <v>84678622</v>
      </c>
      <c r="L66" s="44">
        <f>G66+H66+I66+J66+K66</f>
        <v>1340998809</v>
      </c>
    </row>
    <row r="67" spans="1:12" ht="31.5" x14ac:dyDescent="0.25">
      <c r="A67" s="205" t="s">
        <v>178</v>
      </c>
      <c r="B67" s="205"/>
      <c r="C67" s="43" t="s">
        <v>72</v>
      </c>
      <c r="D67" s="45"/>
      <c r="E67" s="45"/>
      <c r="F67" s="45"/>
      <c r="G67" s="44">
        <f t="shared" si="10"/>
        <v>0</v>
      </c>
      <c r="H67" s="44">
        <f t="shared" ref="H67:H75" si="23">E67+F67+G67</f>
        <v>0</v>
      </c>
      <c r="I67" s="44">
        <f t="shared" ref="I67" si="24">F67+G67+H67</f>
        <v>0</v>
      </c>
      <c r="J67" s="44">
        <f t="shared" ref="J67" si="25">G67+H67+I67</f>
        <v>0</v>
      </c>
      <c r="K67" s="44">
        <f t="shared" ref="K67" si="26">H67+I67+J67</f>
        <v>0</v>
      </c>
      <c r="L67" s="44">
        <f>G67+H67+I67+J67+K67</f>
        <v>0</v>
      </c>
    </row>
    <row r="68" spans="1:12" ht="22.5" x14ac:dyDescent="0.25">
      <c r="A68" s="203" t="s">
        <v>275</v>
      </c>
      <c r="B68" s="203"/>
      <c r="C68" s="40" t="s">
        <v>73</v>
      </c>
      <c r="D68" s="42"/>
      <c r="E68" s="42"/>
      <c r="F68" s="42"/>
      <c r="G68" s="41">
        <f t="shared" si="10"/>
        <v>0</v>
      </c>
      <c r="H68" s="41">
        <f t="shared" si="23"/>
        <v>0</v>
      </c>
      <c r="I68" s="164"/>
      <c r="J68" s="164"/>
      <c r="K68" s="175"/>
      <c r="L68" s="41">
        <f t="shared" ref="L68:L91" si="27">G68+H68+I68+J68+K68</f>
        <v>0</v>
      </c>
    </row>
    <row r="69" spans="1:12" ht="22.5" x14ac:dyDescent="0.25">
      <c r="A69" s="203" t="s">
        <v>276</v>
      </c>
      <c r="B69" s="203"/>
      <c r="C69" s="40" t="s">
        <v>74</v>
      </c>
      <c r="D69" s="42"/>
      <c r="E69" s="42"/>
      <c r="F69" s="42"/>
      <c r="G69" s="41">
        <f t="shared" si="10"/>
        <v>0</v>
      </c>
      <c r="H69" s="41">
        <f t="shared" si="23"/>
        <v>0</v>
      </c>
      <c r="I69" s="164"/>
      <c r="J69" s="164"/>
      <c r="K69" s="175"/>
      <c r="L69" s="41">
        <f t="shared" si="27"/>
        <v>0</v>
      </c>
    </row>
    <row r="70" spans="1:12" ht="22.5" x14ac:dyDescent="0.25">
      <c r="A70" s="203" t="s">
        <v>277</v>
      </c>
      <c r="B70" s="203"/>
      <c r="C70" s="40" t="s">
        <v>179</v>
      </c>
      <c r="D70" s="42"/>
      <c r="E70" s="42"/>
      <c r="F70" s="42"/>
      <c r="G70" s="41">
        <f t="shared" si="10"/>
        <v>0</v>
      </c>
      <c r="H70" s="41">
        <f t="shared" si="23"/>
        <v>0</v>
      </c>
      <c r="I70" s="164"/>
      <c r="J70" s="164"/>
      <c r="K70" s="175"/>
      <c r="L70" s="41">
        <f t="shared" si="27"/>
        <v>0</v>
      </c>
    </row>
    <row r="71" spans="1:12" ht="21" x14ac:dyDescent="0.25">
      <c r="A71" s="205" t="s">
        <v>76</v>
      </c>
      <c r="B71" s="205"/>
      <c r="C71" s="43" t="s">
        <v>77</v>
      </c>
      <c r="D71" s="45"/>
      <c r="E71" s="45"/>
      <c r="F71" s="45"/>
      <c r="G71" s="44">
        <f t="shared" si="10"/>
        <v>0</v>
      </c>
      <c r="H71" s="44">
        <f t="shared" si="23"/>
        <v>0</v>
      </c>
      <c r="I71" s="44">
        <f t="shared" ref="I71" si="28">F71+G71+H71</f>
        <v>0</v>
      </c>
      <c r="J71" s="44">
        <f t="shared" ref="J71" si="29">G71+H71+I71</f>
        <v>0</v>
      </c>
      <c r="K71" s="44">
        <f t="shared" ref="K71" si="30">H71+I71+J71</f>
        <v>0</v>
      </c>
      <c r="L71" s="44">
        <f>G71+H71+I71+J71+K71</f>
        <v>0</v>
      </c>
    </row>
    <row r="72" spans="1:12" ht="22.5" x14ac:dyDescent="0.25">
      <c r="A72" s="203" t="s">
        <v>278</v>
      </c>
      <c r="B72" s="203"/>
      <c r="C72" s="40" t="s">
        <v>78</v>
      </c>
      <c r="D72" s="42"/>
      <c r="E72" s="42"/>
      <c r="F72" s="42"/>
      <c r="G72" s="41">
        <f t="shared" si="10"/>
        <v>0</v>
      </c>
      <c r="H72" s="41">
        <f t="shared" si="23"/>
        <v>0</v>
      </c>
      <c r="I72" s="164"/>
      <c r="J72" s="164"/>
      <c r="K72" s="175"/>
      <c r="L72" s="41">
        <f t="shared" si="27"/>
        <v>0</v>
      </c>
    </row>
    <row r="73" spans="1:12" ht="22.5" x14ac:dyDescent="0.25">
      <c r="A73" s="203" t="s">
        <v>279</v>
      </c>
      <c r="B73" s="203"/>
      <c r="C73" s="40" t="s">
        <v>79</v>
      </c>
      <c r="D73" s="42"/>
      <c r="E73" s="42"/>
      <c r="F73" s="42"/>
      <c r="G73" s="41">
        <f t="shared" si="10"/>
        <v>0</v>
      </c>
      <c r="H73" s="41">
        <f t="shared" si="23"/>
        <v>0</v>
      </c>
      <c r="I73" s="164"/>
      <c r="J73" s="164"/>
      <c r="K73" s="175"/>
      <c r="L73" s="41">
        <f t="shared" si="27"/>
        <v>0</v>
      </c>
    </row>
    <row r="74" spans="1:12" ht="22.5" x14ac:dyDescent="0.25">
      <c r="A74" s="203" t="s">
        <v>280</v>
      </c>
      <c r="B74" s="203"/>
      <c r="C74" s="40" t="s">
        <v>80</v>
      </c>
      <c r="D74" s="42"/>
      <c r="E74" s="42"/>
      <c r="F74" s="42"/>
      <c r="G74" s="41">
        <f t="shared" si="10"/>
        <v>0</v>
      </c>
      <c r="H74" s="41">
        <f t="shared" si="23"/>
        <v>0</v>
      </c>
      <c r="I74" s="164"/>
      <c r="J74" s="164"/>
      <c r="K74" s="175"/>
      <c r="L74" s="41">
        <f t="shared" si="27"/>
        <v>0</v>
      </c>
    </row>
    <row r="75" spans="1:12" ht="22.5" x14ac:dyDescent="0.25">
      <c r="A75" s="203" t="s">
        <v>281</v>
      </c>
      <c r="B75" s="203"/>
      <c r="C75" s="40" t="s">
        <v>81</v>
      </c>
      <c r="D75" s="42"/>
      <c r="E75" s="42"/>
      <c r="F75" s="42"/>
      <c r="G75" s="41">
        <f t="shared" si="10"/>
        <v>0</v>
      </c>
      <c r="H75" s="41">
        <f t="shared" si="23"/>
        <v>0</v>
      </c>
      <c r="I75" s="164"/>
      <c r="J75" s="164"/>
      <c r="K75" s="175"/>
      <c r="L75" s="41">
        <f t="shared" si="27"/>
        <v>0</v>
      </c>
    </row>
    <row r="76" spans="1:12" ht="21" x14ac:dyDescent="0.25">
      <c r="A76" s="205" t="s">
        <v>82</v>
      </c>
      <c r="B76" s="205"/>
      <c r="C76" s="43" t="s">
        <v>83</v>
      </c>
      <c r="D76" s="44">
        <f>D77+D78</f>
        <v>203465155</v>
      </c>
      <c r="E76" s="45"/>
      <c r="F76" s="45"/>
      <c r="G76" s="44">
        <f t="shared" si="10"/>
        <v>203465155</v>
      </c>
      <c r="H76" s="44">
        <f>+H77+H78</f>
        <v>-30498268</v>
      </c>
      <c r="I76" s="44">
        <f t="shared" ref="I76:K76" si="31">+I77+I78</f>
        <v>0</v>
      </c>
      <c r="J76" s="44">
        <f t="shared" si="31"/>
        <v>0</v>
      </c>
      <c r="K76" s="177">
        <f t="shared" si="31"/>
        <v>0</v>
      </c>
      <c r="L76" s="44">
        <f>G76+H76+I76+J76+K76</f>
        <v>172966887</v>
      </c>
    </row>
    <row r="77" spans="1:12" ht="22.5" x14ac:dyDescent="0.25">
      <c r="A77" s="203" t="s">
        <v>282</v>
      </c>
      <c r="B77" s="203"/>
      <c r="C77" s="40" t="s">
        <v>84</v>
      </c>
      <c r="D77" s="41">
        <v>203465155</v>
      </c>
      <c r="E77" s="42"/>
      <c r="F77" s="42"/>
      <c r="G77" s="41">
        <f t="shared" si="10"/>
        <v>203465155</v>
      </c>
      <c r="H77" s="41">
        <v>-30498268</v>
      </c>
      <c r="I77" s="164"/>
      <c r="J77" s="164"/>
      <c r="K77" s="175"/>
      <c r="L77" s="41">
        <f t="shared" si="27"/>
        <v>172966887</v>
      </c>
    </row>
    <row r="78" spans="1:12" ht="22.5" x14ac:dyDescent="0.25">
      <c r="A78" s="203" t="s">
        <v>283</v>
      </c>
      <c r="B78" s="203"/>
      <c r="C78" s="40" t="s">
        <v>85</v>
      </c>
      <c r="D78" s="42"/>
      <c r="E78" s="42"/>
      <c r="F78" s="42"/>
      <c r="G78" s="41">
        <f t="shared" si="10"/>
        <v>0</v>
      </c>
      <c r="H78" s="41">
        <f t="shared" ref="H78:H89" si="32">E78+F78+G78</f>
        <v>0</v>
      </c>
      <c r="I78" s="164"/>
      <c r="J78" s="164"/>
      <c r="K78" s="175"/>
      <c r="L78" s="41">
        <f t="shared" si="27"/>
        <v>0</v>
      </c>
    </row>
    <row r="79" spans="1:12" ht="21" x14ac:dyDescent="0.25">
      <c r="A79" s="205" t="s">
        <v>86</v>
      </c>
      <c r="B79" s="205"/>
      <c r="C79" s="43" t="s">
        <v>87</v>
      </c>
      <c r="D79" s="44"/>
      <c r="E79" s="45"/>
      <c r="F79" s="45"/>
      <c r="G79" s="44">
        <f t="shared" si="10"/>
        <v>0</v>
      </c>
      <c r="H79" s="44">
        <f>SUM(H80:H83)</f>
        <v>0</v>
      </c>
      <c r="I79" s="44">
        <f t="shared" ref="I79:J79" si="33">SUM(I80:I83)</f>
        <v>0</v>
      </c>
      <c r="J79" s="44">
        <f t="shared" si="33"/>
        <v>0</v>
      </c>
      <c r="K79" s="44">
        <f>SUM(K80:K83)</f>
        <v>24797486</v>
      </c>
      <c r="L79" s="44">
        <f t="shared" si="27"/>
        <v>24797486</v>
      </c>
    </row>
    <row r="80" spans="1:12" ht="22.5" x14ac:dyDescent="0.25">
      <c r="A80" s="203" t="s">
        <v>284</v>
      </c>
      <c r="B80" s="203"/>
      <c r="C80" s="40" t="s">
        <v>88</v>
      </c>
      <c r="D80" s="41"/>
      <c r="E80" s="42"/>
      <c r="F80" s="42"/>
      <c r="G80" s="41">
        <f t="shared" si="10"/>
        <v>0</v>
      </c>
      <c r="H80" s="41">
        <f t="shared" si="32"/>
        <v>0</v>
      </c>
      <c r="I80" s="164"/>
      <c r="J80" s="164"/>
      <c r="K80" s="41">
        <v>24797486</v>
      </c>
      <c r="L80" s="41">
        <f t="shared" si="27"/>
        <v>24797486</v>
      </c>
    </row>
    <row r="81" spans="1:12" ht="22.5" x14ac:dyDescent="0.25">
      <c r="A81" s="203" t="s">
        <v>285</v>
      </c>
      <c r="B81" s="203"/>
      <c r="C81" s="40" t="s">
        <v>89</v>
      </c>
      <c r="D81" s="42"/>
      <c r="E81" s="42"/>
      <c r="F81" s="42"/>
      <c r="G81" s="41">
        <f t="shared" si="10"/>
        <v>0</v>
      </c>
      <c r="H81" s="41">
        <f t="shared" si="32"/>
        <v>0</v>
      </c>
      <c r="I81" s="164"/>
      <c r="J81" s="164"/>
      <c r="K81" s="175"/>
      <c r="L81" s="41">
        <f t="shared" si="27"/>
        <v>0</v>
      </c>
    </row>
    <row r="82" spans="1:12" x14ac:dyDescent="0.25">
      <c r="A82" s="203" t="s">
        <v>286</v>
      </c>
      <c r="B82" s="203"/>
      <c r="C82" s="40" t="s">
        <v>90</v>
      </c>
      <c r="D82" s="42"/>
      <c r="E82" s="42"/>
      <c r="F82" s="42"/>
      <c r="G82" s="41">
        <f t="shared" si="10"/>
        <v>0</v>
      </c>
      <c r="H82" s="41">
        <f t="shared" si="32"/>
        <v>0</v>
      </c>
      <c r="I82" s="164"/>
      <c r="J82" s="164"/>
      <c r="K82" s="175"/>
      <c r="L82" s="41">
        <f t="shared" si="27"/>
        <v>0</v>
      </c>
    </row>
    <row r="83" spans="1:12" x14ac:dyDescent="0.25">
      <c r="A83" s="206" t="s">
        <v>287</v>
      </c>
      <c r="B83" s="207"/>
      <c r="C83" s="51" t="s">
        <v>201</v>
      </c>
      <c r="D83" s="53"/>
      <c r="E83" s="42"/>
      <c r="F83" s="42"/>
      <c r="G83" s="41">
        <f t="shared" si="10"/>
        <v>0</v>
      </c>
      <c r="H83" s="41">
        <f t="shared" si="32"/>
        <v>0</v>
      </c>
      <c r="I83" s="164"/>
      <c r="J83" s="164"/>
      <c r="K83" s="175"/>
      <c r="L83" s="41">
        <f t="shared" si="27"/>
        <v>0</v>
      </c>
    </row>
    <row r="84" spans="1:12" ht="21" x14ac:dyDescent="0.25">
      <c r="A84" s="205" t="s">
        <v>288</v>
      </c>
      <c r="B84" s="205"/>
      <c r="C84" s="43" t="s">
        <v>92</v>
      </c>
      <c r="D84" s="45"/>
      <c r="E84" s="45"/>
      <c r="F84" s="45"/>
      <c r="G84" s="44">
        <f t="shared" si="10"/>
        <v>0</v>
      </c>
      <c r="H84" s="44">
        <f t="shared" si="32"/>
        <v>0</v>
      </c>
      <c r="I84" s="44">
        <f t="shared" ref="I84" si="34">F84+G84+H84</f>
        <v>0</v>
      </c>
      <c r="J84" s="44">
        <f t="shared" ref="J84" si="35">G84+H84+I84</f>
        <v>0</v>
      </c>
      <c r="K84" s="44">
        <f t="shared" ref="K84" si="36">H84+I84+J84</f>
        <v>0</v>
      </c>
      <c r="L84" s="44">
        <f t="shared" si="27"/>
        <v>0</v>
      </c>
    </row>
    <row r="85" spans="1:12" ht="22.5" x14ac:dyDescent="0.25">
      <c r="A85" s="203" t="s">
        <v>93</v>
      </c>
      <c r="B85" s="203"/>
      <c r="C85" s="40" t="s">
        <v>94</v>
      </c>
      <c r="D85" s="42"/>
      <c r="E85" s="42"/>
      <c r="F85" s="42"/>
      <c r="G85" s="41">
        <f t="shared" si="10"/>
        <v>0</v>
      </c>
      <c r="H85" s="41">
        <f t="shared" si="32"/>
        <v>0</v>
      </c>
      <c r="I85" s="164"/>
      <c r="J85" s="164"/>
      <c r="K85" s="175"/>
      <c r="L85" s="41">
        <f t="shared" si="27"/>
        <v>0</v>
      </c>
    </row>
    <row r="86" spans="1:12" ht="22.5" x14ac:dyDescent="0.25">
      <c r="A86" s="203" t="s">
        <v>95</v>
      </c>
      <c r="B86" s="203"/>
      <c r="C86" s="40" t="s">
        <v>96</v>
      </c>
      <c r="D86" s="42"/>
      <c r="E86" s="42"/>
      <c r="F86" s="42"/>
      <c r="G86" s="41">
        <f t="shared" si="10"/>
        <v>0</v>
      </c>
      <c r="H86" s="41">
        <f t="shared" si="32"/>
        <v>0</v>
      </c>
      <c r="I86" s="164"/>
      <c r="J86" s="164"/>
      <c r="K86" s="175"/>
      <c r="L86" s="41">
        <f t="shared" si="27"/>
        <v>0</v>
      </c>
    </row>
    <row r="87" spans="1:12" x14ac:dyDescent="0.25">
      <c r="A87" s="203" t="s">
        <v>97</v>
      </c>
      <c r="B87" s="203"/>
      <c r="C87" s="40" t="s">
        <v>98</v>
      </c>
      <c r="D87" s="42"/>
      <c r="E87" s="42"/>
      <c r="F87" s="42"/>
      <c r="G87" s="41">
        <f t="shared" si="10"/>
        <v>0</v>
      </c>
      <c r="H87" s="41">
        <f t="shared" si="32"/>
        <v>0</v>
      </c>
      <c r="I87" s="164"/>
      <c r="J87" s="164"/>
      <c r="K87" s="175"/>
      <c r="L87" s="41">
        <f t="shared" si="27"/>
        <v>0</v>
      </c>
    </row>
    <row r="88" spans="1:12" x14ac:dyDescent="0.25">
      <c r="A88" s="203" t="s">
        <v>99</v>
      </c>
      <c r="B88" s="203"/>
      <c r="C88" s="40" t="s">
        <v>100</v>
      </c>
      <c r="D88" s="42"/>
      <c r="E88" s="42"/>
      <c r="F88" s="42"/>
      <c r="G88" s="41">
        <f t="shared" si="10"/>
        <v>0</v>
      </c>
      <c r="H88" s="41">
        <f t="shared" si="32"/>
        <v>0</v>
      </c>
      <c r="I88" s="164"/>
      <c r="J88" s="164"/>
      <c r="K88" s="175"/>
      <c r="L88" s="41">
        <f t="shared" si="27"/>
        <v>0</v>
      </c>
    </row>
    <row r="89" spans="1:12" ht="21" x14ac:dyDescent="0.25">
      <c r="A89" s="205" t="s">
        <v>101</v>
      </c>
      <c r="B89" s="205"/>
      <c r="C89" s="43" t="s">
        <v>102</v>
      </c>
      <c r="D89" s="45"/>
      <c r="E89" s="45"/>
      <c r="F89" s="45"/>
      <c r="G89" s="44">
        <f t="shared" si="10"/>
        <v>0</v>
      </c>
      <c r="H89" s="44">
        <f t="shared" si="32"/>
        <v>0</v>
      </c>
      <c r="I89" s="44">
        <f t="shared" ref="I89" si="37">F89+G89+H89</f>
        <v>0</v>
      </c>
      <c r="J89" s="44">
        <f t="shared" ref="J89" si="38">G89+H89+I89</f>
        <v>0</v>
      </c>
      <c r="K89" s="44">
        <f t="shared" ref="K89" si="39">H89+I89+J89</f>
        <v>0</v>
      </c>
      <c r="L89" s="44">
        <f t="shared" si="27"/>
        <v>0</v>
      </c>
    </row>
    <row r="90" spans="1:12" ht="21" x14ac:dyDescent="0.25">
      <c r="A90" s="205" t="s">
        <v>103</v>
      </c>
      <c r="B90" s="205"/>
      <c r="C90" s="43" t="s">
        <v>104</v>
      </c>
      <c r="D90" s="44">
        <f>D76</f>
        <v>203465155</v>
      </c>
      <c r="E90" s="45"/>
      <c r="F90" s="45"/>
      <c r="G90" s="44">
        <f t="shared" si="10"/>
        <v>203465155</v>
      </c>
      <c r="H90" s="44">
        <f>H67+H71+H76+H79+H84+H89</f>
        <v>-30498268</v>
      </c>
      <c r="I90" s="44">
        <f>I67+I71+I76+I79+I84+I89</f>
        <v>0</v>
      </c>
      <c r="J90" s="44">
        <f t="shared" ref="J90:K90" si="40">J67+J71+J76+J79+J84+J89</f>
        <v>0</v>
      </c>
      <c r="K90" s="177">
        <f t="shared" si="40"/>
        <v>24797486</v>
      </c>
      <c r="L90" s="44">
        <f t="shared" si="27"/>
        <v>197764373</v>
      </c>
    </row>
    <row r="91" spans="1:12" x14ac:dyDescent="0.25">
      <c r="A91" s="205" t="s">
        <v>105</v>
      </c>
      <c r="B91" s="205"/>
      <c r="C91" s="43" t="s">
        <v>180</v>
      </c>
      <c r="D91" s="44">
        <f>D66+D90</f>
        <v>1269622354</v>
      </c>
      <c r="E91" s="44">
        <f t="shared" ref="E91:F91" si="41">E66+E90</f>
        <v>0</v>
      </c>
      <c r="F91" s="44">
        <f t="shared" si="41"/>
        <v>122102800</v>
      </c>
      <c r="G91" s="44">
        <f t="shared" si="10"/>
        <v>1391725154</v>
      </c>
      <c r="H91" s="44">
        <f>H66+H90</f>
        <v>0</v>
      </c>
      <c r="I91" s="44">
        <f>I66+I90</f>
        <v>37561920</v>
      </c>
      <c r="J91" s="44">
        <f t="shared" ref="J91:K91" si="42">J66+J90</f>
        <v>0</v>
      </c>
      <c r="K91" s="177">
        <f t="shared" si="42"/>
        <v>109476108</v>
      </c>
      <c r="L91" s="44">
        <f t="shared" si="27"/>
        <v>1538763182</v>
      </c>
    </row>
    <row r="92" spans="1:12" x14ac:dyDescent="0.25">
      <c r="A92" s="54"/>
      <c r="B92" s="54"/>
      <c r="C92" s="55"/>
      <c r="D92" s="56"/>
      <c r="E92" s="56"/>
      <c r="F92" s="56"/>
      <c r="G92" s="169"/>
    </row>
    <row r="93" spans="1:12" x14ac:dyDescent="0.25">
      <c r="A93" s="54"/>
      <c r="B93" s="54"/>
      <c r="C93" s="55"/>
      <c r="D93" s="56"/>
      <c r="E93" s="56"/>
      <c r="F93" s="56"/>
      <c r="G93" s="169"/>
    </row>
    <row r="94" spans="1:12" x14ac:dyDescent="0.25">
      <c r="A94" s="54"/>
      <c r="B94" s="54"/>
      <c r="C94" s="55"/>
      <c r="D94" s="56"/>
      <c r="E94" s="56"/>
      <c r="F94" s="56"/>
      <c r="G94" s="169"/>
    </row>
    <row r="95" spans="1:12" x14ac:dyDescent="0.25">
      <c r="A95" s="211"/>
      <c r="B95" s="211"/>
      <c r="C95" s="57"/>
      <c r="D95" s="56"/>
      <c r="E95" s="56"/>
      <c r="F95" s="56"/>
      <c r="G95" s="169"/>
    </row>
    <row r="96" spans="1:12" x14ac:dyDescent="0.25">
      <c r="A96" s="210"/>
      <c r="B96" s="210"/>
      <c r="C96" s="57"/>
      <c r="D96" s="58"/>
      <c r="E96" s="58"/>
      <c r="F96" s="58"/>
      <c r="G96" s="170"/>
    </row>
    <row r="97" spans="1:12" x14ac:dyDescent="0.25">
      <c r="A97" s="205" t="s">
        <v>172</v>
      </c>
      <c r="B97" s="205"/>
      <c r="C97" s="200" t="s">
        <v>173</v>
      </c>
      <c r="D97" s="201"/>
      <c r="E97" s="201"/>
      <c r="F97" s="201"/>
      <c r="G97" s="201"/>
    </row>
    <row r="98" spans="1:12" ht="21" x14ac:dyDescent="0.25">
      <c r="A98" s="205"/>
      <c r="B98" s="205"/>
      <c r="C98" s="200"/>
      <c r="D98" s="49" t="s">
        <v>3</v>
      </c>
      <c r="E98" s="49" t="s">
        <v>4</v>
      </c>
      <c r="F98" s="49" t="s">
        <v>5</v>
      </c>
      <c r="G98" s="167" t="s">
        <v>327</v>
      </c>
      <c r="H98" s="165" t="s">
        <v>314</v>
      </c>
      <c r="I98" s="165" t="s">
        <v>315</v>
      </c>
      <c r="J98" s="165" t="s">
        <v>316</v>
      </c>
      <c r="K98" s="176" t="s">
        <v>328</v>
      </c>
      <c r="L98" s="165" t="s">
        <v>313</v>
      </c>
    </row>
    <row r="99" spans="1:12" x14ac:dyDescent="0.25">
      <c r="A99" s="205">
        <v>1</v>
      </c>
      <c r="B99" s="205"/>
      <c r="C99" s="43">
        <v>2</v>
      </c>
      <c r="D99" s="50">
        <v>3</v>
      </c>
      <c r="E99" s="50">
        <v>4</v>
      </c>
      <c r="F99" s="50">
        <v>5</v>
      </c>
      <c r="G99" s="168">
        <v>6</v>
      </c>
      <c r="H99" s="164"/>
      <c r="I99" s="164"/>
      <c r="J99" s="164"/>
      <c r="K99" s="175"/>
      <c r="L99" s="164"/>
    </row>
    <row r="100" spans="1:12" x14ac:dyDescent="0.25">
      <c r="A100" s="204" t="s">
        <v>166</v>
      </c>
      <c r="B100" s="204"/>
      <c r="C100" s="204"/>
      <c r="D100" s="204"/>
      <c r="E100" s="204"/>
      <c r="F100" s="204"/>
      <c r="G100" s="204"/>
      <c r="H100" s="164"/>
      <c r="I100" s="164"/>
      <c r="J100" s="164"/>
      <c r="K100" s="175"/>
      <c r="L100" s="164"/>
    </row>
    <row r="101" spans="1:12" ht="21.75" x14ac:dyDescent="0.25">
      <c r="A101" s="205" t="s">
        <v>6</v>
      </c>
      <c r="B101" s="205"/>
      <c r="C101" s="43" t="s">
        <v>109</v>
      </c>
      <c r="D101" s="44">
        <f>D102+D103+D104+D105+D106</f>
        <v>261906274</v>
      </c>
      <c r="E101" s="44">
        <f t="shared" ref="E101:F101" si="43">E102+E103+E104+E105+E106</f>
        <v>73141340</v>
      </c>
      <c r="F101" s="44">
        <f t="shared" si="43"/>
        <v>0</v>
      </c>
      <c r="G101" s="44">
        <f>D101+E101+F101</f>
        <v>335047614</v>
      </c>
      <c r="H101" s="44"/>
      <c r="I101" s="44">
        <f>SUM(I102:I106)</f>
        <v>99850665</v>
      </c>
      <c r="J101" s="44">
        <f>SUM(J102:J106)</f>
        <v>3771750</v>
      </c>
      <c r="K101" s="177">
        <f>SUM(K102:K106)</f>
        <v>11493896</v>
      </c>
      <c r="L101" s="44">
        <f t="shared" ref="L101:L156" si="44">G101+H101+I101+J101+K101</f>
        <v>450163925</v>
      </c>
    </row>
    <row r="102" spans="1:12" x14ac:dyDescent="0.25">
      <c r="A102" s="203" t="s">
        <v>228</v>
      </c>
      <c r="B102" s="203"/>
      <c r="C102" s="40" t="s">
        <v>110</v>
      </c>
      <c r="D102" s="41">
        <v>58674742</v>
      </c>
      <c r="E102" s="41"/>
      <c r="F102" s="41"/>
      <c r="G102" s="41">
        <f t="shared" ref="G102:G156" si="45">D102+E102+F102</f>
        <v>58674742</v>
      </c>
      <c r="H102" s="41"/>
      <c r="I102" s="41">
        <f>3043607+ 4774000</f>
        <v>7817607</v>
      </c>
      <c r="J102" s="41">
        <v>2760000</v>
      </c>
      <c r="K102" s="173"/>
      <c r="L102" s="41">
        <f t="shared" si="44"/>
        <v>69252349</v>
      </c>
    </row>
    <row r="103" spans="1:12" ht="22.5" x14ac:dyDescent="0.25">
      <c r="A103" s="203" t="s">
        <v>289</v>
      </c>
      <c r="B103" s="203"/>
      <c r="C103" s="40" t="s">
        <v>111</v>
      </c>
      <c r="D103" s="41">
        <v>11500982</v>
      </c>
      <c r="E103" s="41"/>
      <c r="F103" s="41"/>
      <c r="G103" s="41">
        <f t="shared" si="45"/>
        <v>11500982</v>
      </c>
      <c r="H103" s="41"/>
      <c r="I103" s="41">
        <v>460000</v>
      </c>
      <c r="J103" s="41">
        <v>483000</v>
      </c>
      <c r="K103" s="173"/>
      <c r="L103" s="41">
        <f t="shared" si="44"/>
        <v>12443982</v>
      </c>
    </row>
    <row r="104" spans="1:12" x14ac:dyDescent="0.25">
      <c r="A104" s="203" t="s">
        <v>229</v>
      </c>
      <c r="B104" s="203"/>
      <c r="C104" s="40" t="s">
        <v>112</v>
      </c>
      <c r="D104" s="41">
        <v>186730550</v>
      </c>
      <c r="E104" s="41">
        <v>6000000</v>
      </c>
      <c r="F104" s="41"/>
      <c r="G104" s="41">
        <f t="shared" si="45"/>
        <v>192730550</v>
      </c>
      <c r="H104" s="41"/>
      <c r="I104" s="41">
        <f>3173600+8736000+1043485+11203302-4006600-700000+62903954</f>
        <v>82353741</v>
      </c>
      <c r="J104" s="41"/>
      <c r="K104" s="173">
        <v>9993896</v>
      </c>
      <c r="L104" s="41">
        <f t="shared" si="44"/>
        <v>285078187</v>
      </c>
    </row>
    <row r="105" spans="1:12" x14ac:dyDescent="0.25">
      <c r="A105" s="203" t="s">
        <v>230</v>
      </c>
      <c r="B105" s="203"/>
      <c r="C105" s="40" t="s">
        <v>113</v>
      </c>
      <c r="D105" s="41">
        <v>5000000</v>
      </c>
      <c r="E105" s="41"/>
      <c r="F105" s="41"/>
      <c r="G105" s="41">
        <f t="shared" si="45"/>
        <v>5000000</v>
      </c>
      <c r="H105" s="41"/>
      <c r="I105" s="41">
        <f>1198500+100000</f>
        <v>1298500</v>
      </c>
      <c r="J105" s="41"/>
      <c r="K105" s="173"/>
      <c r="L105" s="41">
        <f t="shared" si="44"/>
        <v>6298500</v>
      </c>
    </row>
    <row r="106" spans="1:12" x14ac:dyDescent="0.25">
      <c r="A106" s="203" t="s">
        <v>231</v>
      </c>
      <c r="B106" s="203"/>
      <c r="C106" s="40" t="s">
        <v>114</v>
      </c>
      <c r="D106" s="41"/>
      <c r="E106" s="41">
        <v>67141340</v>
      </c>
      <c r="F106" s="41"/>
      <c r="G106" s="41">
        <f t="shared" si="45"/>
        <v>67141340</v>
      </c>
      <c r="H106" s="41" t="s">
        <v>202</v>
      </c>
      <c r="I106" s="41">
        <f>3914217+6600+4000000</f>
        <v>7920817</v>
      </c>
      <c r="J106" s="41">
        <v>528750</v>
      </c>
      <c r="K106" s="173">
        <v>1500000</v>
      </c>
      <c r="L106" s="41">
        <f>SUM(G106:K106)</f>
        <v>77090907</v>
      </c>
    </row>
    <row r="107" spans="1:12" x14ac:dyDescent="0.25">
      <c r="A107" s="203" t="s">
        <v>232</v>
      </c>
      <c r="B107" s="203"/>
      <c r="C107" s="40" t="s">
        <v>115</v>
      </c>
      <c r="D107" s="41"/>
      <c r="E107" s="41"/>
      <c r="F107" s="41"/>
      <c r="G107" s="41">
        <f t="shared" si="45"/>
        <v>0</v>
      </c>
      <c r="H107" s="41"/>
      <c r="I107" s="41">
        <f>3914217+4660000</f>
        <v>8574217</v>
      </c>
      <c r="J107" s="41"/>
      <c r="K107" s="173"/>
      <c r="L107" s="41">
        <f t="shared" si="44"/>
        <v>8574217</v>
      </c>
    </row>
    <row r="108" spans="1:12" ht="22.5" x14ac:dyDescent="0.25">
      <c r="A108" s="203" t="s">
        <v>233</v>
      </c>
      <c r="B108" s="203"/>
      <c r="C108" s="40" t="s">
        <v>116</v>
      </c>
      <c r="D108" s="41"/>
      <c r="E108" s="41"/>
      <c r="F108" s="41"/>
      <c r="G108" s="41">
        <f t="shared" si="45"/>
        <v>0</v>
      </c>
      <c r="H108" s="41"/>
      <c r="I108" s="41"/>
      <c r="J108" s="41"/>
      <c r="K108" s="173"/>
      <c r="L108" s="41">
        <f t="shared" si="44"/>
        <v>0</v>
      </c>
    </row>
    <row r="109" spans="1:12" ht="22.5" x14ac:dyDescent="0.25">
      <c r="A109" s="203" t="s">
        <v>290</v>
      </c>
      <c r="B109" s="203"/>
      <c r="C109" s="40" t="s">
        <v>117</v>
      </c>
      <c r="D109" s="41"/>
      <c r="E109" s="41"/>
      <c r="F109" s="41"/>
      <c r="G109" s="41">
        <f t="shared" si="45"/>
        <v>0</v>
      </c>
      <c r="H109" s="41"/>
      <c r="I109" s="41"/>
      <c r="J109" s="41"/>
      <c r="K109" s="173"/>
      <c r="L109" s="41">
        <f t="shared" si="44"/>
        <v>0</v>
      </c>
    </row>
    <row r="110" spans="1:12" ht="22.5" x14ac:dyDescent="0.25">
      <c r="A110" s="203" t="s">
        <v>291</v>
      </c>
      <c r="B110" s="203"/>
      <c r="C110" s="40" t="s">
        <v>118</v>
      </c>
      <c r="D110" s="41"/>
      <c r="E110" s="41"/>
      <c r="F110" s="41"/>
      <c r="G110" s="41">
        <f t="shared" si="45"/>
        <v>0</v>
      </c>
      <c r="H110" s="41"/>
      <c r="I110" s="41"/>
      <c r="J110" s="41"/>
      <c r="K110" s="173"/>
      <c r="L110" s="41">
        <f t="shared" si="44"/>
        <v>0</v>
      </c>
    </row>
    <row r="111" spans="1:12" ht="22.5" x14ac:dyDescent="0.25">
      <c r="A111" s="203" t="s">
        <v>292</v>
      </c>
      <c r="B111" s="203"/>
      <c r="C111" s="40" t="s">
        <v>119</v>
      </c>
      <c r="D111" s="41"/>
      <c r="E111" s="41"/>
      <c r="F111" s="41"/>
      <c r="G111" s="41">
        <f t="shared" si="45"/>
        <v>0</v>
      </c>
      <c r="H111" s="41"/>
      <c r="I111" s="41"/>
      <c r="J111" s="41"/>
      <c r="K111" s="173"/>
      <c r="L111" s="41">
        <f t="shared" si="44"/>
        <v>0</v>
      </c>
    </row>
    <row r="112" spans="1:12" ht="22.5" x14ac:dyDescent="0.25">
      <c r="A112" s="203" t="s">
        <v>293</v>
      </c>
      <c r="B112" s="203"/>
      <c r="C112" s="40" t="s">
        <v>120</v>
      </c>
      <c r="D112" s="41"/>
      <c r="E112" s="41"/>
      <c r="F112" s="41"/>
      <c r="G112" s="41">
        <f t="shared" si="45"/>
        <v>0</v>
      </c>
      <c r="H112" s="41"/>
      <c r="I112" s="41"/>
      <c r="J112" s="41"/>
      <c r="K112" s="173"/>
      <c r="L112" s="41">
        <f t="shared" si="44"/>
        <v>0</v>
      </c>
    </row>
    <row r="113" spans="1:12" ht="22.5" x14ac:dyDescent="0.25">
      <c r="A113" s="203" t="s">
        <v>294</v>
      </c>
      <c r="B113" s="203"/>
      <c r="C113" s="40" t="s">
        <v>121</v>
      </c>
      <c r="D113" s="41"/>
      <c r="E113" s="41"/>
      <c r="F113" s="41"/>
      <c r="G113" s="41">
        <f t="shared" si="45"/>
        <v>0</v>
      </c>
      <c r="H113" s="41"/>
      <c r="I113" s="41">
        <v>4000000</v>
      </c>
      <c r="J113" s="41"/>
      <c r="K113" s="173"/>
      <c r="L113" s="41">
        <f t="shared" si="44"/>
        <v>4000000</v>
      </c>
    </row>
    <row r="114" spans="1:12" x14ac:dyDescent="0.25">
      <c r="A114" s="203" t="s">
        <v>295</v>
      </c>
      <c r="B114" s="203"/>
      <c r="C114" s="40" t="s">
        <v>122</v>
      </c>
      <c r="D114" s="41"/>
      <c r="E114" s="41"/>
      <c r="F114" s="41"/>
      <c r="G114" s="41">
        <f t="shared" si="45"/>
        <v>0</v>
      </c>
      <c r="H114" s="41"/>
      <c r="I114" s="41"/>
      <c r="J114" s="41"/>
      <c r="K114" s="173"/>
      <c r="L114" s="41">
        <f t="shared" si="44"/>
        <v>0</v>
      </c>
    </row>
    <row r="115" spans="1:12" x14ac:dyDescent="0.25">
      <c r="A115" s="203" t="s">
        <v>296</v>
      </c>
      <c r="B115" s="203"/>
      <c r="C115" s="40" t="s">
        <v>123</v>
      </c>
      <c r="D115" s="41"/>
      <c r="E115" s="41"/>
      <c r="F115" s="41"/>
      <c r="G115" s="41">
        <f t="shared" si="45"/>
        <v>0</v>
      </c>
      <c r="H115" s="41"/>
      <c r="I115" s="41"/>
      <c r="J115" s="41"/>
      <c r="K115" s="173"/>
      <c r="L115" s="41">
        <f t="shared" si="44"/>
        <v>0</v>
      </c>
    </row>
    <row r="116" spans="1:12" ht="22.5" x14ac:dyDescent="0.25">
      <c r="A116" s="203" t="s">
        <v>297</v>
      </c>
      <c r="B116" s="203"/>
      <c r="C116" s="40" t="s">
        <v>124</v>
      </c>
      <c r="D116" s="41"/>
      <c r="E116" s="41"/>
      <c r="F116" s="41"/>
      <c r="G116" s="41"/>
      <c r="H116" s="41"/>
      <c r="I116" s="41"/>
      <c r="J116" s="41"/>
      <c r="K116" s="173"/>
      <c r="L116" s="41">
        <f t="shared" si="44"/>
        <v>0</v>
      </c>
    </row>
    <row r="117" spans="1:12" ht="21.75" x14ac:dyDescent="0.25">
      <c r="A117" s="205" t="s">
        <v>14</v>
      </c>
      <c r="B117" s="205"/>
      <c r="C117" s="43" t="s">
        <v>125</v>
      </c>
      <c r="D117" s="45"/>
      <c r="E117" s="44">
        <f>E118</f>
        <v>271864871</v>
      </c>
      <c r="F117" s="45"/>
      <c r="G117" s="44">
        <f t="shared" si="45"/>
        <v>271864871</v>
      </c>
      <c r="H117" s="44"/>
      <c r="I117" s="44">
        <f>SUM(I118:I120)</f>
        <v>-62903954</v>
      </c>
      <c r="J117" s="44">
        <f>SUM(J118:J120)</f>
        <v>0</v>
      </c>
      <c r="K117" s="177">
        <f>SUM(K118:K120)</f>
        <v>40259185</v>
      </c>
      <c r="L117" s="44">
        <f t="shared" si="44"/>
        <v>249220102</v>
      </c>
    </row>
    <row r="118" spans="1:12" x14ac:dyDescent="0.25">
      <c r="A118" s="203" t="s">
        <v>234</v>
      </c>
      <c r="B118" s="203"/>
      <c r="C118" s="40" t="s">
        <v>126</v>
      </c>
      <c r="D118" s="42"/>
      <c r="E118" s="41">
        <v>271864871</v>
      </c>
      <c r="F118" s="42"/>
      <c r="G118" s="41">
        <f t="shared" si="45"/>
        <v>271864871</v>
      </c>
      <c r="H118" s="41"/>
      <c r="I118" s="41">
        <f>-62903954-129694047</f>
        <v>-192598001</v>
      </c>
      <c r="J118" s="41"/>
      <c r="K118" s="173">
        <v>11327605</v>
      </c>
      <c r="L118" s="41">
        <f t="shared" si="44"/>
        <v>90594475</v>
      </c>
    </row>
    <row r="119" spans="1:12" ht="22.5" x14ac:dyDescent="0.25">
      <c r="A119" s="203" t="s">
        <v>235</v>
      </c>
      <c r="B119" s="203"/>
      <c r="C119" s="40" t="s">
        <v>127</v>
      </c>
      <c r="D119" s="42"/>
      <c r="E119" s="42"/>
      <c r="F119" s="42"/>
      <c r="G119" s="41">
        <f t="shared" si="45"/>
        <v>0</v>
      </c>
      <c r="H119" s="41"/>
      <c r="I119" s="41"/>
      <c r="J119" s="41"/>
      <c r="K119" s="173"/>
      <c r="L119" s="41">
        <f t="shared" si="44"/>
        <v>0</v>
      </c>
    </row>
    <row r="120" spans="1:12" x14ac:dyDescent="0.25">
      <c r="A120" s="203" t="s">
        <v>236</v>
      </c>
      <c r="B120" s="203"/>
      <c r="C120" s="40" t="s">
        <v>128</v>
      </c>
      <c r="D120" s="42"/>
      <c r="E120" s="41"/>
      <c r="F120" s="42"/>
      <c r="G120" s="41">
        <f t="shared" si="45"/>
        <v>0</v>
      </c>
      <c r="H120" s="41"/>
      <c r="I120" s="41">
        <v>129694047</v>
      </c>
      <c r="J120" s="41"/>
      <c r="K120" s="173">
        <v>28931580</v>
      </c>
      <c r="L120" s="41">
        <f t="shared" si="44"/>
        <v>158625627</v>
      </c>
    </row>
    <row r="121" spans="1:12" ht="22.5" x14ac:dyDescent="0.25">
      <c r="A121" s="203" t="s">
        <v>237</v>
      </c>
      <c r="B121" s="203"/>
      <c r="C121" s="40" t="s">
        <v>129</v>
      </c>
      <c r="D121" s="42"/>
      <c r="E121" s="42"/>
      <c r="F121" s="42"/>
      <c r="G121" s="41">
        <f t="shared" si="45"/>
        <v>0</v>
      </c>
      <c r="H121" s="41"/>
      <c r="I121" s="41"/>
      <c r="J121" s="41"/>
      <c r="K121" s="173"/>
      <c r="L121" s="41">
        <f t="shared" si="44"/>
        <v>0</v>
      </c>
    </row>
    <row r="122" spans="1:12" x14ac:dyDescent="0.25">
      <c r="A122" s="203" t="s">
        <v>238</v>
      </c>
      <c r="B122" s="203"/>
      <c r="C122" s="40" t="s">
        <v>130</v>
      </c>
      <c r="D122" s="42"/>
      <c r="E122" s="41"/>
      <c r="F122" s="42"/>
      <c r="G122" s="41">
        <f t="shared" si="45"/>
        <v>0</v>
      </c>
      <c r="H122" s="41"/>
      <c r="I122" s="41"/>
      <c r="J122" s="41"/>
      <c r="K122" s="173"/>
      <c r="L122" s="41">
        <f t="shared" si="44"/>
        <v>0</v>
      </c>
    </row>
    <row r="123" spans="1:12" ht="33.75" x14ac:dyDescent="0.25">
      <c r="A123" s="203" t="s">
        <v>239</v>
      </c>
      <c r="B123" s="203"/>
      <c r="C123" s="40" t="s">
        <v>131</v>
      </c>
      <c r="D123" s="42"/>
      <c r="E123" s="42"/>
      <c r="F123" s="42"/>
      <c r="G123" s="41">
        <f t="shared" si="45"/>
        <v>0</v>
      </c>
      <c r="H123" s="41"/>
      <c r="I123" s="41"/>
      <c r="J123" s="41"/>
      <c r="K123" s="173"/>
      <c r="L123" s="41">
        <f t="shared" si="44"/>
        <v>0</v>
      </c>
    </row>
    <row r="124" spans="1:12" ht="22.5" x14ac:dyDescent="0.25">
      <c r="A124" s="203" t="s">
        <v>298</v>
      </c>
      <c r="B124" s="203"/>
      <c r="C124" s="40" t="s">
        <v>132</v>
      </c>
      <c r="D124" s="42"/>
      <c r="E124" s="42"/>
      <c r="F124" s="42"/>
      <c r="G124" s="41">
        <f t="shared" si="45"/>
        <v>0</v>
      </c>
      <c r="H124" s="41"/>
      <c r="I124" s="41"/>
      <c r="J124" s="41"/>
      <c r="K124" s="173"/>
      <c r="L124" s="41">
        <f t="shared" si="44"/>
        <v>0</v>
      </c>
    </row>
    <row r="125" spans="1:12" ht="22.5" x14ac:dyDescent="0.25">
      <c r="A125" s="203" t="s">
        <v>299</v>
      </c>
      <c r="B125" s="203"/>
      <c r="C125" s="40" t="s">
        <v>118</v>
      </c>
      <c r="D125" s="42"/>
      <c r="E125" s="42"/>
      <c r="F125" s="42"/>
      <c r="G125" s="41">
        <f t="shared" si="45"/>
        <v>0</v>
      </c>
      <c r="H125" s="41"/>
      <c r="I125" s="41"/>
      <c r="J125" s="41"/>
      <c r="K125" s="173"/>
      <c r="L125" s="41">
        <f t="shared" si="44"/>
        <v>0</v>
      </c>
    </row>
    <row r="126" spans="1:12" ht="22.5" x14ac:dyDescent="0.25">
      <c r="A126" s="203" t="s">
        <v>300</v>
      </c>
      <c r="B126" s="203"/>
      <c r="C126" s="40" t="s">
        <v>133</v>
      </c>
      <c r="D126" s="42"/>
      <c r="E126" s="42"/>
      <c r="F126" s="42"/>
      <c r="G126" s="41">
        <f t="shared" si="45"/>
        <v>0</v>
      </c>
      <c r="H126" s="41"/>
      <c r="I126" s="41"/>
      <c r="J126" s="41"/>
      <c r="K126" s="173"/>
      <c r="L126" s="41">
        <f t="shared" si="44"/>
        <v>0</v>
      </c>
    </row>
    <row r="127" spans="1:12" ht="22.5" x14ac:dyDescent="0.25">
      <c r="A127" s="203" t="s">
        <v>301</v>
      </c>
      <c r="B127" s="203"/>
      <c r="C127" s="40" t="s">
        <v>134</v>
      </c>
      <c r="D127" s="42"/>
      <c r="E127" s="42"/>
      <c r="F127" s="42"/>
      <c r="G127" s="41">
        <f t="shared" si="45"/>
        <v>0</v>
      </c>
      <c r="H127" s="41"/>
      <c r="I127" s="41"/>
      <c r="J127" s="41"/>
      <c r="K127" s="173"/>
      <c r="L127" s="41">
        <f t="shared" si="44"/>
        <v>0</v>
      </c>
    </row>
    <row r="128" spans="1:12" ht="22.5" x14ac:dyDescent="0.25">
      <c r="A128" s="203" t="s">
        <v>302</v>
      </c>
      <c r="B128" s="203"/>
      <c r="C128" s="40" t="s">
        <v>121</v>
      </c>
      <c r="D128" s="42"/>
      <c r="E128" s="42"/>
      <c r="F128" s="42"/>
      <c r="G128" s="41">
        <f t="shared" si="45"/>
        <v>0</v>
      </c>
      <c r="H128" s="41"/>
      <c r="I128" s="41"/>
      <c r="J128" s="41"/>
      <c r="K128" s="173"/>
      <c r="L128" s="41">
        <f t="shared" si="44"/>
        <v>0</v>
      </c>
    </row>
    <row r="129" spans="1:14" x14ac:dyDescent="0.25">
      <c r="A129" s="203" t="s">
        <v>303</v>
      </c>
      <c r="B129" s="203"/>
      <c r="C129" s="40" t="s">
        <v>135</v>
      </c>
      <c r="D129" s="42"/>
      <c r="E129" s="42"/>
      <c r="F129" s="42"/>
      <c r="G129" s="41">
        <f t="shared" si="45"/>
        <v>0</v>
      </c>
      <c r="H129" s="41"/>
      <c r="I129" s="41"/>
      <c r="J129" s="41"/>
      <c r="K129" s="173"/>
      <c r="L129" s="41">
        <f t="shared" si="44"/>
        <v>0</v>
      </c>
    </row>
    <row r="130" spans="1:14" ht="22.5" x14ac:dyDescent="0.25">
      <c r="A130" s="203" t="s">
        <v>304</v>
      </c>
      <c r="B130" s="203"/>
      <c r="C130" s="40" t="s">
        <v>136</v>
      </c>
      <c r="D130" s="42"/>
      <c r="E130" s="41"/>
      <c r="F130" s="42"/>
      <c r="G130" s="41">
        <f t="shared" si="45"/>
        <v>0</v>
      </c>
      <c r="H130" s="41"/>
      <c r="I130" s="41"/>
      <c r="J130" s="41"/>
      <c r="K130" s="173"/>
      <c r="L130" s="41">
        <f t="shared" si="44"/>
        <v>0</v>
      </c>
    </row>
    <row r="131" spans="1:14" x14ac:dyDescent="0.25">
      <c r="A131" s="205" t="s">
        <v>22</v>
      </c>
      <c r="B131" s="205"/>
      <c r="C131" s="43" t="s">
        <v>137</v>
      </c>
      <c r="D131" s="45"/>
      <c r="E131" s="44">
        <f>E132</f>
        <v>10757934</v>
      </c>
      <c r="F131" s="45"/>
      <c r="G131" s="44">
        <f t="shared" si="45"/>
        <v>10757934</v>
      </c>
      <c r="H131" s="44"/>
      <c r="I131" s="44">
        <f>I132</f>
        <v>-84791</v>
      </c>
      <c r="J131" s="44">
        <f t="shared" ref="J131:K131" si="46">J132</f>
        <v>0</v>
      </c>
      <c r="K131" s="177">
        <f t="shared" si="46"/>
        <v>32997541</v>
      </c>
      <c r="L131" s="177">
        <f t="shared" si="44"/>
        <v>43670684</v>
      </c>
    </row>
    <row r="132" spans="1:14" x14ac:dyDescent="0.25">
      <c r="A132" s="203" t="s">
        <v>240</v>
      </c>
      <c r="B132" s="203"/>
      <c r="C132" s="40" t="s">
        <v>138</v>
      </c>
      <c r="D132" s="42"/>
      <c r="E132" s="41">
        <v>10757934</v>
      </c>
      <c r="F132" s="42"/>
      <c r="G132" s="41">
        <f t="shared" si="45"/>
        <v>10757934</v>
      </c>
      <c r="H132" s="41"/>
      <c r="I132" s="41">
        <f>15132728-15217519</f>
        <v>-84791</v>
      </c>
      <c r="J132" s="41"/>
      <c r="K132" s="173">
        <v>32997541</v>
      </c>
      <c r="L132" s="44">
        <f t="shared" si="44"/>
        <v>43670684</v>
      </c>
    </row>
    <row r="133" spans="1:14" x14ac:dyDescent="0.25">
      <c r="A133" s="203" t="s">
        <v>241</v>
      </c>
      <c r="B133" s="203"/>
      <c r="C133" s="40" t="s">
        <v>139</v>
      </c>
      <c r="D133" s="42"/>
      <c r="E133" s="41"/>
      <c r="F133" s="42"/>
      <c r="G133" s="41">
        <f t="shared" si="45"/>
        <v>0</v>
      </c>
      <c r="H133" s="41"/>
      <c r="I133" s="41"/>
      <c r="J133" s="41"/>
      <c r="K133" s="173"/>
      <c r="L133" s="44">
        <f t="shared" si="44"/>
        <v>0</v>
      </c>
    </row>
    <row r="134" spans="1:14" ht="21" x14ac:dyDescent="0.25">
      <c r="A134" s="205" t="s">
        <v>140</v>
      </c>
      <c r="B134" s="205"/>
      <c r="C134" s="43" t="s">
        <v>141</v>
      </c>
      <c r="D134" s="44">
        <f>D101+D117+D131</f>
        <v>261906274</v>
      </c>
      <c r="E134" s="44">
        <f t="shared" ref="E134:F134" si="47">E101+E117+E131</f>
        <v>355764145</v>
      </c>
      <c r="F134" s="44">
        <f t="shared" si="47"/>
        <v>0</v>
      </c>
      <c r="G134" s="44">
        <f t="shared" si="45"/>
        <v>617670419</v>
      </c>
      <c r="H134" s="44"/>
      <c r="I134" s="44">
        <f>I101+I117+I131</f>
        <v>36861920</v>
      </c>
      <c r="J134" s="44">
        <f>J101+J117+J131</f>
        <v>3771750</v>
      </c>
      <c r="K134" s="177">
        <f>K101+K117+K131</f>
        <v>84750622</v>
      </c>
      <c r="L134" s="44">
        <f t="shared" si="44"/>
        <v>743054711</v>
      </c>
    </row>
    <row r="135" spans="1:14" ht="31.5" x14ac:dyDescent="0.25">
      <c r="A135" s="205" t="s">
        <v>38</v>
      </c>
      <c r="B135" s="205"/>
      <c r="C135" s="43" t="s">
        <v>142</v>
      </c>
      <c r="D135" s="45"/>
      <c r="E135" s="45"/>
      <c r="F135" s="45"/>
      <c r="G135" s="44">
        <f t="shared" si="45"/>
        <v>0</v>
      </c>
      <c r="H135" s="44"/>
      <c r="I135" s="44"/>
      <c r="J135" s="44"/>
      <c r="K135" s="177"/>
      <c r="L135" s="44">
        <f t="shared" si="44"/>
        <v>0</v>
      </c>
    </row>
    <row r="136" spans="1:14" ht="22.5" x14ac:dyDescent="0.25">
      <c r="A136" s="203" t="s">
        <v>252</v>
      </c>
      <c r="B136" s="203"/>
      <c r="C136" s="40" t="s">
        <v>181</v>
      </c>
      <c r="D136" s="42"/>
      <c r="E136" s="42"/>
      <c r="F136" s="42"/>
      <c r="G136" s="41">
        <f t="shared" si="45"/>
        <v>0</v>
      </c>
      <c r="H136" s="41"/>
      <c r="I136" s="41"/>
      <c r="J136" s="41"/>
      <c r="K136" s="173"/>
      <c r="L136" s="44">
        <f t="shared" si="44"/>
        <v>0</v>
      </c>
    </row>
    <row r="137" spans="1:14" ht="22.5" x14ac:dyDescent="0.25">
      <c r="A137" s="203" t="s">
        <v>253</v>
      </c>
      <c r="B137" s="203"/>
      <c r="C137" s="40" t="s">
        <v>182</v>
      </c>
      <c r="D137" s="42"/>
      <c r="E137" s="42"/>
      <c r="F137" s="42"/>
      <c r="G137" s="41">
        <f t="shared" si="45"/>
        <v>0</v>
      </c>
      <c r="H137" s="41"/>
      <c r="I137" s="41"/>
      <c r="J137" s="41"/>
      <c r="K137" s="173"/>
      <c r="L137" s="44">
        <f t="shared" si="44"/>
        <v>0</v>
      </c>
    </row>
    <row r="138" spans="1:14" ht="22.5" x14ac:dyDescent="0.25">
      <c r="A138" s="203" t="s">
        <v>254</v>
      </c>
      <c r="B138" s="203"/>
      <c r="C138" s="40" t="s">
        <v>183</v>
      </c>
      <c r="D138" s="42"/>
      <c r="E138" s="42"/>
      <c r="F138" s="42"/>
      <c r="G138" s="41">
        <f t="shared" si="45"/>
        <v>0</v>
      </c>
      <c r="H138" s="41"/>
      <c r="I138" s="41"/>
      <c r="J138" s="41"/>
      <c r="K138" s="173"/>
      <c r="L138" s="44">
        <f t="shared" si="44"/>
        <v>0</v>
      </c>
    </row>
    <row r="139" spans="1:14" ht="21" x14ac:dyDescent="0.25">
      <c r="A139" s="205" t="s">
        <v>50</v>
      </c>
      <c r="B139" s="205"/>
      <c r="C139" s="43" t="s">
        <v>146</v>
      </c>
      <c r="D139" s="45"/>
      <c r="E139" s="45"/>
      <c r="F139" s="45"/>
      <c r="G139" s="44">
        <f t="shared" si="45"/>
        <v>0</v>
      </c>
      <c r="H139" s="44"/>
      <c r="I139" s="44"/>
      <c r="J139" s="44"/>
      <c r="K139" s="177"/>
      <c r="L139" s="44">
        <f t="shared" si="44"/>
        <v>0</v>
      </c>
    </row>
    <row r="140" spans="1:14" ht="22.5" x14ac:dyDescent="0.25">
      <c r="A140" s="203" t="s">
        <v>262</v>
      </c>
      <c r="B140" s="203"/>
      <c r="C140" s="40" t="s">
        <v>147</v>
      </c>
      <c r="D140" s="42"/>
      <c r="E140" s="42"/>
      <c r="F140" s="42"/>
      <c r="G140" s="41">
        <f t="shared" si="45"/>
        <v>0</v>
      </c>
      <c r="H140" s="41"/>
      <c r="I140" s="41"/>
      <c r="J140" s="41"/>
      <c r="K140" s="173"/>
      <c r="L140" s="44">
        <f t="shared" si="44"/>
        <v>0</v>
      </c>
    </row>
    <row r="141" spans="1:14" ht="22.5" x14ac:dyDescent="0.25">
      <c r="A141" s="203" t="s">
        <v>263</v>
      </c>
      <c r="B141" s="203"/>
      <c r="C141" s="40" t="s">
        <v>148</v>
      </c>
      <c r="D141" s="42"/>
      <c r="E141" s="42"/>
      <c r="F141" s="42"/>
      <c r="G141" s="41">
        <f t="shared" si="45"/>
        <v>0</v>
      </c>
      <c r="H141" s="41"/>
      <c r="I141" s="41"/>
      <c r="J141" s="41"/>
      <c r="K141" s="173"/>
      <c r="L141" s="44">
        <f t="shared" si="44"/>
        <v>0</v>
      </c>
    </row>
    <row r="142" spans="1:14" ht="22.5" x14ac:dyDescent="0.25">
      <c r="A142" s="203" t="s">
        <v>264</v>
      </c>
      <c r="B142" s="203"/>
      <c r="C142" s="40" t="s">
        <v>149</v>
      </c>
      <c r="D142" s="42"/>
      <c r="E142" s="42"/>
      <c r="F142" s="42"/>
      <c r="G142" s="41">
        <f t="shared" si="45"/>
        <v>0</v>
      </c>
      <c r="H142" s="41"/>
      <c r="I142" s="41"/>
      <c r="J142" s="41"/>
      <c r="K142" s="173"/>
      <c r="L142" s="44">
        <f t="shared" si="44"/>
        <v>0</v>
      </c>
    </row>
    <row r="143" spans="1:14" ht="22.5" x14ac:dyDescent="0.25">
      <c r="A143" s="203" t="s">
        <v>265</v>
      </c>
      <c r="B143" s="203"/>
      <c r="C143" s="40" t="s">
        <v>150</v>
      </c>
      <c r="D143" s="42"/>
      <c r="E143" s="42"/>
      <c r="F143" s="42"/>
      <c r="G143" s="41">
        <f t="shared" si="45"/>
        <v>0</v>
      </c>
      <c r="H143" s="41"/>
      <c r="I143" s="41"/>
      <c r="J143" s="41"/>
      <c r="K143" s="173"/>
      <c r="L143" s="44">
        <f t="shared" si="44"/>
        <v>0</v>
      </c>
    </row>
    <row r="144" spans="1:14" ht="21" x14ac:dyDescent="0.25">
      <c r="A144" s="205" t="s">
        <v>151</v>
      </c>
      <c r="B144" s="205"/>
      <c r="C144" s="43" t="s">
        <v>152</v>
      </c>
      <c r="D144" s="44">
        <f>D146+D149</f>
        <v>543010043</v>
      </c>
      <c r="E144" s="44">
        <f t="shared" ref="E144:F144" si="48">E146+E149</f>
        <v>0</v>
      </c>
      <c r="F144" s="44">
        <f t="shared" si="48"/>
        <v>231044692</v>
      </c>
      <c r="G144" s="44">
        <f t="shared" si="45"/>
        <v>774054735</v>
      </c>
      <c r="H144" s="44"/>
      <c r="I144" s="44">
        <f>SUM(I145:I148)</f>
        <v>700000</v>
      </c>
      <c r="J144" s="44">
        <f>SUM(J145:J149)</f>
        <v>-3771750</v>
      </c>
      <c r="K144" s="177">
        <f>SUM(K145:K149)</f>
        <v>24725486</v>
      </c>
      <c r="L144" s="44">
        <f t="shared" si="44"/>
        <v>795708471</v>
      </c>
      <c r="N144" s="163"/>
    </row>
    <row r="145" spans="1:14" ht="22.5" x14ac:dyDescent="0.25">
      <c r="A145" s="203" t="s">
        <v>267</v>
      </c>
      <c r="B145" s="203"/>
      <c r="C145" s="59" t="s">
        <v>153</v>
      </c>
      <c r="D145" s="44"/>
      <c r="E145" s="45"/>
      <c r="F145" s="45"/>
      <c r="G145" s="44">
        <f t="shared" si="45"/>
        <v>0</v>
      </c>
      <c r="H145" s="44"/>
      <c r="I145" s="44"/>
      <c r="J145" s="44"/>
      <c r="K145" s="177"/>
      <c r="L145" s="44">
        <f t="shared" si="44"/>
        <v>0</v>
      </c>
      <c r="N145" s="163"/>
    </row>
    <row r="146" spans="1:14" ht="22.5" x14ac:dyDescent="0.25">
      <c r="A146" s="203" t="s">
        <v>268</v>
      </c>
      <c r="B146" s="203"/>
      <c r="C146" s="59" t="s">
        <v>154</v>
      </c>
      <c r="D146" s="41">
        <v>20835125</v>
      </c>
      <c r="E146" s="42"/>
      <c r="F146" s="42"/>
      <c r="G146" s="41">
        <f t="shared" si="45"/>
        <v>20835125</v>
      </c>
      <c r="H146" s="41"/>
      <c r="I146" s="41">
        <v>700000</v>
      </c>
      <c r="J146" s="41"/>
      <c r="K146" s="173">
        <v>24097486</v>
      </c>
      <c r="L146" s="44">
        <f t="shared" si="44"/>
        <v>45632611</v>
      </c>
    </row>
    <row r="147" spans="1:14" x14ac:dyDescent="0.25">
      <c r="A147" s="203" t="s">
        <v>269</v>
      </c>
      <c r="B147" s="203"/>
      <c r="C147" s="59" t="s">
        <v>155</v>
      </c>
      <c r="D147" s="44"/>
      <c r="E147" s="45"/>
      <c r="F147" s="45"/>
      <c r="G147" s="44">
        <f t="shared" si="45"/>
        <v>0</v>
      </c>
      <c r="H147" s="44"/>
      <c r="I147" s="44"/>
      <c r="J147" s="44"/>
      <c r="K147" s="177"/>
      <c r="L147" s="44">
        <f t="shared" si="44"/>
        <v>0</v>
      </c>
    </row>
    <row r="148" spans="1:14" x14ac:dyDescent="0.25">
      <c r="A148" s="203" t="s">
        <v>270</v>
      </c>
      <c r="B148" s="203"/>
      <c r="C148" s="59" t="s">
        <v>156</v>
      </c>
      <c r="D148" s="44"/>
      <c r="E148" s="45"/>
      <c r="F148" s="45"/>
      <c r="G148" s="44">
        <f t="shared" si="45"/>
        <v>0</v>
      </c>
      <c r="H148" s="44"/>
      <c r="I148" s="44"/>
      <c r="J148" s="44"/>
      <c r="K148" s="177"/>
      <c r="L148" s="44">
        <f t="shared" si="44"/>
        <v>0</v>
      </c>
    </row>
    <row r="149" spans="1:14" ht="22.5" x14ac:dyDescent="0.25">
      <c r="A149" s="206" t="s">
        <v>305</v>
      </c>
      <c r="B149" s="207"/>
      <c r="C149" s="59" t="s">
        <v>330</v>
      </c>
      <c r="D149" s="41">
        <v>522174918</v>
      </c>
      <c r="E149" s="45"/>
      <c r="F149" s="41">
        <v>231044692</v>
      </c>
      <c r="G149" s="44">
        <f t="shared" si="45"/>
        <v>753219610</v>
      </c>
      <c r="H149" s="44"/>
      <c r="I149" s="44"/>
      <c r="J149" s="44">
        <f>-3243000-528750</f>
        <v>-3771750</v>
      </c>
      <c r="K149" s="177">
        <v>628000</v>
      </c>
      <c r="L149" s="44">
        <f t="shared" si="44"/>
        <v>750075860</v>
      </c>
    </row>
    <row r="150" spans="1:14" ht="21" x14ac:dyDescent="0.25">
      <c r="A150" s="205" t="s">
        <v>63</v>
      </c>
      <c r="B150" s="205"/>
      <c r="C150" s="60" t="s">
        <v>157</v>
      </c>
      <c r="D150" s="44"/>
      <c r="E150" s="45"/>
      <c r="F150" s="45"/>
      <c r="G150" s="44">
        <f t="shared" si="45"/>
        <v>0</v>
      </c>
      <c r="H150" s="44"/>
      <c r="I150" s="44"/>
      <c r="J150" s="44"/>
      <c r="K150" s="177"/>
      <c r="L150" s="44">
        <f t="shared" si="44"/>
        <v>0</v>
      </c>
    </row>
    <row r="151" spans="1:14" ht="22.5" x14ac:dyDescent="0.25">
      <c r="A151" s="203" t="s">
        <v>271</v>
      </c>
      <c r="B151" s="203"/>
      <c r="C151" s="59" t="s">
        <v>184</v>
      </c>
      <c r="D151" s="44"/>
      <c r="E151" s="45"/>
      <c r="F151" s="45"/>
      <c r="G151" s="44">
        <f t="shared" si="45"/>
        <v>0</v>
      </c>
      <c r="H151" s="44"/>
      <c r="I151" s="44"/>
      <c r="J151" s="44"/>
      <c r="K151" s="177"/>
      <c r="L151" s="44">
        <f t="shared" si="44"/>
        <v>0</v>
      </c>
    </row>
    <row r="152" spans="1:14" ht="22.5" x14ac:dyDescent="0.25">
      <c r="A152" s="203" t="s">
        <v>272</v>
      </c>
      <c r="B152" s="203"/>
      <c r="C152" s="59" t="s">
        <v>185</v>
      </c>
      <c r="D152" s="44"/>
      <c r="E152" s="45"/>
      <c r="F152" s="45"/>
      <c r="G152" s="44">
        <f t="shared" si="45"/>
        <v>0</v>
      </c>
      <c r="H152" s="44"/>
      <c r="I152" s="44"/>
      <c r="J152" s="44"/>
      <c r="K152" s="177"/>
      <c r="L152" s="44">
        <f t="shared" si="44"/>
        <v>0</v>
      </c>
    </row>
    <row r="153" spans="1:14" x14ac:dyDescent="0.25">
      <c r="A153" s="203" t="s">
        <v>273</v>
      </c>
      <c r="B153" s="203"/>
      <c r="C153" s="59" t="s">
        <v>186</v>
      </c>
      <c r="D153" s="44"/>
      <c r="E153" s="45"/>
      <c r="F153" s="45"/>
      <c r="G153" s="44">
        <f t="shared" si="45"/>
        <v>0</v>
      </c>
      <c r="H153" s="44"/>
      <c r="I153" s="44"/>
      <c r="J153" s="44"/>
      <c r="K153" s="177"/>
      <c r="L153" s="44">
        <f t="shared" si="44"/>
        <v>0</v>
      </c>
    </row>
    <row r="154" spans="1:14" x14ac:dyDescent="0.25">
      <c r="A154" s="203" t="s">
        <v>274</v>
      </c>
      <c r="B154" s="203"/>
      <c r="C154" s="59" t="s">
        <v>187</v>
      </c>
      <c r="D154" s="44"/>
      <c r="E154" s="45"/>
      <c r="F154" s="45"/>
      <c r="G154" s="44">
        <f t="shared" si="45"/>
        <v>0</v>
      </c>
      <c r="H154" s="44"/>
      <c r="I154" s="44"/>
      <c r="J154" s="44"/>
      <c r="K154" s="177"/>
      <c r="L154" s="44">
        <f t="shared" si="44"/>
        <v>0</v>
      </c>
    </row>
    <row r="155" spans="1:14" ht="21" x14ac:dyDescent="0.25">
      <c r="A155" s="205" t="s">
        <v>69</v>
      </c>
      <c r="B155" s="205"/>
      <c r="C155" s="60" t="s">
        <v>162</v>
      </c>
      <c r="D155" s="44">
        <f>D144</f>
        <v>543010043</v>
      </c>
      <c r="E155" s="44">
        <f t="shared" ref="E155:F155" si="49">E144</f>
        <v>0</v>
      </c>
      <c r="F155" s="44">
        <f t="shared" si="49"/>
        <v>231044692</v>
      </c>
      <c r="G155" s="44">
        <f t="shared" si="45"/>
        <v>774054735</v>
      </c>
      <c r="H155" s="44"/>
      <c r="I155" s="44">
        <f>I135+I139+I144+I150</f>
        <v>700000</v>
      </c>
      <c r="J155" s="44">
        <f>J135+J139+J144+J150</f>
        <v>-3771750</v>
      </c>
      <c r="K155" s="177">
        <f>K135+K139+K144+K150</f>
        <v>24725486</v>
      </c>
      <c r="L155" s="44">
        <f t="shared" si="44"/>
        <v>795708471</v>
      </c>
    </row>
    <row r="156" spans="1:14" x14ac:dyDescent="0.25">
      <c r="A156" s="205" t="s">
        <v>163</v>
      </c>
      <c r="B156" s="205"/>
      <c r="C156" s="60" t="s">
        <v>164</v>
      </c>
      <c r="D156" s="44">
        <f>D134+D155</f>
        <v>804916317</v>
      </c>
      <c r="E156" s="44">
        <f t="shared" ref="E156:F156" si="50">E134+E155</f>
        <v>355764145</v>
      </c>
      <c r="F156" s="44">
        <f t="shared" si="50"/>
        <v>231044692</v>
      </c>
      <c r="G156" s="44">
        <f t="shared" si="45"/>
        <v>1391725154</v>
      </c>
      <c r="H156" s="44"/>
      <c r="I156" s="44">
        <f>I134+I155</f>
        <v>37561920</v>
      </c>
      <c r="J156" s="44">
        <f>J134+J155</f>
        <v>0</v>
      </c>
      <c r="K156" s="177">
        <f>K134+K155</f>
        <v>109476108</v>
      </c>
      <c r="L156" s="44">
        <f t="shared" si="44"/>
        <v>1538763182</v>
      </c>
    </row>
    <row r="157" spans="1:14" x14ac:dyDescent="0.25">
      <c r="A157" s="61"/>
      <c r="B157" s="62"/>
      <c r="C157" s="63"/>
      <c r="D157" s="63"/>
      <c r="E157" s="63"/>
      <c r="F157" s="63"/>
      <c r="G157" s="64">
        <f>+G91-G156</f>
        <v>0</v>
      </c>
      <c r="H157" s="64">
        <f t="shared" ref="H157:L157" si="51">+H91-H156</f>
        <v>0</v>
      </c>
      <c r="I157" s="64">
        <f t="shared" si="51"/>
        <v>0</v>
      </c>
      <c r="J157" s="64">
        <f t="shared" si="51"/>
        <v>0</v>
      </c>
      <c r="K157" s="64">
        <f t="shared" ref="K157" si="52">+K91-K156</f>
        <v>0</v>
      </c>
      <c r="L157" s="64">
        <f t="shared" si="51"/>
        <v>0</v>
      </c>
    </row>
    <row r="158" spans="1:14" x14ac:dyDescent="0.25">
      <c r="A158" s="65"/>
      <c r="B158" s="66"/>
      <c r="C158" s="67"/>
      <c r="D158" s="67"/>
      <c r="E158" s="67"/>
      <c r="F158" s="67"/>
      <c r="G158" s="171"/>
    </row>
    <row r="159" spans="1:14" x14ac:dyDescent="0.25">
      <c r="A159" s="68" t="s">
        <v>188</v>
      </c>
      <c r="B159" s="68"/>
      <c r="C159" s="69"/>
      <c r="D159" s="194">
        <v>8</v>
      </c>
      <c r="E159" s="195"/>
      <c r="F159" s="195"/>
      <c r="G159" s="196"/>
    </row>
    <row r="160" spans="1:14" x14ac:dyDescent="0.25">
      <c r="A160" s="197"/>
      <c r="B160" s="198"/>
      <c r="C160" s="199"/>
      <c r="D160" s="194"/>
      <c r="E160" s="195"/>
      <c r="F160" s="195"/>
      <c r="G160" s="196"/>
    </row>
    <row r="161" spans="1:7" x14ac:dyDescent="0.25">
      <c r="A161" s="70"/>
      <c r="B161" s="70"/>
      <c r="C161" s="71"/>
      <c r="D161" s="72"/>
      <c r="E161" s="72"/>
      <c r="F161" s="72"/>
      <c r="G161" s="172"/>
    </row>
  </sheetData>
  <mergeCells count="159">
    <mergeCell ref="A2:G2"/>
    <mergeCell ref="C3:G3"/>
    <mergeCell ref="C4:G4"/>
    <mergeCell ref="A149:B149"/>
    <mergeCell ref="A155:B155"/>
    <mergeCell ref="A154:B154"/>
    <mergeCell ref="A134:B134"/>
    <mergeCell ref="A133:B133"/>
    <mergeCell ref="A136:B136"/>
    <mergeCell ref="A135:B135"/>
    <mergeCell ref="A138:B138"/>
    <mergeCell ref="A137:B137"/>
    <mergeCell ref="A140:B140"/>
    <mergeCell ref="A139:B139"/>
    <mergeCell ref="A142:B142"/>
    <mergeCell ref="A141:B141"/>
    <mergeCell ref="A124:B124"/>
    <mergeCell ref="A123:B123"/>
    <mergeCell ref="A126:B126"/>
    <mergeCell ref="A125:B125"/>
    <mergeCell ref="A128:B128"/>
    <mergeCell ref="A127:B127"/>
    <mergeCell ref="A130:B130"/>
    <mergeCell ref="A129:B129"/>
    <mergeCell ref="A156:B156"/>
    <mergeCell ref="A144:B144"/>
    <mergeCell ref="A143:B143"/>
    <mergeCell ref="A146:B146"/>
    <mergeCell ref="A145:B145"/>
    <mergeCell ref="A148:B148"/>
    <mergeCell ref="A153:B153"/>
    <mergeCell ref="A147:B147"/>
    <mergeCell ref="A152:B152"/>
    <mergeCell ref="A151:B151"/>
    <mergeCell ref="A150:B150"/>
    <mergeCell ref="A132:B132"/>
    <mergeCell ref="A131:B131"/>
    <mergeCell ref="A114:B114"/>
    <mergeCell ref="A113:B113"/>
    <mergeCell ref="A116:B116"/>
    <mergeCell ref="A115:B115"/>
    <mergeCell ref="A118:B118"/>
    <mergeCell ref="A117:B117"/>
    <mergeCell ref="A120:B120"/>
    <mergeCell ref="A119:B119"/>
    <mergeCell ref="A122:B122"/>
    <mergeCell ref="A121:B121"/>
    <mergeCell ref="A104:B104"/>
    <mergeCell ref="A103:B103"/>
    <mergeCell ref="A106:B106"/>
    <mergeCell ref="A105:B105"/>
    <mergeCell ref="A108:B108"/>
    <mergeCell ref="A107:B107"/>
    <mergeCell ref="A110:B110"/>
    <mergeCell ref="A109:B109"/>
    <mergeCell ref="A112:B112"/>
    <mergeCell ref="A111:B111"/>
    <mergeCell ref="A96:B96"/>
    <mergeCell ref="A95:B95"/>
    <mergeCell ref="A99:B99"/>
    <mergeCell ref="A97:B98"/>
    <mergeCell ref="C97:C98"/>
    <mergeCell ref="D97:G97"/>
    <mergeCell ref="A102:B102"/>
    <mergeCell ref="A100:G100"/>
    <mergeCell ref="A101:B101"/>
    <mergeCell ref="A85:B85"/>
    <mergeCell ref="A84:B84"/>
    <mergeCell ref="A87:B87"/>
    <mergeCell ref="A86:B86"/>
    <mergeCell ref="A89:B89"/>
    <mergeCell ref="A88:B88"/>
    <mergeCell ref="A91:B91"/>
    <mergeCell ref="A90:B90"/>
    <mergeCell ref="A83:B83"/>
    <mergeCell ref="A74:B74"/>
    <mergeCell ref="A73:B73"/>
    <mergeCell ref="A76:B76"/>
    <mergeCell ref="A75:B75"/>
    <mergeCell ref="A78:B78"/>
    <mergeCell ref="A77:B77"/>
    <mergeCell ref="A80:B80"/>
    <mergeCell ref="A79:B79"/>
    <mergeCell ref="A82:B82"/>
    <mergeCell ref="A81:B81"/>
    <mergeCell ref="A64:B64"/>
    <mergeCell ref="A63:B63"/>
    <mergeCell ref="A66:B66"/>
    <mergeCell ref="A65:B65"/>
    <mergeCell ref="A68:B68"/>
    <mergeCell ref="A67:B67"/>
    <mergeCell ref="A70:B70"/>
    <mergeCell ref="A69:B69"/>
    <mergeCell ref="A72:B72"/>
    <mergeCell ref="A71:B71"/>
    <mergeCell ref="A54:B54"/>
    <mergeCell ref="A53:B53"/>
    <mergeCell ref="A56:B56"/>
    <mergeCell ref="A55:B55"/>
    <mergeCell ref="A58:B58"/>
    <mergeCell ref="A57:B57"/>
    <mergeCell ref="A60:B60"/>
    <mergeCell ref="A59:B59"/>
    <mergeCell ref="A62:B62"/>
    <mergeCell ref="A61:B6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34:B34"/>
    <mergeCell ref="A33:B33"/>
    <mergeCell ref="A36:B36"/>
    <mergeCell ref="A35:B35"/>
    <mergeCell ref="A38:B38"/>
    <mergeCell ref="A37:B37"/>
    <mergeCell ref="A40:B40"/>
    <mergeCell ref="A39:B39"/>
    <mergeCell ref="A42:B42"/>
    <mergeCell ref="A41:B41"/>
    <mergeCell ref="A5:B5"/>
    <mergeCell ref="A3:B3"/>
    <mergeCell ref="A4:B4"/>
    <mergeCell ref="A8:B8"/>
    <mergeCell ref="A6:B7"/>
    <mergeCell ref="A21:B21"/>
    <mergeCell ref="A24:B24"/>
    <mergeCell ref="A23:B23"/>
    <mergeCell ref="A26:B26"/>
    <mergeCell ref="A25:B25"/>
    <mergeCell ref="D159:G159"/>
    <mergeCell ref="D160:G160"/>
    <mergeCell ref="A160:C160"/>
    <mergeCell ref="C6:C7"/>
    <mergeCell ref="D6:G6"/>
    <mergeCell ref="A11:B11"/>
    <mergeCell ref="A9:G9"/>
    <mergeCell ref="A10:B10"/>
    <mergeCell ref="A13:B13"/>
    <mergeCell ref="A12:B12"/>
    <mergeCell ref="A15:B15"/>
    <mergeCell ref="A14:B14"/>
    <mergeCell ref="A18:B18"/>
    <mergeCell ref="A16:B16"/>
    <mergeCell ref="A20:B20"/>
    <mergeCell ref="A19:B19"/>
    <mergeCell ref="A22:B22"/>
    <mergeCell ref="A17:B17"/>
    <mergeCell ref="A28:B28"/>
    <mergeCell ref="A27:B27"/>
    <mergeCell ref="A30:B30"/>
    <mergeCell ref="A29:B29"/>
    <mergeCell ref="A32:B32"/>
    <mergeCell ref="A31:B31"/>
  </mergeCells>
  <pageMargins left="0.25" right="0.25" top="0.75" bottom="0.75" header="0.3" footer="0.3"/>
  <pageSetup paperSize="9" scale="89" orientation="portrait" r:id="rId1"/>
  <rowBreaks count="2" manualBreakCount="2">
    <brk id="59" max="11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V90"/>
  <sheetViews>
    <sheetView zoomScaleNormal="100" workbookViewId="0">
      <pane ySplit="6" topLeftCell="A78" activePane="bottomLeft" state="frozen"/>
      <selection pane="bottomLeft" activeCell="M40" sqref="M40"/>
    </sheetView>
  </sheetViews>
  <sheetFormatPr defaultRowHeight="21.95" customHeight="1" x14ac:dyDescent="0.25"/>
  <cols>
    <col min="1" max="1" width="9.140625" style="75"/>
    <col min="2" max="2" width="1.140625" style="75" customWidth="1"/>
    <col min="3" max="3" width="9.140625" style="75"/>
    <col min="4" max="4" width="20.28515625" style="75" customWidth="1"/>
    <col min="5" max="5" width="12.140625" style="75" hidden="1" customWidth="1"/>
    <col min="6" max="6" width="10.85546875" style="75" hidden="1" customWidth="1"/>
    <col min="7" max="7" width="16.140625" style="75" hidden="1" customWidth="1"/>
    <col min="8" max="8" width="16.42578125" style="75" customWidth="1"/>
    <col min="9" max="9" width="17.7109375" style="75" customWidth="1"/>
    <col min="10" max="12" width="13.140625" style="75" customWidth="1"/>
    <col min="13" max="14" width="14" style="75" customWidth="1"/>
    <col min="15" max="15" width="9.140625" style="75"/>
    <col min="16" max="16" width="10.140625" style="75" bestFit="1" customWidth="1"/>
    <col min="17" max="17" width="9.140625" style="75"/>
    <col min="18" max="18" width="9.7109375" style="75" bestFit="1" customWidth="1"/>
    <col min="19" max="16384" width="9.140625" style="75"/>
  </cols>
  <sheetData>
    <row r="1" spans="1:13" ht="21.95" customHeight="1" x14ac:dyDescent="0.25">
      <c r="A1" s="213" t="s">
        <v>324</v>
      </c>
      <c r="B1" s="213"/>
      <c r="C1" s="213"/>
      <c r="D1" s="213"/>
      <c r="E1" s="213"/>
      <c r="F1" s="213"/>
      <c r="G1" s="213"/>
      <c r="H1" s="213"/>
    </row>
    <row r="2" spans="1:13" ht="21.95" customHeight="1" x14ac:dyDescent="0.25">
      <c r="A2" s="219" t="s">
        <v>167</v>
      </c>
      <c r="B2" s="219"/>
      <c r="C2" s="214" t="s">
        <v>190</v>
      </c>
      <c r="D2" s="214"/>
      <c r="E2" s="214"/>
      <c r="F2" s="214"/>
      <c r="G2" s="214"/>
      <c r="H2" s="214"/>
    </row>
    <row r="3" spans="1:13" ht="21.95" customHeight="1" x14ac:dyDescent="0.25">
      <c r="A3" s="219" t="s">
        <v>170</v>
      </c>
      <c r="B3" s="219"/>
      <c r="C3" s="214" t="s">
        <v>171</v>
      </c>
      <c r="D3" s="214"/>
      <c r="E3" s="214"/>
      <c r="F3" s="214"/>
      <c r="G3" s="214"/>
      <c r="H3" s="214"/>
      <c r="I3" s="156"/>
      <c r="J3" s="156"/>
      <c r="K3" s="156"/>
      <c r="L3" s="156"/>
      <c r="M3" s="156"/>
    </row>
    <row r="4" spans="1:13" ht="21.95" customHeight="1" x14ac:dyDescent="0.25">
      <c r="A4" s="222"/>
      <c r="B4" s="223"/>
      <c r="C4" s="223"/>
      <c r="D4" s="223"/>
      <c r="E4" s="223"/>
      <c r="F4" s="223"/>
      <c r="G4" s="223"/>
      <c r="H4" s="223"/>
      <c r="I4" s="156"/>
      <c r="J4" s="156"/>
      <c r="K4" s="156"/>
      <c r="L4" s="156"/>
      <c r="M4" s="156"/>
    </row>
    <row r="5" spans="1:13" ht="21.95" customHeight="1" x14ac:dyDescent="0.25">
      <c r="A5" s="217" t="s">
        <v>172</v>
      </c>
      <c r="B5" s="217"/>
      <c r="C5" s="220" t="s">
        <v>173</v>
      </c>
      <c r="D5" s="220"/>
      <c r="E5" s="221"/>
      <c r="F5" s="221"/>
      <c r="G5" s="221"/>
      <c r="H5" s="221"/>
      <c r="I5" s="156"/>
      <c r="J5" s="156"/>
      <c r="K5" s="156"/>
      <c r="L5" s="156"/>
      <c r="M5" s="156"/>
    </row>
    <row r="6" spans="1:13" ht="48.75" customHeight="1" x14ac:dyDescent="0.25">
      <c r="A6" s="217"/>
      <c r="B6" s="217"/>
      <c r="C6" s="217"/>
      <c r="D6" s="217"/>
      <c r="E6" s="76" t="s">
        <v>3</v>
      </c>
      <c r="F6" s="76" t="s">
        <v>4</v>
      </c>
      <c r="G6" s="77" t="s">
        <v>5</v>
      </c>
      <c r="H6" s="160" t="s">
        <v>327</v>
      </c>
      <c r="I6" s="49" t="s">
        <v>314</v>
      </c>
      <c r="J6" s="49" t="s">
        <v>315</v>
      </c>
      <c r="K6" s="49" t="s">
        <v>316</v>
      </c>
      <c r="L6" s="49" t="s">
        <v>328</v>
      </c>
      <c r="M6" s="49" t="s">
        <v>313</v>
      </c>
    </row>
    <row r="7" spans="1:13" ht="21.95" customHeight="1" x14ac:dyDescent="0.25">
      <c r="A7" s="217">
        <v>1</v>
      </c>
      <c r="B7" s="217"/>
      <c r="C7" s="217">
        <v>2</v>
      </c>
      <c r="D7" s="217"/>
      <c r="E7" s="79">
        <v>3</v>
      </c>
      <c r="F7" s="78">
        <v>4</v>
      </c>
      <c r="G7" s="78">
        <v>5</v>
      </c>
      <c r="H7" s="78">
        <v>6</v>
      </c>
      <c r="I7" s="154"/>
      <c r="J7" s="154"/>
      <c r="K7" s="158"/>
      <c r="L7" s="161"/>
      <c r="M7" s="154"/>
    </row>
    <row r="8" spans="1:13" ht="21.95" customHeight="1" x14ac:dyDescent="0.25">
      <c r="A8" s="224" t="s">
        <v>165</v>
      </c>
      <c r="B8" s="225"/>
      <c r="C8" s="225"/>
      <c r="D8" s="225"/>
      <c r="E8" s="225"/>
      <c r="F8" s="225"/>
      <c r="G8" s="225"/>
      <c r="H8" s="225"/>
    </row>
    <row r="9" spans="1:13" ht="21.95" customHeight="1" x14ac:dyDescent="0.25">
      <c r="A9" s="217" t="s">
        <v>6</v>
      </c>
      <c r="B9" s="217"/>
      <c r="C9" s="218" t="s">
        <v>7</v>
      </c>
      <c r="D9" s="218"/>
      <c r="E9" s="81"/>
      <c r="F9" s="82"/>
      <c r="G9" s="82"/>
      <c r="H9" s="82"/>
      <c r="I9" s="82"/>
      <c r="J9" s="82"/>
      <c r="K9" s="82"/>
      <c r="L9" s="82"/>
      <c r="M9" s="82">
        <f>H9+I9+J9+K9+L9</f>
        <v>0</v>
      </c>
    </row>
    <row r="10" spans="1:13" ht="21.95" customHeight="1" x14ac:dyDescent="0.25">
      <c r="A10" s="215" t="s">
        <v>228</v>
      </c>
      <c r="B10" s="215"/>
      <c r="C10" s="216" t="s">
        <v>8</v>
      </c>
      <c r="D10" s="216"/>
      <c r="E10" s="83"/>
      <c r="F10" s="39"/>
      <c r="G10" s="39"/>
      <c r="H10" s="39"/>
      <c r="I10" s="39"/>
      <c r="J10" s="39"/>
      <c r="K10" s="39"/>
      <c r="L10" s="39"/>
      <c r="M10" s="39">
        <f>H10+I10+J10+K10+L10</f>
        <v>0</v>
      </c>
    </row>
    <row r="11" spans="1:13" ht="21.95" customHeight="1" x14ac:dyDescent="0.25">
      <c r="A11" s="215" t="s">
        <v>205</v>
      </c>
      <c r="B11" s="215"/>
      <c r="C11" s="216" t="s">
        <v>9</v>
      </c>
      <c r="D11" s="216"/>
      <c r="E11" s="83"/>
      <c r="F11" s="39"/>
      <c r="G11" s="39"/>
      <c r="H11" s="39"/>
      <c r="I11" s="39"/>
      <c r="J11" s="39"/>
      <c r="K11" s="39"/>
      <c r="L11" s="39"/>
      <c r="M11" s="39">
        <f t="shared" ref="M11:M64" si="0">H11+I11+J11+K11+L11</f>
        <v>0</v>
      </c>
    </row>
    <row r="12" spans="1:13" ht="21.95" customHeight="1" x14ac:dyDescent="0.25">
      <c r="A12" s="215" t="s">
        <v>229</v>
      </c>
      <c r="B12" s="215"/>
      <c r="C12" s="216" t="s">
        <v>10</v>
      </c>
      <c r="D12" s="216"/>
      <c r="E12" s="83"/>
      <c r="F12" s="39"/>
      <c r="G12" s="39"/>
      <c r="H12" s="39"/>
      <c r="I12" s="39"/>
      <c r="J12" s="39"/>
      <c r="K12" s="39"/>
      <c r="L12" s="39"/>
      <c r="M12" s="39">
        <f t="shared" si="0"/>
        <v>0</v>
      </c>
    </row>
    <row r="13" spans="1:13" ht="21.95" customHeight="1" x14ac:dyDescent="0.25">
      <c r="A13" s="215" t="s">
        <v>230</v>
      </c>
      <c r="B13" s="215"/>
      <c r="C13" s="216" t="s">
        <v>11</v>
      </c>
      <c r="D13" s="216"/>
      <c r="E13" s="83"/>
      <c r="F13" s="39"/>
      <c r="G13" s="39"/>
      <c r="H13" s="39"/>
      <c r="I13" s="39"/>
      <c r="J13" s="39"/>
      <c r="K13" s="39"/>
      <c r="L13" s="39"/>
      <c r="M13" s="39">
        <f t="shared" si="0"/>
        <v>0</v>
      </c>
    </row>
    <row r="14" spans="1:13" ht="21.95" customHeight="1" x14ac:dyDescent="0.25">
      <c r="A14" s="215" t="s">
        <v>231</v>
      </c>
      <c r="B14" s="215"/>
      <c r="C14" s="216" t="s">
        <v>12</v>
      </c>
      <c r="D14" s="216"/>
      <c r="E14" s="83"/>
      <c r="F14" s="39"/>
      <c r="G14" s="39"/>
      <c r="H14" s="39"/>
      <c r="I14" s="39"/>
      <c r="J14" s="39"/>
      <c r="K14" s="39"/>
      <c r="L14" s="39"/>
      <c r="M14" s="39">
        <f t="shared" si="0"/>
        <v>0</v>
      </c>
    </row>
    <row r="15" spans="1:13" ht="21.95" customHeight="1" x14ac:dyDescent="0.25">
      <c r="A15" s="215" t="s">
        <v>232</v>
      </c>
      <c r="B15" s="215"/>
      <c r="C15" s="216" t="s">
        <v>13</v>
      </c>
      <c r="D15" s="216"/>
      <c r="E15" s="83"/>
      <c r="F15" s="39"/>
      <c r="G15" s="39"/>
      <c r="H15" s="39"/>
      <c r="I15" s="39"/>
      <c r="J15" s="39"/>
      <c r="K15" s="39"/>
      <c r="L15" s="39"/>
      <c r="M15" s="39">
        <f t="shared" si="0"/>
        <v>0</v>
      </c>
    </row>
    <row r="16" spans="1:13" ht="21.95" customHeight="1" x14ac:dyDescent="0.25">
      <c r="A16" s="226" t="s">
        <v>233</v>
      </c>
      <c r="B16" s="227"/>
      <c r="C16" s="228"/>
      <c r="D16" s="229"/>
      <c r="E16" s="83"/>
      <c r="F16" s="39"/>
      <c r="G16" s="39"/>
      <c r="H16" s="39"/>
      <c r="I16" s="39"/>
      <c r="J16" s="39"/>
      <c r="K16" s="39"/>
      <c r="L16" s="39"/>
      <c r="M16" s="39">
        <f t="shared" si="0"/>
        <v>0</v>
      </c>
    </row>
    <row r="17" spans="1:21" ht="21.95" customHeight="1" x14ac:dyDescent="0.25">
      <c r="A17" s="230" t="s">
        <v>14</v>
      </c>
      <c r="B17" s="230"/>
      <c r="C17" s="218" t="s">
        <v>15</v>
      </c>
      <c r="D17" s="218"/>
      <c r="E17" s="81"/>
      <c r="F17" s="82"/>
      <c r="G17" s="37">
        <f>G22</f>
        <v>0</v>
      </c>
      <c r="H17" s="37">
        <f>G17</f>
        <v>0</v>
      </c>
      <c r="I17" s="37">
        <f>SUM(I18:I22)</f>
        <v>2261563</v>
      </c>
      <c r="J17" s="37">
        <f>SUM(J18:J22)</f>
        <v>2807471</v>
      </c>
      <c r="K17" s="37">
        <f t="shared" ref="K17:L17" si="1">SUM(K18:K22)</f>
        <v>0</v>
      </c>
      <c r="L17" s="37">
        <f t="shared" si="1"/>
        <v>0</v>
      </c>
      <c r="M17" s="37">
        <f>H17+I17+J17+K17+L17</f>
        <v>5069034</v>
      </c>
      <c r="P17" s="179"/>
      <c r="Q17" s="180"/>
      <c r="R17" s="179"/>
      <c r="S17" s="180"/>
      <c r="T17" s="180"/>
      <c r="U17" s="180"/>
    </row>
    <row r="18" spans="1:21" ht="21.95" customHeight="1" x14ac:dyDescent="0.25">
      <c r="A18" s="215" t="s">
        <v>234</v>
      </c>
      <c r="B18" s="215"/>
      <c r="C18" s="216" t="s">
        <v>16</v>
      </c>
      <c r="D18" s="216"/>
      <c r="E18" s="83"/>
      <c r="F18" s="39"/>
      <c r="G18" s="39"/>
      <c r="H18" s="39"/>
      <c r="I18" s="39"/>
      <c r="J18" s="39"/>
      <c r="K18" s="39"/>
      <c r="L18" s="39"/>
      <c r="M18" s="84">
        <f t="shared" si="0"/>
        <v>0</v>
      </c>
    </row>
    <row r="19" spans="1:21" ht="21.95" customHeight="1" x14ac:dyDescent="0.25">
      <c r="A19" s="215" t="s">
        <v>235</v>
      </c>
      <c r="B19" s="215"/>
      <c r="C19" s="216" t="s">
        <v>17</v>
      </c>
      <c r="D19" s="216"/>
      <c r="E19" s="83"/>
      <c r="F19" s="39"/>
      <c r="G19" s="39"/>
      <c r="H19" s="39"/>
      <c r="I19" s="39"/>
      <c r="J19" s="39"/>
      <c r="K19" s="39"/>
      <c r="L19" s="39"/>
      <c r="M19" s="84">
        <f t="shared" si="0"/>
        <v>0</v>
      </c>
    </row>
    <row r="20" spans="1:21" ht="21.95" customHeight="1" x14ac:dyDescent="0.25">
      <c r="A20" s="215" t="s">
        <v>236</v>
      </c>
      <c r="B20" s="215"/>
      <c r="C20" s="216" t="s">
        <v>174</v>
      </c>
      <c r="D20" s="216"/>
      <c r="E20" s="83"/>
      <c r="F20" s="39"/>
      <c r="G20" s="39"/>
      <c r="H20" s="39"/>
      <c r="I20" s="39"/>
      <c r="J20" s="39"/>
      <c r="K20" s="39"/>
      <c r="L20" s="39"/>
      <c r="M20" s="84">
        <f t="shared" si="0"/>
        <v>0</v>
      </c>
    </row>
    <row r="21" spans="1:21" ht="21.95" customHeight="1" x14ac:dyDescent="0.25">
      <c r="A21" s="215" t="s">
        <v>237</v>
      </c>
      <c r="B21" s="215"/>
      <c r="C21" s="216" t="s">
        <v>175</v>
      </c>
      <c r="D21" s="216"/>
      <c r="E21" s="83"/>
      <c r="F21" s="39"/>
      <c r="G21" s="39"/>
      <c r="H21" s="39"/>
      <c r="I21" s="39"/>
      <c r="J21" s="39"/>
      <c r="K21" s="39"/>
      <c r="L21" s="39"/>
      <c r="M21" s="84">
        <f t="shared" si="0"/>
        <v>0</v>
      </c>
    </row>
    <row r="22" spans="1:21" ht="21.95" customHeight="1" x14ac:dyDescent="0.25">
      <c r="A22" s="215" t="s">
        <v>238</v>
      </c>
      <c r="B22" s="215"/>
      <c r="C22" s="216" t="s">
        <v>20</v>
      </c>
      <c r="D22" s="216"/>
      <c r="E22" s="83"/>
      <c r="F22" s="39"/>
      <c r="G22" s="84"/>
      <c r="H22" s="84">
        <f>G22</f>
        <v>0</v>
      </c>
      <c r="I22" s="84">
        <v>2261563</v>
      </c>
      <c r="J22" s="84">
        <v>2807471</v>
      </c>
      <c r="K22" s="84"/>
      <c r="L22" s="84"/>
      <c r="M22" s="84">
        <f t="shared" si="0"/>
        <v>5069034</v>
      </c>
    </row>
    <row r="23" spans="1:21" ht="21.95" customHeight="1" x14ac:dyDescent="0.25">
      <c r="A23" s="215" t="s">
        <v>239</v>
      </c>
      <c r="B23" s="215"/>
      <c r="C23" s="216" t="s">
        <v>21</v>
      </c>
      <c r="D23" s="216"/>
      <c r="E23" s="83"/>
      <c r="F23" s="39"/>
      <c r="G23" s="39"/>
      <c r="H23" s="39"/>
      <c r="I23" s="39"/>
      <c r="J23" s="39"/>
      <c r="K23" s="39"/>
      <c r="L23" s="39"/>
      <c r="M23" s="84">
        <f t="shared" si="0"/>
        <v>0</v>
      </c>
    </row>
    <row r="24" spans="1:21" ht="21.95" customHeight="1" x14ac:dyDescent="0.25">
      <c r="A24" s="230" t="s">
        <v>22</v>
      </c>
      <c r="B24" s="230"/>
      <c r="C24" s="218" t="s">
        <v>23</v>
      </c>
      <c r="D24" s="218"/>
      <c r="E24" s="81"/>
      <c r="F24" s="82"/>
      <c r="G24" s="82"/>
      <c r="H24" s="82"/>
      <c r="I24" s="82"/>
      <c r="J24" s="82"/>
      <c r="K24" s="82"/>
      <c r="L24" s="82"/>
      <c r="M24" s="84">
        <f t="shared" si="0"/>
        <v>0</v>
      </c>
    </row>
    <row r="25" spans="1:21" ht="21.95" customHeight="1" x14ac:dyDescent="0.25">
      <c r="A25" s="215" t="s">
        <v>240</v>
      </c>
      <c r="B25" s="215"/>
      <c r="C25" s="216" t="s">
        <v>24</v>
      </c>
      <c r="D25" s="216"/>
      <c r="E25" s="83"/>
      <c r="F25" s="39"/>
      <c r="G25" s="39"/>
      <c r="H25" s="39"/>
      <c r="I25" s="39"/>
      <c r="J25" s="39"/>
      <c r="K25" s="39"/>
      <c r="L25" s="39"/>
      <c r="M25" s="84">
        <f t="shared" si="0"/>
        <v>0</v>
      </c>
    </row>
    <row r="26" spans="1:21" ht="21.95" customHeight="1" x14ac:dyDescent="0.25">
      <c r="A26" s="215" t="s">
        <v>241</v>
      </c>
      <c r="B26" s="215"/>
      <c r="C26" s="216" t="s">
        <v>25</v>
      </c>
      <c r="D26" s="216"/>
      <c r="E26" s="83"/>
      <c r="F26" s="39"/>
      <c r="G26" s="39"/>
      <c r="H26" s="39"/>
      <c r="I26" s="39"/>
      <c r="J26" s="39"/>
      <c r="K26" s="39"/>
      <c r="L26" s="39"/>
      <c r="M26" s="84">
        <f t="shared" si="0"/>
        <v>0</v>
      </c>
    </row>
    <row r="27" spans="1:21" ht="21.95" customHeight="1" x14ac:dyDescent="0.25">
      <c r="A27" s="215" t="s">
        <v>242</v>
      </c>
      <c r="B27" s="215"/>
      <c r="C27" s="216" t="s">
        <v>176</v>
      </c>
      <c r="D27" s="216"/>
      <c r="E27" s="83"/>
      <c r="F27" s="39"/>
      <c r="G27" s="39"/>
      <c r="H27" s="39"/>
      <c r="I27" s="39"/>
      <c r="J27" s="39"/>
      <c r="K27" s="39"/>
      <c r="L27" s="39"/>
      <c r="M27" s="84">
        <f t="shared" si="0"/>
        <v>0</v>
      </c>
    </row>
    <row r="28" spans="1:21" ht="21.95" customHeight="1" x14ac:dyDescent="0.25">
      <c r="A28" s="215" t="s">
        <v>243</v>
      </c>
      <c r="B28" s="215"/>
      <c r="C28" s="216" t="s">
        <v>177</v>
      </c>
      <c r="D28" s="216"/>
      <c r="E28" s="83"/>
      <c r="F28" s="39"/>
      <c r="G28" s="39"/>
      <c r="H28" s="39"/>
      <c r="I28" s="39"/>
      <c r="J28" s="39"/>
      <c r="K28" s="39"/>
      <c r="L28" s="39"/>
      <c r="M28" s="84">
        <f t="shared" si="0"/>
        <v>0</v>
      </c>
    </row>
    <row r="29" spans="1:21" ht="21.95" customHeight="1" x14ac:dyDescent="0.25">
      <c r="A29" s="215" t="s">
        <v>244</v>
      </c>
      <c r="B29" s="215"/>
      <c r="C29" s="216" t="s">
        <v>28</v>
      </c>
      <c r="D29" s="216"/>
      <c r="E29" s="83"/>
      <c r="F29" s="39"/>
      <c r="G29" s="39"/>
      <c r="H29" s="39"/>
      <c r="I29" s="39"/>
      <c r="J29" s="39"/>
      <c r="K29" s="39"/>
      <c r="L29" s="39"/>
      <c r="M29" s="84">
        <f t="shared" si="0"/>
        <v>0</v>
      </c>
    </row>
    <row r="30" spans="1:21" ht="21.95" customHeight="1" x14ac:dyDescent="0.25">
      <c r="A30" s="215" t="s">
        <v>245</v>
      </c>
      <c r="B30" s="215"/>
      <c r="C30" s="216" t="s">
        <v>29</v>
      </c>
      <c r="D30" s="216"/>
      <c r="E30" s="83"/>
      <c r="F30" s="39"/>
      <c r="G30" s="39"/>
      <c r="H30" s="39"/>
      <c r="I30" s="39"/>
      <c r="J30" s="39"/>
      <c r="K30" s="39"/>
      <c r="L30" s="39"/>
      <c r="M30" s="84">
        <f t="shared" si="0"/>
        <v>0</v>
      </c>
    </row>
    <row r="31" spans="1:21" ht="21.95" customHeight="1" x14ac:dyDescent="0.25">
      <c r="A31" s="230" t="s">
        <v>30</v>
      </c>
      <c r="B31" s="230"/>
      <c r="C31" s="218" t="s">
        <v>31</v>
      </c>
      <c r="D31" s="218"/>
      <c r="E31" s="81"/>
      <c r="F31" s="82"/>
      <c r="G31" s="82"/>
      <c r="H31" s="82"/>
      <c r="I31" s="82"/>
      <c r="J31" s="82"/>
      <c r="K31" s="82"/>
      <c r="L31" s="82"/>
      <c r="M31" s="37">
        <f>H31+I31+J31+K31+L31</f>
        <v>0</v>
      </c>
    </row>
    <row r="32" spans="1:21" ht="21.95" customHeight="1" x14ac:dyDescent="0.25">
      <c r="A32" s="215" t="s">
        <v>246</v>
      </c>
      <c r="B32" s="215"/>
      <c r="C32" s="216" t="s">
        <v>32</v>
      </c>
      <c r="D32" s="216"/>
      <c r="E32" s="83"/>
      <c r="F32" s="39"/>
      <c r="G32" s="39"/>
      <c r="H32" s="39"/>
      <c r="I32" s="39"/>
      <c r="J32" s="39"/>
      <c r="K32" s="39"/>
      <c r="L32" s="39"/>
      <c r="M32" s="84">
        <f t="shared" si="0"/>
        <v>0</v>
      </c>
    </row>
    <row r="33" spans="1:21" ht="21.95" customHeight="1" x14ac:dyDescent="0.25">
      <c r="A33" s="215" t="s">
        <v>247</v>
      </c>
      <c r="B33" s="215"/>
      <c r="C33" s="216" t="s">
        <v>33</v>
      </c>
      <c r="D33" s="216"/>
      <c r="E33" s="83"/>
      <c r="F33" s="39"/>
      <c r="G33" s="39"/>
      <c r="H33" s="39"/>
      <c r="I33" s="39"/>
      <c r="J33" s="39"/>
      <c r="K33" s="39"/>
      <c r="L33" s="39"/>
      <c r="M33" s="84">
        <f t="shared" si="0"/>
        <v>0</v>
      </c>
    </row>
    <row r="34" spans="1:21" ht="21.95" customHeight="1" x14ac:dyDescent="0.25">
      <c r="A34" s="215" t="s">
        <v>248</v>
      </c>
      <c r="B34" s="215"/>
      <c r="C34" s="216" t="s">
        <v>34</v>
      </c>
      <c r="D34" s="216"/>
      <c r="E34" s="83"/>
      <c r="F34" s="39"/>
      <c r="G34" s="39"/>
      <c r="H34" s="39"/>
      <c r="I34" s="39"/>
      <c r="J34" s="39"/>
      <c r="K34" s="39"/>
      <c r="L34" s="39"/>
      <c r="M34" s="84">
        <f t="shared" si="0"/>
        <v>0</v>
      </c>
    </row>
    <row r="35" spans="1:21" ht="21.95" customHeight="1" x14ac:dyDescent="0.25">
      <c r="A35" s="215" t="s">
        <v>249</v>
      </c>
      <c r="B35" s="215"/>
      <c r="C35" s="216" t="s">
        <v>35</v>
      </c>
      <c r="D35" s="216"/>
      <c r="E35" s="83"/>
      <c r="F35" s="39"/>
      <c r="G35" s="39"/>
      <c r="H35" s="39"/>
      <c r="I35" s="39"/>
      <c r="J35" s="39"/>
      <c r="K35" s="39"/>
      <c r="L35" s="39"/>
      <c r="M35" s="84">
        <f t="shared" si="0"/>
        <v>0</v>
      </c>
    </row>
    <row r="36" spans="1:21" ht="21.95" customHeight="1" x14ac:dyDescent="0.25">
      <c r="A36" s="215" t="s">
        <v>250</v>
      </c>
      <c r="B36" s="215"/>
      <c r="C36" s="216" t="s">
        <v>36</v>
      </c>
      <c r="D36" s="216"/>
      <c r="E36" s="83"/>
      <c r="F36" s="39"/>
      <c r="G36" s="39"/>
      <c r="H36" s="39"/>
      <c r="I36" s="39"/>
      <c r="J36" s="39"/>
      <c r="K36" s="39"/>
      <c r="L36" s="39"/>
      <c r="M36" s="84">
        <f t="shared" si="0"/>
        <v>0</v>
      </c>
    </row>
    <row r="37" spans="1:21" ht="21.95" customHeight="1" x14ac:dyDescent="0.25">
      <c r="A37" s="215" t="s">
        <v>251</v>
      </c>
      <c r="B37" s="215"/>
      <c r="C37" s="216" t="s">
        <v>37</v>
      </c>
      <c r="D37" s="216"/>
      <c r="E37" s="83"/>
      <c r="F37" s="39"/>
      <c r="G37" s="39"/>
      <c r="H37" s="39"/>
      <c r="I37" s="39"/>
      <c r="J37" s="39"/>
      <c r="K37" s="39"/>
      <c r="L37" s="39"/>
      <c r="M37" s="84">
        <f t="shared" si="0"/>
        <v>0</v>
      </c>
    </row>
    <row r="38" spans="1:21" ht="21.95" customHeight="1" x14ac:dyDescent="0.25">
      <c r="A38" s="230" t="s">
        <v>38</v>
      </c>
      <c r="B38" s="230"/>
      <c r="C38" s="218" t="s">
        <v>39</v>
      </c>
      <c r="D38" s="218"/>
      <c r="E38" s="81"/>
      <c r="F38" s="82"/>
      <c r="G38" s="37">
        <f>G39+G40+G41+G42+G43+G44</f>
        <v>7041147</v>
      </c>
      <c r="H38" s="37">
        <f>G38</f>
        <v>7041147</v>
      </c>
      <c r="I38" s="37">
        <f>SUM(I39:I48)</f>
        <v>0</v>
      </c>
      <c r="J38" s="37">
        <f t="shared" ref="J38:L38" si="2">SUM(J39:J48)</f>
        <v>0</v>
      </c>
      <c r="K38" s="37">
        <f t="shared" si="2"/>
        <v>0</v>
      </c>
      <c r="L38" s="37">
        <f t="shared" si="2"/>
        <v>0</v>
      </c>
      <c r="M38" s="37">
        <f>H38+I38+J38+K38+L38</f>
        <v>7041147</v>
      </c>
    </row>
    <row r="39" spans="1:21" ht="21.95" customHeight="1" x14ac:dyDescent="0.25">
      <c r="A39" s="215" t="s">
        <v>252</v>
      </c>
      <c r="B39" s="215"/>
      <c r="C39" s="216" t="s">
        <v>40</v>
      </c>
      <c r="D39" s="216"/>
      <c r="E39" s="83"/>
      <c r="F39" s="39"/>
      <c r="G39" s="39"/>
      <c r="H39" s="39">
        <f t="shared" ref="H39:H90" si="3">G39</f>
        <v>0</v>
      </c>
      <c r="I39" s="39"/>
      <c r="J39" s="39"/>
      <c r="K39" s="39"/>
      <c r="L39" s="39"/>
      <c r="M39" s="84">
        <f t="shared" si="0"/>
        <v>0</v>
      </c>
    </row>
    <row r="40" spans="1:21" ht="21.95" customHeight="1" x14ac:dyDescent="0.25">
      <c r="A40" s="215" t="s">
        <v>253</v>
      </c>
      <c r="B40" s="215"/>
      <c r="C40" s="216" t="s">
        <v>41</v>
      </c>
      <c r="D40" s="216"/>
      <c r="E40" s="83"/>
      <c r="F40" s="39"/>
      <c r="G40" s="84">
        <v>544210</v>
      </c>
      <c r="H40" s="84">
        <f t="shared" si="3"/>
        <v>544210</v>
      </c>
      <c r="I40" s="84"/>
      <c r="J40" s="84"/>
      <c r="K40" s="84"/>
      <c r="L40" s="84"/>
      <c r="M40" s="84">
        <f t="shared" si="0"/>
        <v>544210</v>
      </c>
      <c r="P40" s="179"/>
      <c r="Q40" s="180"/>
      <c r="R40" s="179"/>
      <c r="S40" s="180"/>
      <c r="T40" s="180"/>
      <c r="U40" s="180"/>
    </row>
    <row r="41" spans="1:21" ht="21.95" customHeight="1" x14ac:dyDescent="0.25">
      <c r="A41" s="215" t="s">
        <v>254</v>
      </c>
      <c r="B41" s="215"/>
      <c r="C41" s="216" t="s">
        <v>42</v>
      </c>
      <c r="D41" s="216"/>
      <c r="E41" s="83"/>
      <c r="F41" s="39"/>
      <c r="G41" s="84">
        <v>5000000</v>
      </c>
      <c r="H41" s="84">
        <f t="shared" si="3"/>
        <v>5000000</v>
      </c>
      <c r="I41" s="84"/>
      <c r="J41" s="84"/>
      <c r="K41" s="84"/>
      <c r="L41" s="84"/>
      <c r="M41" s="84">
        <f t="shared" si="0"/>
        <v>5000000</v>
      </c>
      <c r="P41" s="179"/>
      <c r="Q41" s="180"/>
      <c r="R41" s="179"/>
      <c r="S41" s="180"/>
      <c r="T41" s="180"/>
      <c r="U41" s="180"/>
    </row>
    <row r="42" spans="1:21" ht="21.95" customHeight="1" x14ac:dyDescent="0.25">
      <c r="A42" s="215" t="s">
        <v>255</v>
      </c>
      <c r="B42" s="215"/>
      <c r="C42" s="216" t="s">
        <v>43</v>
      </c>
      <c r="D42" s="216"/>
      <c r="E42" s="83"/>
      <c r="F42" s="39"/>
      <c r="G42" s="39"/>
      <c r="H42" s="39">
        <f t="shared" si="3"/>
        <v>0</v>
      </c>
      <c r="I42" s="39"/>
      <c r="J42" s="39"/>
      <c r="K42" s="39"/>
      <c r="L42" s="39"/>
      <c r="M42" s="84">
        <f t="shared" si="0"/>
        <v>0</v>
      </c>
    </row>
    <row r="43" spans="1:21" ht="21.95" customHeight="1" x14ac:dyDescent="0.25">
      <c r="A43" s="215" t="s">
        <v>256</v>
      </c>
      <c r="B43" s="215"/>
      <c r="C43" s="216" t="s">
        <v>44</v>
      </c>
      <c r="D43" s="216"/>
      <c r="E43" s="83"/>
      <c r="F43" s="39"/>
      <c r="G43" s="39"/>
      <c r="H43" s="39">
        <f t="shared" si="3"/>
        <v>0</v>
      </c>
      <c r="I43" s="39"/>
      <c r="J43" s="39"/>
      <c r="K43" s="39"/>
      <c r="L43" s="39"/>
      <c r="M43" s="84">
        <f t="shared" si="0"/>
        <v>0</v>
      </c>
    </row>
    <row r="44" spans="1:21" ht="21.95" customHeight="1" x14ac:dyDescent="0.25">
      <c r="A44" s="215" t="s">
        <v>257</v>
      </c>
      <c r="B44" s="215"/>
      <c r="C44" s="216" t="s">
        <v>45</v>
      </c>
      <c r="D44" s="216"/>
      <c r="E44" s="83"/>
      <c r="F44" s="39"/>
      <c r="G44" s="84">
        <v>1496937</v>
      </c>
      <c r="H44" s="84">
        <f t="shared" si="3"/>
        <v>1496937</v>
      </c>
      <c r="I44" s="84"/>
      <c r="J44" s="84"/>
      <c r="K44" s="84"/>
      <c r="L44" s="84"/>
      <c r="M44" s="84">
        <f t="shared" si="0"/>
        <v>1496937</v>
      </c>
      <c r="P44" s="179"/>
      <c r="Q44" s="180"/>
      <c r="R44" s="179"/>
      <c r="S44" s="180"/>
      <c r="T44" s="180"/>
      <c r="U44" s="180"/>
    </row>
    <row r="45" spans="1:21" ht="21.95" customHeight="1" x14ac:dyDescent="0.25">
      <c r="A45" s="215" t="s">
        <v>258</v>
      </c>
      <c r="B45" s="215"/>
      <c r="C45" s="216" t="s">
        <v>46</v>
      </c>
      <c r="D45" s="216"/>
      <c r="E45" s="83"/>
      <c r="F45" s="39"/>
      <c r="G45" s="39"/>
      <c r="H45" s="39">
        <f t="shared" si="3"/>
        <v>0</v>
      </c>
      <c r="I45" s="39"/>
      <c r="J45" s="39"/>
      <c r="K45" s="39"/>
      <c r="L45" s="39"/>
      <c r="M45" s="84">
        <f t="shared" si="0"/>
        <v>0</v>
      </c>
    </row>
    <row r="46" spans="1:21" ht="21.95" customHeight="1" x14ac:dyDescent="0.25">
      <c r="A46" s="215" t="s">
        <v>259</v>
      </c>
      <c r="B46" s="215"/>
      <c r="C46" s="216" t="s">
        <v>47</v>
      </c>
      <c r="D46" s="216"/>
      <c r="E46" s="83"/>
      <c r="F46" s="39"/>
      <c r="G46" s="84"/>
      <c r="H46" s="84">
        <f t="shared" si="3"/>
        <v>0</v>
      </c>
      <c r="I46" s="84"/>
      <c r="J46" s="84"/>
      <c r="K46" s="84"/>
      <c r="L46" s="84"/>
      <c r="M46" s="84">
        <f t="shared" si="0"/>
        <v>0</v>
      </c>
    </row>
    <row r="47" spans="1:21" ht="21.95" customHeight="1" x14ac:dyDescent="0.25">
      <c r="A47" s="215" t="s">
        <v>260</v>
      </c>
      <c r="B47" s="215"/>
      <c r="C47" s="216" t="s">
        <v>48</v>
      </c>
      <c r="D47" s="216"/>
      <c r="E47" s="83"/>
      <c r="F47" s="39"/>
      <c r="G47" s="39"/>
      <c r="H47" s="39">
        <f t="shared" si="3"/>
        <v>0</v>
      </c>
      <c r="I47" s="39"/>
      <c r="J47" s="39"/>
      <c r="K47" s="39"/>
      <c r="L47" s="39"/>
      <c r="M47" s="84">
        <f t="shared" si="0"/>
        <v>0</v>
      </c>
    </row>
    <row r="48" spans="1:21" ht="21.95" customHeight="1" x14ac:dyDescent="0.25">
      <c r="A48" s="215" t="s">
        <v>261</v>
      </c>
      <c r="B48" s="215"/>
      <c r="C48" s="216" t="s">
        <v>49</v>
      </c>
      <c r="D48" s="216"/>
      <c r="E48" s="83"/>
      <c r="F48" s="39"/>
      <c r="G48" s="84"/>
      <c r="H48" s="84">
        <f t="shared" si="3"/>
        <v>0</v>
      </c>
      <c r="I48" s="84"/>
      <c r="J48" s="84"/>
      <c r="K48" s="84"/>
      <c r="L48" s="84"/>
      <c r="M48" s="84">
        <f t="shared" si="0"/>
        <v>0</v>
      </c>
    </row>
    <row r="49" spans="1:13" ht="21.95" customHeight="1" x14ac:dyDescent="0.25">
      <c r="A49" s="230" t="s">
        <v>50</v>
      </c>
      <c r="B49" s="230"/>
      <c r="C49" s="218" t="s">
        <v>51</v>
      </c>
      <c r="D49" s="218"/>
      <c r="E49" s="81"/>
      <c r="F49" s="82"/>
      <c r="G49" s="82"/>
      <c r="H49" s="82">
        <f t="shared" si="3"/>
        <v>0</v>
      </c>
      <c r="I49" s="82">
        <f>SUM(I50:I54)</f>
        <v>0</v>
      </c>
      <c r="J49" s="82">
        <f t="shared" ref="J49:L49" si="4">SUM(J50:J54)</f>
        <v>0</v>
      </c>
      <c r="K49" s="82">
        <f t="shared" si="4"/>
        <v>0</v>
      </c>
      <c r="L49" s="82">
        <f t="shared" si="4"/>
        <v>0</v>
      </c>
      <c r="M49" s="37">
        <f>H49+I49+J49+K49+L49</f>
        <v>0</v>
      </c>
    </row>
    <row r="50" spans="1:13" ht="21.95" customHeight="1" x14ac:dyDescent="0.25">
      <c r="A50" s="215" t="s">
        <v>262</v>
      </c>
      <c r="B50" s="215"/>
      <c r="C50" s="216" t="s">
        <v>52</v>
      </c>
      <c r="D50" s="216"/>
      <c r="E50" s="83"/>
      <c r="F50" s="39"/>
      <c r="G50" s="39"/>
      <c r="H50" s="39">
        <f t="shared" si="3"/>
        <v>0</v>
      </c>
      <c r="I50" s="39"/>
      <c r="J50" s="39"/>
      <c r="K50" s="39"/>
      <c r="L50" s="39"/>
      <c r="M50" s="84">
        <f t="shared" si="0"/>
        <v>0</v>
      </c>
    </row>
    <row r="51" spans="1:13" ht="21.95" customHeight="1" x14ac:dyDescent="0.25">
      <c r="A51" s="215" t="s">
        <v>263</v>
      </c>
      <c r="B51" s="215"/>
      <c r="C51" s="216" t="s">
        <v>53</v>
      </c>
      <c r="D51" s="216"/>
      <c r="E51" s="83"/>
      <c r="F51" s="39"/>
      <c r="G51" s="39"/>
      <c r="H51" s="39">
        <f t="shared" si="3"/>
        <v>0</v>
      </c>
      <c r="I51" s="39"/>
      <c r="J51" s="39"/>
      <c r="K51" s="39"/>
      <c r="L51" s="39"/>
      <c r="M51" s="84">
        <f t="shared" si="0"/>
        <v>0</v>
      </c>
    </row>
    <row r="52" spans="1:13" ht="21.95" customHeight="1" x14ac:dyDescent="0.25">
      <c r="A52" s="215" t="s">
        <v>264</v>
      </c>
      <c r="B52" s="215"/>
      <c r="C52" s="216" t="s">
        <v>54</v>
      </c>
      <c r="D52" s="216"/>
      <c r="E52" s="83"/>
      <c r="F52" s="39"/>
      <c r="G52" s="39"/>
      <c r="H52" s="39">
        <f t="shared" si="3"/>
        <v>0</v>
      </c>
      <c r="I52" s="39"/>
      <c r="J52" s="39"/>
      <c r="K52" s="39"/>
      <c r="L52" s="39"/>
      <c r="M52" s="84">
        <f t="shared" si="0"/>
        <v>0</v>
      </c>
    </row>
    <row r="53" spans="1:13" ht="21.95" customHeight="1" x14ac:dyDescent="0.25">
      <c r="A53" s="215" t="s">
        <v>265</v>
      </c>
      <c r="B53" s="215"/>
      <c r="C53" s="216" t="s">
        <v>55</v>
      </c>
      <c r="D53" s="216"/>
      <c r="E53" s="83"/>
      <c r="F53" s="39"/>
      <c r="G53" s="39"/>
      <c r="H53" s="39">
        <f t="shared" si="3"/>
        <v>0</v>
      </c>
      <c r="I53" s="39"/>
      <c r="J53" s="39"/>
      <c r="K53" s="39"/>
      <c r="L53" s="39"/>
      <c r="M53" s="84">
        <f t="shared" si="0"/>
        <v>0</v>
      </c>
    </row>
    <row r="54" spans="1:13" ht="21.95" customHeight="1" x14ac:dyDescent="0.25">
      <c r="A54" s="215" t="s">
        <v>266</v>
      </c>
      <c r="B54" s="215"/>
      <c r="C54" s="216" t="s">
        <v>56</v>
      </c>
      <c r="D54" s="216"/>
      <c r="E54" s="83"/>
      <c r="F54" s="39"/>
      <c r="G54" s="39"/>
      <c r="H54" s="39">
        <f t="shared" si="3"/>
        <v>0</v>
      </c>
      <c r="I54" s="39"/>
      <c r="J54" s="39"/>
      <c r="K54" s="39"/>
      <c r="L54" s="39"/>
      <c r="M54" s="84">
        <f t="shared" si="0"/>
        <v>0</v>
      </c>
    </row>
    <row r="55" spans="1:13" ht="21.95" customHeight="1" x14ac:dyDescent="0.25">
      <c r="A55" s="230" t="s">
        <v>57</v>
      </c>
      <c r="B55" s="230"/>
      <c r="C55" s="218" t="s">
        <v>58</v>
      </c>
      <c r="D55" s="218"/>
      <c r="E55" s="81"/>
      <c r="F55" s="82"/>
      <c r="G55" s="82"/>
      <c r="H55" s="82">
        <f t="shared" si="3"/>
        <v>0</v>
      </c>
      <c r="I55" s="82">
        <f>SUM(I56:I59)</f>
        <v>0</v>
      </c>
      <c r="J55" s="82">
        <f t="shared" ref="J55:L55" si="5">SUM(J56:J59)</f>
        <v>0</v>
      </c>
      <c r="K55" s="82">
        <f t="shared" si="5"/>
        <v>0</v>
      </c>
      <c r="L55" s="82">
        <f t="shared" si="5"/>
        <v>0</v>
      </c>
      <c r="M55" s="37">
        <f>H55+I55+J55+K55+L55</f>
        <v>0</v>
      </c>
    </row>
    <row r="56" spans="1:13" ht="21.95" customHeight="1" x14ac:dyDescent="0.25">
      <c r="A56" s="215" t="s">
        <v>267</v>
      </c>
      <c r="B56" s="215"/>
      <c r="C56" s="216" t="s">
        <v>59</v>
      </c>
      <c r="D56" s="216"/>
      <c r="E56" s="83"/>
      <c r="F56" s="39"/>
      <c r="G56" s="39"/>
      <c r="H56" s="39">
        <f t="shared" si="3"/>
        <v>0</v>
      </c>
      <c r="I56" s="39"/>
      <c r="J56" s="39"/>
      <c r="K56" s="39"/>
      <c r="L56" s="39"/>
      <c r="M56" s="84">
        <f t="shared" si="0"/>
        <v>0</v>
      </c>
    </row>
    <row r="57" spans="1:13" ht="21.95" customHeight="1" x14ac:dyDescent="0.25">
      <c r="A57" s="215" t="s">
        <v>268</v>
      </c>
      <c r="B57" s="215"/>
      <c r="C57" s="216" t="s">
        <v>60</v>
      </c>
      <c r="D57" s="216"/>
      <c r="E57" s="83"/>
      <c r="F57" s="39"/>
      <c r="G57" s="39"/>
      <c r="H57" s="39">
        <f t="shared" si="3"/>
        <v>0</v>
      </c>
      <c r="I57" s="39"/>
      <c r="J57" s="39"/>
      <c r="K57" s="39"/>
      <c r="L57" s="39"/>
      <c r="M57" s="84">
        <f t="shared" si="0"/>
        <v>0</v>
      </c>
    </row>
    <row r="58" spans="1:13" ht="21.95" customHeight="1" x14ac:dyDescent="0.25">
      <c r="A58" s="215" t="s">
        <v>269</v>
      </c>
      <c r="B58" s="215"/>
      <c r="C58" s="216" t="s">
        <v>61</v>
      </c>
      <c r="D58" s="216"/>
      <c r="E58" s="83"/>
      <c r="F58" s="39"/>
      <c r="G58" s="39"/>
      <c r="H58" s="39">
        <f t="shared" si="3"/>
        <v>0</v>
      </c>
      <c r="I58" s="39"/>
      <c r="J58" s="39"/>
      <c r="K58" s="39"/>
      <c r="L58" s="39"/>
      <c r="M58" s="84">
        <f t="shared" si="0"/>
        <v>0</v>
      </c>
    </row>
    <row r="59" spans="1:13" ht="21.95" customHeight="1" x14ac:dyDescent="0.25">
      <c r="A59" s="215" t="s">
        <v>270</v>
      </c>
      <c r="B59" s="215"/>
      <c r="C59" s="216" t="s">
        <v>62</v>
      </c>
      <c r="D59" s="216"/>
      <c r="E59" s="83"/>
      <c r="F59" s="39"/>
      <c r="G59" s="39"/>
      <c r="H59" s="39">
        <f t="shared" si="3"/>
        <v>0</v>
      </c>
      <c r="I59" s="39"/>
      <c r="J59" s="39"/>
      <c r="K59" s="39"/>
      <c r="L59" s="39"/>
      <c r="M59" s="84">
        <f t="shared" si="0"/>
        <v>0</v>
      </c>
    </row>
    <row r="60" spans="1:13" ht="21.95" customHeight="1" x14ac:dyDescent="0.25">
      <c r="A60" s="230" t="s">
        <v>63</v>
      </c>
      <c r="B60" s="230"/>
      <c r="C60" s="218" t="s">
        <v>64</v>
      </c>
      <c r="D60" s="218"/>
      <c r="E60" s="81"/>
      <c r="F60" s="82"/>
      <c r="G60" s="82"/>
      <c r="H60" s="82">
        <f t="shared" si="3"/>
        <v>0</v>
      </c>
      <c r="I60" s="82">
        <f>SUM(I61:I64)</f>
        <v>0</v>
      </c>
      <c r="J60" s="82">
        <f t="shared" ref="J60:L60" si="6">SUM(J61:J64)</f>
        <v>0</v>
      </c>
      <c r="K60" s="82">
        <f t="shared" si="6"/>
        <v>0</v>
      </c>
      <c r="L60" s="82">
        <f t="shared" si="6"/>
        <v>0</v>
      </c>
      <c r="M60" s="37">
        <f>H60+I60+J60+K60+L60</f>
        <v>0</v>
      </c>
    </row>
    <row r="61" spans="1:13" ht="21.95" customHeight="1" x14ac:dyDescent="0.25">
      <c r="A61" s="215" t="s">
        <v>271</v>
      </c>
      <c r="B61" s="215"/>
      <c r="C61" s="216" t="s">
        <v>65</v>
      </c>
      <c r="D61" s="216"/>
      <c r="E61" s="83"/>
      <c r="F61" s="39"/>
      <c r="G61" s="39"/>
      <c r="H61" s="39">
        <f t="shared" si="3"/>
        <v>0</v>
      </c>
      <c r="I61" s="39"/>
      <c r="J61" s="39"/>
      <c r="K61" s="39"/>
      <c r="L61" s="39"/>
      <c r="M61" s="84">
        <f t="shared" si="0"/>
        <v>0</v>
      </c>
    </row>
    <row r="62" spans="1:13" ht="21.95" customHeight="1" x14ac:dyDescent="0.25">
      <c r="A62" s="215" t="s">
        <v>272</v>
      </c>
      <c r="B62" s="215"/>
      <c r="C62" s="216" t="s">
        <v>66</v>
      </c>
      <c r="D62" s="216"/>
      <c r="E62" s="83"/>
      <c r="F62" s="39"/>
      <c r="G62" s="39"/>
      <c r="H62" s="39">
        <f t="shared" si="3"/>
        <v>0</v>
      </c>
      <c r="I62" s="39"/>
      <c r="J62" s="39"/>
      <c r="K62" s="39"/>
      <c r="L62" s="39"/>
      <c r="M62" s="84">
        <f t="shared" si="0"/>
        <v>0</v>
      </c>
    </row>
    <row r="63" spans="1:13" ht="21.95" customHeight="1" x14ac:dyDescent="0.25">
      <c r="A63" s="215" t="s">
        <v>273</v>
      </c>
      <c r="B63" s="215"/>
      <c r="C63" s="216" t="s">
        <v>67</v>
      </c>
      <c r="D63" s="216"/>
      <c r="E63" s="83"/>
      <c r="F63" s="39"/>
      <c r="G63" s="39"/>
      <c r="H63" s="39">
        <f t="shared" si="3"/>
        <v>0</v>
      </c>
      <c r="I63" s="39"/>
      <c r="J63" s="39"/>
      <c r="K63" s="39"/>
      <c r="L63" s="39"/>
      <c r="M63" s="84">
        <f t="shared" si="0"/>
        <v>0</v>
      </c>
    </row>
    <row r="64" spans="1:13" ht="21.95" customHeight="1" x14ac:dyDescent="0.25">
      <c r="A64" s="215" t="s">
        <v>274</v>
      </c>
      <c r="B64" s="215"/>
      <c r="C64" s="216" t="s">
        <v>68</v>
      </c>
      <c r="D64" s="216"/>
      <c r="E64" s="83"/>
      <c r="F64" s="39"/>
      <c r="G64" s="39"/>
      <c r="H64" s="39">
        <f t="shared" si="3"/>
        <v>0</v>
      </c>
      <c r="I64" s="39"/>
      <c r="J64" s="39"/>
      <c r="K64" s="39"/>
      <c r="L64" s="39"/>
      <c r="M64" s="84">
        <f t="shared" si="0"/>
        <v>0</v>
      </c>
    </row>
    <row r="65" spans="1:22" ht="21.95" customHeight="1" x14ac:dyDescent="0.25">
      <c r="A65" s="230" t="s">
        <v>69</v>
      </c>
      <c r="B65" s="230"/>
      <c r="C65" s="218" t="s">
        <v>70</v>
      </c>
      <c r="D65" s="218"/>
      <c r="E65" s="81"/>
      <c r="F65" s="82"/>
      <c r="G65" s="37">
        <f>G38</f>
        <v>7041147</v>
      </c>
      <c r="H65" s="37">
        <f t="shared" si="3"/>
        <v>7041147</v>
      </c>
      <c r="I65" s="37">
        <f>I9+I17+I24+I31+I38+I49+I55+I60</f>
        <v>2261563</v>
      </c>
      <c r="J65" s="37">
        <f>J9+J17+J24+J31+J38+J49+J55+J60</f>
        <v>2807471</v>
      </c>
      <c r="K65" s="37">
        <f>K9+K17+K24+K31+K38+K49+K55+K60</f>
        <v>0</v>
      </c>
      <c r="L65" s="37">
        <f>L9+L17+L24+L31+L38+L49+L55+L60</f>
        <v>0</v>
      </c>
      <c r="M65" s="37">
        <f>H65+I65+J65+K65+L65</f>
        <v>12110181</v>
      </c>
      <c r="P65" s="180"/>
      <c r="Q65" s="180"/>
      <c r="R65" s="180"/>
      <c r="S65" s="180"/>
      <c r="T65" s="180"/>
      <c r="U65" s="180"/>
      <c r="V65" s="181"/>
    </row>
    <row r="66" spans="1:22" ht="21.95" customHeight="1" x14ac:dyDescent="0.25">
      <c r="A66" s="230" t="s">
        <v>178</v>
      </c>
      <c r="B66" s="230"/>
      <c r="C66" s="218" t="s">
        <v>72</v>
      </c>
      <c r="D66" s="218"/>
      <c r="E66" s="81"/>
      <c r="F66" s="82"/>
      <c r="G66" s="82"/>
      <c r="H66" s="82">
        <f t="shared" si="3"/>
        <v>0</v>
      </c>
      <c r="I66" s="82">
        <f>SUM(I67:I69)</f>
        <v>0</v>
      </c>
      <c r="J66" s="82">
        <f t="shared" ref="J66:L66" si="7">SUM(J67:J69)</f>
        <v>0</v>
      </c>
      <c r="K66" s="82">
        <f t="shared" si="7"/>
        <v>0</v>
      </c>
      <c r="L66" s="82">
        <f t="shared" si="7"/>
        <v>0</v>
      </c>
      <c r="M66" s="37">
        <f>H66+I66+J66+K66+L66</f>
        <v>0</v>
      </c>
    </row>
    <row r="67" spans="1:22" ht="21.95" customHeight="1" x14ac:dyDescent="0.25">
      <c r="A67" s="215" t="s">
        <v>309</v>
      </c>
      <c r="B67" s="215"/>
      <c r="C67" s="216" t="s">
        <v>73</v>
      </c>
      <c r="D67" s="216"/>
      <c r="E67" s="83"/>
      <c r="F67" s="39"/>
      <c r="G67" s="39"/>
      <c r="H67" s="39">
        <f t="shared" si="3"/>
        <v>0</v>
      </c>
      <c r="I67" s="39"/>
      <c r="J67" s="39"/>
      <c r="K67" s="39"/>
      <c r="L67" s="39"/>
      <c r="M67" s="84">
        <f t="shared" ref="M67:M90" si="8">H67+I67+J67+K67+L67</f>
        <v>0</v>
      </c>
    </row>
    <row r="68" spans="1:22" ht="21.95" customHeight="1" x14ac:dyDescent="0.25">
      <c r="A68" s="215" t="s">
        <v>276</v>
      </c>
      <c r="B68" s="215"/>
      <c r="C68" s="216" t="s">
        <v>74</v>
      </c>
      <c r="D68" s="216"/>
      <c r="E68" s="83"/>
      <c r="F68" s="39"/>
      <c r="G68" s="39"/>
      <c r="H68" s="39">
        <f t="shared" si="3"/>
        <v>0</v>
      </c>
      <c r="I68" s="39"/>
      <c r="J68" s="39"/>
      <c r="K68" s="39"/>
      <c r="L68" s="39"/>
      <c r="M68" s="84">
        <f t="shared" si="8"/>
        <v>0</v>
      </c>
    </row>
    <row r="69" spans="1:22" ht="21.95" customHeight="1" x14ac:dyDescent="0.25">
      <c r="A69" s="215" t="s">
        <v>277</v>
      </c>
      <c r="B69" s="215"/>
      <c r="C69" s="216" t="s">
        <v>179</v>
      </c>
      <c r="D69" s="216"/>
      <c r="E69" s="83"/>
      <c r="F69" s="39"/>
      <c r="G69" s="39"/>
      <c r="H69" s="39">
        <f t="shared" si="3"/>
        <v>0</v>
      </c>
      <c r="I69" s="39"/>
      <c r="J69" s="39"/>
      <c r="K69" s="39"/>
      <c r="L69" s="39"/>
      <c r="M69" s="84">
        <f t="shared" si="8"/>
        <v>0</v>
      </c>
    </row>
    <row r="70" spans="1:22" ht="21.95" customHeight="1" x14ac:dyDescent="0.25">
      <c r="A70" s="230" t="s">
        <v>76</v>
      </c>
      <c r="B70" s="230"/>
      <c r="C70" s="218" t="s">
        <v>77</v>
      </c>
      <c r="D70" s="218"/>
      <c r="E70" s="81"/>
      <c r="F70" s="82"/>
      <c r="G70" s="82"/>
      <c r="H70" s="82">
        <f t="shared" si="3"/>
        <v>0</v>
      </c>
      <c r="I70" s="82">
        <f>SUM(I71:I74)</f>
        <v>0</v>
      </c>
      <c r="J70" s="82">
        <f t="shared" ref="J70:L70" si="9">SUM(J71:J74)</f>
        <v>0</v>
      </c>
      <c r="K70" s="82">
        <f t="shared" si="9"/>
        <v>0</v>
      </c>
      <c r="L70" s="82">
        <f t="shared" si="9"/>
        <v>0</v>
      </c>
      <c r="M70" s="37">
        <f>H70+I70+J70+K70+L70</f>
        <v>0</v>
      </c>
    </row>
    <row r="71" spans="1:22" ht="21.95" customHeight="1" x14ac:dyDescent="0.25">
      <c r="A71" s="215" t="s">
        <v>278</v>
      </c>
      <c r="B71" s="215"/>
      <c r="C71" s="216" t="s">
        <v>78</v>
      </c>
      <c r="D71" s="216"/>
      <c r="E71" s="83"/>
      <c r="F71" s="39"/>
      <c r="G71" s="39"/>
      <c r="H71" s="39">
        <f t="shared" si="3"/>
        <v>0</v>
      </c>
      <c r="I71" s="39"/>
      <c r="J71" s="39"/>
      <c r="K71" s="39"/>
      <c r="L71" s="39"/>
      <c r="M71" s="84">
        <f t="shared" si="8"/>
        <v>0</v>
      </c>
    </row>
    <row r="72" spans="1:22" ht="21.95" customHeight="1" x14ac:dyDescent="0.25">
      <c r="A72" s="215" t="s">
        <v>279</v>
      </c>
      <c r="B72" s="215"/>
      <c r="C72" s="216" t="s">
        <v>79</v>
      </c>
      <c r="D72" s="216"/>
      <c r="E72" s="83"/>
      <c r="F72" s="39"/>
      <c r="G72" s="39"/>
      <c r="H72" s="39">
        <f t="shared" si="3"/>
        <v>0</v>
      </c>
      <c r="I72" s="39"/>
      <c r="J72" s="39"/>
      <c r="K72" s="39"/>
      <c r="L72" s="39"/>
      <c r="M72" s="84">
        <f t="shared" si="8"/>
        <v>0</v>
      </c>
    </row>
    <row r="73" spans="1:22" ht="21.95" customHeight="1" x14ac:dyDescent="0.25">
      <c r="A73" s="215" t="s">
        <v>280</v>
      </c>
      <c r="B73" s="215"/>
      <c r="C73" s="216" t="s">
        <v>80</v>
      </c>
      <c r="D73" s="216"/>
      <c r="E73" s="83"/>
      <c r="F73" s="39"/>
      <c r="G73" s="39"/>
      <c r="H73" s="39">
        <f t="shared" si="3"/>
        <v>0</v>
      </c>
      <c r="I73" s="39"/>
      <c r="J73" s="39"/>
      <c r="K73" s="39"/>
      <c r="L73" s="39"/>
      <c r="M73" s="84">
        <f t="shared" si="8"/>
        <v>0</v>
      </c>
    </row>
    <row r="74" spans="1:22" ht="21.95" customHeight="1" x14ac:dyDescent="0.25">
      <c r="A74" s="215" t="s">
        <v>281</v>
      </c>
      <c r="B74" s="215"/>
      <c r="C74" s="216" t="s">
        <v>81</v>
      </c>
      <c r="D74" s="216"/>
      <c r="E74" s="83"/>
      <c r="F74" s="39"/>
      <c r="G74" s="39"/>
      <c r="H74" s="39">
        <f t="shared" si="3"/>
        <v>0</v>
      </c>
      <c r="I74" s="39"/>
      <c r="J74" s="39"/>
      <c r="K74" s="39"/>
      <c r="L74" s="39"/>
      <c r="M74" s="84">
        <f t="shared" si="8"/>
        <v>0</v>
      </c>
    </row>
    <row r="75" spans="1:22" ht="21.95" customHeight="1" x14ac:dyDescent="0.25">
      <c r="A75" s="230" t="s">
        <v>82</v>
      </c>
      <c r="B75" s="230"/>
      <c r="C75" s="218" t="s">
        <v>83</v>
      </c>
      <c r="D75" s="218"/>
      <c r="E75" s="81"/>
      <c r="F75" s="82"/>
      <c r="G75" s="37">
        <v>0</v>
      </c>
      <c r="H75" s="37">
        <v>0</v>
      </c>
      <c r="I75" s="37">
        <f>I76</f>
        <v>2564828</v>
      </c>
      <c r="J75" s="37">
        <f t="shared" ref="J75:L75" si="10">J76</f>
        <v>0</v>
      </c>
      <c r="K75" s="37">
        <f t="shared" si="10"/>
        <v>0</v>
      </c>
      <c r="L75" s="37">
        <f t="shared" si="10"/>
        <v>0</v>
      </c>
      <c r="M75" s="37">
        <f>H75+I75+J75+K75+L75</f>
        <v>2564828</v>
      </c>
    </row>
    <row r="76" spans="1:22" ht="21.95" customHeight="1" x14ac:dyDescent="0.25">
      <c r="A76" s="215" t="s">
        <v>282</v>
      </c>
      <c r="B76" s="215"/>
      <c r="C76" s="216" t="s">
        <v>84</v>
      </c>
      <c r="D76" s="216"/>
      <c r="E76" s="83"/>
      <c r="F76" s="39"/>
      <c r="G76" s="84"/>
      <c r="H76" s="84">
        <f t="shared" si="3"/>
        <v>0</v>
      </c>
      <c r="I76" s="84">
        <v>2564828</v>
      </c>
      <c r="J76" s="84"/>
      <c r="K76" s="84"/>
      <c r="L76" s="84"/>
      <c r="M76" s="84">
        <f t="shared" si="8"/>
        <v>2564828</v>
      </c>
    </row>
    <row r="77" spans="1:22" ht="21.95" customHeight="1" x14ac:dyDescent="0.25">
      <c r="A77" s="215" t="s">
        <v>283</v>
      </c>
      <c r="B77" s="215"/>
      <c r="C77" s="216" t="s">
        <v>85</v>
      </c>
      <c r="D77" s="216"/>
      <c r="E77" s="83"/>
      <c r="F77" s="39"/>
      <c r="G77" s="39"/>
      <c r="H77" s="39">
        <f t="shared" si="3"/>
        <v>0</v>
      </c>
      <c r="I77" s="39"/>
      <c r="J77" s="39"/>
      <c r="K77" s="39"/>
      <c r="L77" s="39"/>
      <c r="M77" s="84">
        <f t="shared" si="8"/>
        <v>0</v>
      </c>
    </row>
    <row r="78" spans="1:22" ht="21.95" customHeight="1" x14ac:dyDescent="0.25">
      <c r="A78" s="230" t="s">
        <v>86</v>
      </c>
      <c r="B78" s="230"/>
      <c r="C78" s="218" t="s">
        <v>87</v>
      </c>
      <c r="D78" s="218"/>
      <c r="E78" s="81"/>
      <c r="F78" s="82"/>
      <c r="G78" s="37">
        <f>G82</f>
        <v>231044692</v>
      </c>
      <c r="H78" s="37">
        <f t="shared" si="3"/>
        <v>231044692</v>
      </c>
      <c r="I78" s="37">
        <f t="shared" ref="I78:J78" si="11">I82</f>
        <v>0</v>
      </c>
      <c r="J78" s="37">
        <f t="shared" si="11"/>
        <v>0</v>
      </c>
      <c r="K78" s="37">
        <f>K82</f>
        <v>-9059250</v>
      </c>
      <c r="L78" s="37">
        <f>L82</f>
        <v>0</v>
      </c>
      <c r="M78" s="37">
        <f>H78+I78+J78+K78+L78</f>
        <v>221985442</v>
      </c>
    </row>
    <row r="79" spans="1:22" ht="21.95" customHeight="1" x14ac:dyDescent="0.25">
      <c r="A79" s="215" t="s">
        <v>284</v>
      </c>
      <c r="B79" s="215"/>
      <c r="C79" s="216" t="s">
        <v>88</v>
      </c>
      <c r="D79" s="216"/>
      <c r="E79" s="83"/>
      <c r="F79" s="39"/>
      <c r="G79" s="39"/>
      <c r="H79" s="39">
        <f t="shared" si="3"/>
        <v>0</v>
      </c>
      <c r="I79" s="39"/>
      <c r="J79" s="39"/>
      <c r="K79" s="39"/>
      <c r="L79" s="39"/>
      <c r="M79" s="84">
        <f t="shared" si="8"/>
        <v>0</v>
      </c>
    </row>
    <row r="80" spans="1:22" ht="21.95" customHeight="1" x14ac:dyDescent="0.25">
      <c r="A80" s="215" t="s">
        <v>285</v>
      </c>
      <c r="B80" s="215"/>
      <c r="C80" s="216" t="s">
        <v>89</v>
      </c>
      <c r="D80" s="216"/>
      <c r="E80" s="83"/>
      <c r="F80" s="39"/>
      <c r="G80" s="39"/>
      <c r="H80" s="39">
        <f t="shared" si="3"/>
        <v>0</v>
      </c>
      <c r="I80" s="39"/>
      <c r="J80" s="39"/>
      <c r="K80" s="39"/>
      <c r="L80" s="39"/>
      <c r="M80" s="84">
        <f t="shared" si="8"/>
        <v>0</v>
      </c>
    </row>
    <row r="81" spans="1:13" ht="21.95" customHeight="1" x14ac:dyDescent="0.25">
      <c r="A81" s="215" t="s">
        <v>286</v>
      </c>
      <c r="B81" s="215"/>
      <c r="C81" s="216" t="s">
        <v>90</v>
      </c>
      <c r="D81" s="216"/>
      <c r="E81" s="83"/>
      <c r="F81" s="39"/>
      <c r="G81" s="39"/>
      <c r="H81" s="39">
        <f t="shared" si="3"/>
        <v>0</v>
      </c>
      <c r="I81" s="39"/>
      <c r="J81" s="39"/>
      <c r="K81" s="39"/>
      <c r="L81" s="39"/>
      <c r="M81" s="84">
        <f t="shared" si="8"/>
        <v>0</v>
      </c>
    </row>
    <row r="82" spans="1:13" ht="21.95" customHeight="1" x14ac:dyDescent="0.25">
      <c r="A82" s="226" t="s">
        <v>287</v>
      </c>
      <c r="B82" s="227"/>
      <c r="C82" s="228" t="s">
        <v>201</v>
      </c>
      <c r="D82" s="229"/>
      <c r="E82" s="85"/>
      <c r="F82" s="85"/>
      <c r="G82" s="84">
        <v>231044692</v>
      </c>
      <c r="H82" s="84">
        <f t="shared" si="3"/>
        <v>231044692</v>
      </c>
      <c r="I82" s="84"/>
      <c r="J82" s="84"/>
      <c r="K82" s="84">
        <v>-9059250</v>
      </c>
      <c r="L82" s="84"/>
      <c r="M82" s="84">
        <f t="shared" si="8"/>
        <v>221985442</v>
      </c>
    </row>
    <row r="83" spans="1:13" ht="21.95" customHeight="1" x14ac:dyDescent="0.25">
      <c r="A83" s="230" t="s">
        <v>288</v>
      </c>
      <c r="B83" s="230"/>
      <c r="C83" s="218" t="s">
        <v>92</v>
      </c>
      <c r="D83" s="218"/>
      <c r="E83" s="81"/>
      <c r="F83" s="82"/>
      <c r="G83" s="82"/>
      <c r="H83" s="82">
        <f t="shared" si="3"/>
        <v>0</v>
      </c>
      <c r="I83" s="82">
        <f>SUM(I84:I88)</f>
        <v>0</v>
      </c>
      <c r="J83" s="82">
        <f t="shared" ref="J83:L83" si="12">SUM(J84:J88)</f>
        <v>0</v>
      </c>
      <c r="K83" s="82">
        <f t="shared" si="12"/>
        <v>0</v>
      </c>
      <c r="L83" s="82">
        <f t="shared" si="12"/>
        <v>0</v>
      </c>
      <c r="M83" s="37">
        <f>H83+I83+J83+K83+L83</f>
        <v>0</v>
      </c>
    </row>
    <row r="84" spans="1:13" ht="21.95" customHeight="1" x14ac:dyDescent="0.25">
      <c r="A84" s="215" t="s">
        <v>93</v>
      </c>
      <c r="B84" s="215"/>
      <c r="C84" s="216" t="s">
        <v>94</v>
      </c>
      <c r="D84" s="216"/>
      <c r="E84" s="83"/>
      <c r="F84" s="39"/>
      <c r="G84" s="39"/>
      <c r="H84" s="39">
        <f t="shared" si="3"/>
        <v>0</v>
      </c>
      <c r="I84" s="39"/>
      <c r="J84" s="39"/>
      <c r="K84" s="39"/>
      <c r="L84" s="39"/>
      <c r="M84" s="84">
        <f t="shared" si="8"/>
        <v>0</v>
      </c>
    </row>
    <row r="85" spans="1:13" ht="21.95" customHeight="1" x14ac:dyDescent="0.25">
      <c r="A85" s="215" t="s">
        <v>95</v>
      </c>
      <c r="B85" s="215"/>
      <c r="C85" s="216" t="s">
        <v>96</v>
      </c>
      <c r="D85" s="216"/>
      <c r="E85" s="83"/>
      <c r="F85" s="39"/>
      <c r="G85" s="39"/>
      <c r="H85" s="39">
        <f t="shared" si="3"/>
        <v>0</v>
      </c>
      <c r="I85" s="39"/>
      <c r="J85" s="39"/>
      <c r="K85" s="39"/>
      <c r="L85" s="39"/>
      <c r="M85" s="84">
        <f t="shared" si="8"/>
        <v>0</v>
      </c>
    </row>
    <row r="86" spans="1:13" ht="21.95" customHeight="1" x14ac:dyDescent="0.25">
      <c r="A86" s="215" t="s">
        <v>97</v>
      </c>
      <c r="B86" s="215"/>
      <c r="C86" s="216" t="s">
        <v>98</v>
      </c>
      <c r="D86" s="216"/>
      <c r="E86" s="83"/>
      <c r="F86" s="39"/>
      <c r="G86" s="39"/>
      <c r="H86" s="39">
        <f t="shared" si="3"/>
        <v>0</v>
      </c>
      <c r="I86" s="39"/>
      <c r="J86" s="39"/>
      <c r="K86" s="39"/>
      <c r="L86" s="39"/>
      <c r="M86" s="84">
        <f t="shared" si="8"/>
        <v>0</v>
      </c>
    </row>
    <row r="87" spans="1:13" ht="21.95" customHeight="1" x14ac:dyDescent="0.25">
      <c r="A87" s="215" t="s">
        <v>99</v>
      </c>
      <c r="B87" s="215"/>
      <c r="C87" s="216" t="s">
        <v>100</v>
      </c>
      <c r="D87" s="216"/>
      <c r="E87" s="83"/>
      <c r="F87" s="39"/>
      <c r="G87" s="39"/>
      <c r="H87" s="39">
        <f t="shared" si="3"/>
        <v>0</v>
      </c>
      <c r="I87" s="39"/>
      <c r="J87" s="39"/>
      <c r="K87" s="39"/>
      <c r="L87" s="39"/>
      <c r="M87" s="84">
        <f t="shared" si="8"/>
        <v>0</v>
      </c>
    </row>
    <row r="88" spans="1:13" ht="21.95" customHeight="1" x14ac:dyDescent="0.25">
      <c r="A88" s="230" t="s">
        <v>101</v>
      </c>
      <c r="B88" s="230"/>
      <c r="C88" s="218" t="s">
        <v>102</v>
      </c>
      <c r="D88" s="218"/>
      <c r="E88" s="81"/>
      <c r="F88" s="82"/>
      <c r="G88" s="82"/>
      <c r="H88" s="82">
        <f t="shared" si="3"/>
        <v>0</v>
      </c>
      <c r="I88" s="82"/>
      <c r="J88" s="82"/>
      <c r="K88" s="82"/>
      <c r="L88" s="82"/>
      <c r="M88" s="37">
        <f t="shared" si="8"/>
        <v>0</v>
      </c>
    </row>
    <row r="89" spans="1:13" ht="21.95" customHeight="1" x14ac:dyDescent="0.25">
      <c r="A89" s="230" t="s">
        <v>103</v>
      </c>
      <c r="B89" s="230"/>
      <c r="C89" s="218" t="s">
        <v>104</v>
      </c>
      <c r="D89" s="218"/>
      <c r="E89" s="81"/>
      <c r="F89" s="82"/>
      <c r="G89" s="37">
        <f>G78</f>
        <v>231044692</v>
      </c>
      <c r="H89" s="37">
        <f t="shared" si="3"/>
        <v>231044692</v>
      </c>
      <c r="I89" s="37">
        <f>I66+I70+I75+I78+I83+I88</f>
        <v>2564828</v>
      </c>
      <c r="J89" s="37">
        <f>J66+J70+J75+J78+J83+J88</f>
        <v>0</v>
      </c>
      <c r="K89" s="37">
        <f>K66+K70+K75+K78+K83+K88</f>
        <v>-9059250</v>
      </c>
      <c r="L89" s="37">
        <f>L66+L70+L75+L78+L83+L88</f>
        <v>0</v>
      </c>
      <c r="M89" s="37">
        <f t="shared" si="8"/>
        <v>224550270</v>
      </c>
    </row>
    <row r="90" spans="1:13" ht="21.95" customHeight="1" x14ac:dyDescent="0.25">
      <c r="A90" s="230" t="s">
        <v>105</v>
      </c>
      <c r="B90" s="230"/>
      <c r="C90" s="218" t="s">
        <v>180</v>
      </c>
      <c r="D90" s="218"/>
      <c r="E90" s="81"/>
      <c r="F90" s="82"/>
      <c r="G90" s="37">
        <f>G65+G89</f>
        <v>238085839</v>
      </c>
      <c r="H90" s="37">
        <f t="shared" si="3"/>
        <v>238085839</v>
      </c>
      <c r="I90" s="37">
        <f>I65+I89</f>
        <v>4826391</v>
      </c>
      <c r="J90" s="37">
        <f>J65+J89</f>
        <v>2807471</v>
      </c>
      <c r="K90" s="37">
        <f>K65+K89</f>
        <v>-9059250</v>
      </c>
      <c r="L90" s="37">
        <f>L65+L89</f>
        <v>0</v>
      </c>
      <c r="M90" s="37">
        <f t="shared" si="8"/>
        <v>236660451</v>
      </c>
    </row>
  </sheetData>
  <mergeCells count="176">
    <mergeCell ref="A88:B88"/>
    <mergeCell ref="C88:D88"/>
    <mergeCell ref="A87:B87"/>
    <mergeCell ref="C87:D87"/>
    <mergeCell ref="A90:B90"/>
    <mergeCell ref="C90:D90"/>
    <mergeCell ref="A89:B89"/>
    <mergeCell ref="C89:D89"/>
    <mergeCell ref="A81:B81"/>
    <mergeCell ref="C81:D81"/>
    <mergeCell ref="A84:B84"/>
    <mergeCell ref="C84:D84"/>
    <mergeCell ref="A83:B83"/>
    <mergeCell ref="C83:D83"/>
    <mergeCell ref="A86:B86"/>
    <mergeCell ref="C86:D86"/>
    <mergeCell ref="A85:B85"/>
    <mergeCell ref="C85:D85"/>
    <mergeCell ref="C82:D82"/>
    <mergeCell ref="A82:B82"/>
    <mergeCell ref="A77:B77"/>
    <mergeCell ref="C77:D77"/>
    <mergeCell ref="A76:B76"/>
    <mergeCell ref="C76:D76"/>
    <mergeCell ref="A79:B79"/>
    <mergeCell ref="C79:D79"/>
    <mergeCell ref="A78:B78"/>
    <mergeCell ref="C78:D78"/>
    <mergeCell ref="A80:B80"/>
    <mergeCell ref="C80:D80"/>
    <mergeCell ref="A71:B71"/>
    <mergeCell ref="C71:D71"/>
    <mergeCell ref="A70:B70"/>
    <mergeCell ref="C70:D70"/>
    <mergeCell ref="A73:B73"/>
    <mergeCell ref="C73:D73"/>
    <mergeCell ref="A72:B72"/>
    <mergeCell ref="C72:D72"/>
    <mergeCell ref="A75:B75"/>
    <mergeCell ref="C75:D75"/>
    <mergeCell ref="A74:B74"/>
    <mergeCell ref="C74:D74"/>
    <mergeCell ref="A65:B65"/>
    <mergeCell ref="C65:D65"/>
    <mergeCell ref="A64:B64"/>
    <mergeCell ref="C64:D64"/>
    <mergeCell ref="A67:B67"/>
    <mergeCell ref="C67:D67"/>
    <mergeCell ref="A66:B66"/>
    <mergeCell ref="C66:D66"/>
    <mergeCell ref="A69:B69"/>
    <mergeCell ref="C69:D69"/>
    <mergeCell ref="A68:B68"/>
    <mergeCell ref="C68:D68"/>
    <mergeCell ref="A59:B59"/>
    <mergeCell ref="C59:D59"/>
    <mergeCell ref="A58:B58"/>
    <mergeCell ref="C58:D58"/>
    <mergeCell ref="A61:B61"/>
    <mergeCell ref="C61:D61"/>
    <mergeCell ref="A60:B60"/>
    <mergeCell ref="C60:D60"/>
    <mergeCell ref="A63:B63"/>
    <mergeCell ref="C63:D63"/>
    <mergeCell ref="A62:B62"/>
    <mergeCell ref="C62:D62"/>
    <mergeCell ref="A53:B53"/>
    <mergeCell ref="C53:D53"/>
    <mergeCell ref="A52:B52"/>
    <mergeCell ref="C52:D52"/>
    <mergeCell ref="A55:B55"/>
    <mergeCell ref="C55:D55"/>
    <mergeCell ref="A54:B54"/>
    <mergeCell ref="C54:D54"/>
    <mergeCell ref="A57:B57"/>
    <mergeCell ref="C57:D57"/>
    <mergeCell ref="A56:B56"/>
    <mergeCell ref="C56:D56"/>
    <mergeCell ref="A47:B47"/>
    <mergeCell ref="C47:D47"/>
    <mergeCell ref="A46:B46"/>
    <mergeCell ref="C46:D46"/>
    <mergeCell ref="A49:B49"/>
    <mergeCell ref="C49:D49"/>
    <mergeCell ref="A48:B48"/>
    <mergeCell ref="C48:D48"/>
    <mergeCell ref="A51:B51"/>
    <mergeCell ref="C51:D51"/>
    <mergeCell ref="A50:B50"/>
    <mergeCell ref="C50:D50"/>
    <mergeCell ref="A41:B41"/>
    <mergeCell ref="C41:D41"/>
    <mergeCell ref="A40:B40"/>
    <mergeCell ref="C40:D40"/>
    <mergeCell ref="A43:B43"/>
    <mergeCell ref="C43:D43"/>
    <mergeCell ref="A42:B42"/>
    <mergeCell ref="C42:D42"/>
    <mergeCell ref="A45:B45"/>
    <mergeCell ref="C45:D45"/>
    <mergeCell ref="A44:B44"/>
    <mergeCell ref="C44:D44"/>
    <mergeCell ref="A35:B35"/>
    <mergeCell ref="C35:D35"/>
    <mergeCell ref="A34:B34"/>
    <mergeCell ref="C34:D34"/>
    <mergeCell ref="A37:B37"/>
    <mergeCell ref="C37:D37"/>
    <mergeCell ref="A36:B36"/>
    <mergeCell ref="C36:D36"/>
    <mergeCell ref="A39:B39"/>
    <mergeCell ref="C39:D39"/>
    <mergeCell ref="A38:B38"/>
    <mergeCell ref="C38:D38"/>
    <mergeCell ref="A29:B29"/>
    <mergeCell ref="C29:D29"/>
    <mergeCell ref="A28:B28"/>
    <mergeCell ref="C28:D28"/>
    <mergeCell ref="A31:B31"/>
    <mergeCell ref="C31:D31"/>
    <mergeCell ref="A30:B30"/>
    <mergeCell ref="C30:D30"/>
    <mergeCell ref="A33:B33"/>
    <mergeCell ref="C33:D33"/>
    <mergeCell ref="A32:B32"/>
    <mergeCell ref="C32:D32"/>
    <mergeCell ref="A23:B23"/>
    <mergeCell ref="C23:D23"/>
    <mergeCell ref="A22:B22"/>
    <mergeCell ref="C22:D22"/>
    <mergeCell ref="A25:B25"/>
    <mergeCell ref="C25:D25"/>
    <mergeCell ref="A24:B24"/>
    <mergeCell ref="C24:D24"/>
    <mergeCell ref="A27:B27"/>
    <mergeCell ref="C27:D27"/>
    <mergeCell ref="A26:B26"/>
    <mergeCell ref="C26:D26"/>
    <mergeCell ref="A11:B11"/>
    <mergeCell ref="C11:D11"/>
    <mergeCell ref="A14:B14"/>
    <mergeCell ref="C14:D14"/>
    <mergeCell ref="A13:B13"/>
    <mergeCell ref="C13:D13"/>
    <mergeCell ref="A21:B21"/>
    <mergeCell ref="C21:D21"/>
    <mergeCell ref="A20:B20"/>
    <mergeCell ref="C20:D20"/>
    <mergeCell ref="A16:B16"/>
    <mergeCell ref="C16:D16"/>
    <mergeCell ref="A17:B17"/>
    <mergeCell ref="C17:D17"/>
    <mergeCell ref="A15:B15"/>
    <mergeCell ref="C15:D15"/>
    <mergeCell ref="A19:B19"/>
    <mergeCell ref="C19:D19"/>
    <mergeCell ref="A18:B18"/>
    <mergeCell ref="C18:D18"/>
    <mergeCell ref="A12:B12"/>
    <mergeCell ref="C12:D12"/>
    <mergeCell ref="A1:H1"/>
    <mergeCell ref="C2:H2"/>
    <mergeCell ref="C3:H3"/>
    <mergeCell ref="A10:B10"/>
    <mergeCell ref="C10:D10"/>
    <mergeCell ref="A9:B9"/>
    <mergeCell ref="C9:D9"/>
    <mergeCell ref="A2:B2"/>
    <mergeCell ref="A3:B3"/>
    <mergeCell ref="A7:B7"/>
    <mergeCell ref="C7:D7"/>
    <mergeCell ref="A5:B6"/>
    <mergeCell ref="C5:D6"/>
    <mergeCell ref="E5:H5"/>
    <mergeCell ref="A4:H4"/>
    <mergeCell ref="A8:H8"/>
  </mergeCells>
  <pageMargins left="0.7" right="0.7" top="0.75" bottom="0.75" header="0.3" footer="0.3"/>
  <pageSetup paperSize="9" scale="74" orientation="portrait" r:id="rId1"/>
  <rowBreaks count="1" manualBreakCount="1">
    <brk id="4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66"/>
  <sheetViews>
    <sheetView zoomScaleNormal="100" workbookViewId="0">
      <pane ySplit="6" topLeftCell="A7" activePane="bottomLeft" state="frozen"/>
      <selection pane="bottomLeft" activeCell="K10" sqref="K10"/>
    </sheetView>
  </sheetViews>
  <sheetFormatPr defaultRowHeight="15" x14ac:dyDescent="0.25"/>
  <cols>
    <col min="1" max="1" width="7.85546875" style="124" customWidth="1"/>
    <col min="2" max="2" width="42.5703125" bestFit="1" customWidth="1"/>
    <col min="3" max="3" width="11.140625" hidden="1" customWidth="1"/>
    <col min="4" max="4" width="0" hidden="1" customWidth="1"/>
    <col min="5" max="5" width="10.85546875" hidden="1" customWidth="1"/>
    <col min="6" max="6" width="10.85546875" bestFit="1" customWidth="1"/>
    <col min="7" max="7" width="11.5703125" customWidth="1"/>
    <col min="8" max="10" width="9.7109375" customWidth="1"/>
    <col min="11" max="11" width="13.42578125" customWidth="1"/>
    <col min="12" max="12" width="16.28515625" customWidth="1"/>
    <col min="13" max="13" width="10.85546875" style="26" bestFit="1" customWidth="1"/>
  </cols>
  <sheetData>
    <row r="1" spans="1:13" ht="15" customHeight="1" x14ac:dyDescent="0.25">
      <c r="A1" s="238" t="s">
        <v>324</v>
      </c>
      <c r="B1" s="238"/>
      <c r="C1" s="238"/>
      <c r="D1" s="238"/>
      <c r="E1" s="238"/>
      <c r="F1" s="238"/>
    </row>
    <row r="2" spans="1:13" ht="15" customHeight="1" x14ac:dyDescent="0.25">
      <c r="A2" s="76" t="s">
        <v>167</v>
      </c>
      <c r="B2" s="239" t="s">
        <v>190</v>
      </c>
      <c r="C2" s="240"/>
      <c r="D2" s="240"/>
      <c r="E2" s="240"/>
      <c r="F2" s="240"/>
      <c r="G2" s="157"/>
      <c r="H2" s="157"/>
      <c r="I2" s="157"/>
      <c r="J2" s="157"/>
      <c r="K2" s="157"/>
    </row>
    <row r="3" spans="1:13" ht="25.5" customHeight="1" x14ac:dyDescent="0.25">
      <c r="A3" s="76" t="s">
        <v>170</v>
      </c>
      <c r="B3" s="239" t="s">
        <v>171</v>
      </c>
      <c r="C3" s="240"/>
      <c r="D3" s="240"/>
      <c r="E3" s="240"/>
      <c r="F3" s="240"/>
      <c r="G3" s="157"/>
      <c r="H3" s="157"/>
      <c r="I3" s="157"/>
      <c r="J3" s="157"/>
      <c r="K3" s="157"/>
    </row>
    <row r="4" spans="1:13" x14ac:dyDescent="0.25">
      <c r="A4" s="132"/>
      <c r="B4" s="235"/>
      <c r="C4" s="235"/>
      <c r="D4" s="235"/>
      <c r="E4" s="235"/>
      <c r="F4" s="235"/>
      <c r="G4" s="157"/>
      <c r="H4" s="157"/>
      <c r="I4" s="157"/>
      <c r="J4" s="157"/>
      <c r="K4" s="157"/>
    </row>
    <row r="5" spans="1:13" ht="15" customHeight="1" x14ac:dyDescent="0.25">
      <c r="A5" s="233" t="s">
        <v>172</v>
      </c>
      <c r="B5" s="187" t="s">
        <v>173</v>
      </c>
      <c r="C5" s="188"/>
      <c r="D5" s="188"/>
      <c r="E5" s="188"/>
      <c r="F5" s="234"/>
      <c r="G5" s="157"/>
      <c r="H5" s="157"/>
      <c r="I5" s="157"/>
      <c r="J5" s="157"/>
      <c r="K5" s="157"/>
    </row>
    <row r="6" spans="1:13" ht="29.25" customHeight="1" x14ac:dyDescent="0.25">
      <c r="A6" s="233"/>
      <c r="B6" s="187"/>
      <c r="C6" s="16" t="s">
        <v>3</v>
      </c>
      <c r="D6" s="16" t="s">
        <v>4</v>
      </c>
      <c r="E6" s="16" t="s">
        <v>5</v>
      </c>
      <c r="F6" s="160" t="s">
        <v>327</v>
      </c>
      <c r="G6" s="49" t="s">
        <v>314</v>
      </c>
      <c r="H6" s="49" t="s">
        <v>315</v>
      </c>
      <c r="I6" s="49" t="s">
        <v>316</v>
      </c>
      <c r="J6" s="49" t="s">
        <v>328</v>
      </c>
      <c r="K6" s="49" t="s">
        <v>313</v>
      </c>
    </row>
    <row r="7" spans="1:13" x14ac:dyDescent="0.25">
      <c r="A7" s="122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56"/>
      <c r="H7" s="156"/>
      <c r="I7" s="156"/>
      <c r="J7" s="156"/>
      <c r="K7" s="156"/>
    </row>
    <row r="8" spans="1:13" x14ac:dyDescent="0.25">
      <c r="A8" s="236" t="s">
        <v>166</v>
      </c>
      <c r="B8" s="237"/>
      <c r="C8" s="237"/>
      <c r="D8" s="237"/>
      <c r="E8" s="237"/>
      <c r="F8" s="237"/>
      <c r="G8" s="156"/>
      <c r="H8" s="156"/>
      <c r="I8" s="156"/>
      <c r="J8" s="156"/>
      <c r="K8" s="156"/>
    </row>
    <row r="9" spans="1:13" x14ac:dyDescent="0.25">
      <c r="A9" s="122" t="s">
        <v>6</v>
      </c>
      <c r="B9" s="5" t="s">
        <v>109</v>
      </c>
      <c r="C9" s="7"/>
      <c r="D9" s="7"/>
      <c r="E9" s="6">
        <f>E10+E11+E12+E13+E14</f>
        <v>233256537</v>
      </c>
      <c r="F9" s="6">
        <f>E9</f>
        <v>233256537</v>
      </c>
      <c r="G9" s="23">
        <f>SUM(G10:G12)</f>
        <v>4826391</v>
      </c>
      <c r="H9" s="23">
        <f>SUM(H10:H12)</f>
        <v>2807471</v>
      </c>
      <c r="I9" s="23">
        <f>SUM(I10:I12)</f>
        <v>-9059250</v>
      </c>
      <c r="J9" s="23">
        <f>SUM(J10:J12)</f>
        <v>0</v>
      </c>
      <c r="K9" s="23">
        <f>F9+G9+H9+I9+J9</f>
        <v>231831149</v>
      </c>
    </row>
    <row r="10" spans="1:13" x14ac:dyDescent="0.25">
      <c r="A10" s="133" t="s">
        <v>228</v>
      </c>
      <c r="B10" s="8" t="s">
        <v>110</v>
      </c>
      <c r="C10" s="10"/>
      <c r="D10" s="10"/>
      <c r="E10" s="9">
        <v>157139600</v>
      </c>
      <c r="F10" s="9">
        <f t="shared" ref="F10:F63" si="0">E10</f>
        <v>157139600</v>
      </c>
      <c r="G10" s="21">
        <v>1670400</v>
      </c>
      <c r="H10" s="21">
        <v>2105013</v>
      </c>
      <c r="I10" s="21">
        <v>-7710000</v>
      </c>
      <c r="J10" s="21"/>
      <c r="K10" s="21">
        <f>F10+G10+H10+I10+J10</f>
        <v>153205013</v>
      </c>
      <c r="M10" s="26">
        <v>153205013</v>
      </c>
    </row>
    <row r="11" spans="1:13" x14ac:dyDescent="0.25">
      <c r="A11" s="133" t="s">
        <v>289</v>
      </c>
      <c r="B11" s="8" t="s">
        <v>111</v>
      </c>
      <c r="C11" s="10"/>
      <c r="D11" s="10"/>
      <c r="E11" s="9">
        <v>34890173</v>
      </c>
      <c r="F11" s="9">
        <f t="shared" si="0"/>
        <v>34890173</v>
      </c>
      <c r="G11" s="21">
        <v>341954</v>
      </c>
      <c r="H11" s="21">
        <v>436408</v>
      </c>
      <c r="I11" s="21">
        <v>-1349250</v>
      </c>
      <c r="J11" s="21"/>
      <c r="K11" s="21">
        <f t="shared" ref="K11:K63" si="1">F11+G11+H11+I11+J11</f>
        <v>34319285</v>
      </c>
      <c r="M11" s="26">
        <v>34319285</v>
      </c>
    </row>
    <row r="12" spans="1:13" x14ac:dyDescent="0.25">
      <c r="A12" s="133" t="s">
        <v>229</v>
      </c>
      <c r="B12" s="8" t="s">
        <v>112</v>
      </c>
      <c r="C12" s="10"/>
      <c r="D12" s="10"/>
      <c r="E12" s="9">
        <v>41226764</v>
      </c>
      <c r="F12" s="9">
        <f t="shared" si="0"/>
        <v>41226764</v>
      </c>
      <c r="G12" s="21">
        <v>2814037</v>
      </c>
      <c r="H12" s="21">
        <v>266050</v>
      </c>
      <c r="I12" s="21"/>
      <c r="J12" s="21"/>
      <c r="K12" s="21">
        <f t="shared" si="1"/>
        <v>44306851</v>
      </c>
      <c r="M12" s="26">
        <v>44306851</v>
      </c>
    </row>
    <row r="13" spans="1:13" x14ac:dyDescent="0.25">
      <c r="A13" s="133" t="s">
        <v>230</v>
      </c>
      <c r="B13" s="8" t="s">
        <v>113</v>
      </c>
      <c r="C13" s="10"/>
      <c r="D13" s="10"/>
      <c r="E13" s="10"/>
      <c r="F13" s="10">
        <f t="shared" si="0"/>
        <v>0</v>
      </c>
      <c r="G13" s="22"/>
      <c r="H13" s="22"/>
      <c r="I13" s="22"/>
      <c r="J13" s="22"/>
      <c r="K13" s="21">
        <f t="shared" si="1"/>
        <v>0</v>
      </c>
    </row>
    <row r="14" spans="1:13" x14ac:dyDescent="0.25">
      <c r="A14" s="133" t="s">
        <v>231</v>
      </c>
      <c r="B14" s="8" t="s">
        <v>114</v>
      </c>
      <c r="C14" s="10"/>
      <c r="D14" s="10"/>
      <c r="E14" s="10"/>
      <c r="F14" s="10">
        <f t="shared" si="0"/>
        <v>0</v>
      </c>
      <c r="G14" s="22"/>
      <c r="H14" s="22"/>
      <c r="I14" s="22"/>
      <c r="J14" s="22"/>
      <c r="K14" s="21">
        <f t="shared" si="1"/>
        <v>0</v>
      </c>
    </row>
    <row r="15" spans="1:13" x14ac:dyDescent="0.25">
      <c r="A15" s="133" t="s">
        <v>232</v>
      </c>
      <c r="B15" s="8" t="s">
        <v>115</v>
      </c>
      <c r="C15" s="10"/>
      <c r="D15" s="10"/>
      <c r="E15" s="10"/>
      <c r="F15" s="10">
        <f t="shared" si="0"/>
        <v>0</v>
      </c>
      <c r="G15" s="22"/>
      <c r="H15" s="22"/>
      <c r="I15" s="22"/>
      <c r="J15" s="22"/>
      <c r="K15" s="21">
        <f t="shared" si="1"/>
        <v>0</v>
      </c>
    </row>
    <row r="16" spans="1:13" x14ac:dyDescent="0.25">
      <c r="A16" s="133" t="s">
        <v>233</v>
      </c>
      <c r="B16" s="11" t="s">
        <v>116</v>
      </c>
      <c r="C16" s="10"/>
      <c r="D16" s="10"/>
      <c r="E16" s="10"/>
      <c r="F16" s="10">
        <f t="shared" si="0"/>
        <v>0</v>
      </c>
      <c r="G16" s="22"/>
      <c r="H16" s="22"/>
      <c r="I16" s="22"/>
      <c r="J16" s="22"/>
      <c r="K16" s="21">
        <f t="shared" si="1"/>
        <v>0</v>
      </c>
    </row>
    <row r="17" spans="1:13" ht="22.5" x14ac:dyDescent="0.25">
      <c r="A17" s="133" t="s">
        <v>290</v>
      </c>
      <c r="B17" s="8" t="s">
        <v>117</v>
      </c>
      <c r="C17" s="10"/>
      <c r="D17" s="10"/>
      <c r="E17" s="10"/>
      <c r="F17" s="10">
        <f t="shared" si="0"/>
        <v>0</v>
      </c>
      <c r="G17" s="22"/>
      <c r="H17" s="22"/>
      <c r="I17" s="22"/>
      <c r="J17" s="22"/>
      <c r="K17" s="21">
        <f t="shared" si="1"/>
        <v>0</v>
      </c>
    </row>
    <row r="18" spans="1:13" ht="22.5" x14ac:dyDescent="0.25">
      <c r="A18" s="133" t="s">
        <v>291</v>
      </c>
      <c r="B18" s="8" t="s">
        <v>118</v>
      </c>
      <c r="C18" s="10"/>
      <c r="D18" s="10"/>
      <c r="E18" s="10"/>
      <c r="F18" s="10">
        <f t="shared" si="0"/>
        <v>0</v>
      </c>
      <c r="G18" s="22"/>
      <c r="H18" s="22"/>
      <c r="I18" s="22"/>
      <c r="J18" s="22"/>
      <c r="K18" s="21">
        <f t="shared" si="1"/>
        <v>0</v>
      </c>
    </row>
    <row r="19" spans="1:13" x14ac:dyDescent="0.25">
      <c r="A19" s="133" t="s">
        <v>292</v>
      </c>
      <c r="B19" s="11" t="s">
        <v>119</v>
      </c>
      <c r="C19" s="10"/>
      <c r="D19" s="10"/>
      <c r="E19" s="10"/>
      <c r="F19" s="10">
        <f t="shared" si="0"/>
        <v>0</v>
      </c>
      <c r="G19" s="22"/>
      <c r="H19" s="22"/>
      <c r="I19" s="22"/>
      <c r="J19" s="22"/>
      <c r="K19" s="21">
        <f t="shared" si="1"/>
        <v>0</v>
      </c>
    </row>
    <row r="20" spans="1:13" x14ac:dyDescent="0.25">
      <c r="A20" s="133" t="s">
        <v>293</v>
      </c>
      <c r="B20" s="11" t="s">
        <v>120</v>
      </c>
      <c r="C20" s="10"/>
      <c r="D20" s="10"/>
      <c r="E20" s="10"/>
      <c r="F20" s="10">
        <f t="shared" si="0"/>
        <v>0</v>
      </c>
      <c r="G20" s="22"/>
      <c r="H20" s="22"/>
      <c r="I20" s="22"/>
      <c r="J20" s="22"/>
      <c r="K20" s="21">
        <f t="shared" si="1"/>
        <v>0</v>
      </c>
    </row>
    <row r="21" spans="1:13" ht="22.5" x14ac:dyDescent="0.25">
      <c r="A21" s="133" t="s">
        <v>294</v>
      </c>
      <c r="B21" s="8" t="s">
        <v>121</v>
      </c>
      <c r="C21" s="10"/>
      <c r="D21" s="10"/>
      <c r="E21" s="10"/>
      <c r="F21" s="10">
        <f t="shared" si="0"/>
        <v>0</v>
      </c>
      <c r="G21" s="22"/>
      <c r="H21" s="22"/>
      <c r="I21" s="22"/>
      <c r="J21" s="22"/>
      <c r="K21" s="21">
        <f t="shared" si="1"/>
        <v>0</v>
      </c>
    </row>
    <row r="22" spans="1:13" x14ac:dyDescent="0.25">
      <c r="A22" s="133" t="s">
        <v>295</v>
      </c>
      <c r="B22" s="8" t="s">
        <v>122</v>
      </c>
      <c r="C22" s="10"/>
      <c r="D22" s="10"/>
      <c r="E22" s="10"/>
      <c r="F22" s="10">
        <f t="shared" si="0"/>
        <v>0</v>
      </c>
      <c r="G22" s="22"/>
      <c r="H22" s="22"/>
      <c r="I22" s="22"/>
      <c r="J22" s="22"/>
      <c r="K22" s="21">
        <f t="shared" si="1"/>
        <v>0</v>
      </c>
    </row>
    <row r="23" spans="1:13" x14ac:dyDescent="0.25">
      <c r="A23" s="133" t="s">
        <v>296</v>
      </c>
      <c r="B23" s="8" t="s">
        <v>123</v>
      </c>
      <c r="C23" s="10"/>
      <c r="D23" s="10"/>
      <c r="E23" s="10"/>
      <c r="F23" s="10">
        <f t="shared" si="0"/>
        <v>0</v>
      </c>
      <c r="G23" s="22"/>
      <c r="H23" s="22"/>
      <c r="I23" s="22"/>
      <c r="J23" s="22"/>
      <c r="K23" s="21">
        <f t="shared" si="1"/>
        <v>0</v>
      </c>
    </row>
    <row r="24" spans="1:13" ht="22.5" x14ac:dyDescent="0.25">
      <c r="A24" s="133" t="s">
        <v>297</v>
      </c>
      <c r="B24" s="8" t="s">
        <v>124</v>
      </c>
      <c r="C24" s="10"/>
      <c r="D24" s="10"/>
      <c r="E24" s="10"/>
      <c r="F24" s="10">
        <f t="shared" si="0"/>
        <v>0</v>
      </c>
      <c r="G24" s="22"/>
      <c r="H24" s="22"/>
      <c r="I24" s="22"/>
      <c r="J24" s="22"/>
      <c r="K24" s="21">
        <f t="shared" si="1"/>
        <v>0</v>
      </c>
    </row>
    <row r="25" spans="1:13" x14ac:dyDescent="0.25">
      <c r="A25" s="122" t="s">
        <v>14</v>
      </c>
      <c r="B25" s="5" t="s">
        <v>125</v>
      </c>
      <c r="C25" s="7"/>
      <c r="D25" s="7"/>
      <c r="E25" s="6">
        <f>E26</f>
        <v>4829302</v>
      </c>
      <c r="F25" s="6">
        <f t="shared" si="0"/>
        <v>4829302</v>
      </c>
      <c r="G25" s="23"/>
      <c r="H25" s="23">
        <f>SUM(H26:H28)</f>
        <v>0</v>
      </c>
      <c r="I25" s="23">
        <f t="shared" ref="I25:J25" si="2">SUM(I26:I28)</f>
        <v>0</v>
      </c>
      <c r="J25" s="23">
        <f t="shared" si="2"/>
        <v>0</v>
      </c>
      <c r="K25" s="23">
        <f t="shared" si="1"/>
        <v>4829302</v>
      </c>
    </row>
    <row r="26" spans="1:13" x14ac:dyDescent="0.25">
      <c r="A26" s="133" t="s">
        <v>234</v>
      </c>
      <c r="B26" s="8" t="s">
        <v>126</v>
      </c>
      <c r="C26" s="10"/>
      <c r="D26" s="10"/>
      <c r="E26" s="9">
        <v>4829302</v>
      </c>
      <c r="F26" s="9">
        <f t="shared" si="0"/>
        <v>4829302</v>
      </c>
      <c r="G26" s="21"/>
      <c r="H26" s="21">
        <v>-41240</v>
      </c>
      <c r="I26" s="21"/>
      <c r="J26" s="21"/>
      <c r="K26" s="21">
        <f t="shared" si="1"/>
        <v>4788062</v>
      </c>
      <c r="M26" s="26">
        <v>4788062</v>
      </c>
    </row>
    <row r="27" spans="1:13" x14ac:dyDescent="0.25">
      <c r="A27" s="133" t="s">
        <v>235</v>
      </c>
      <c r="B27" s="8" t="s">
        <v>127</v>
      </c>
      <c r="C27" s="10"/>
      <c r="D27" s="10"/>
      <c r="E27" s="10"/>
      <c r="F27" s="10">
        <f t="shared" si="0"/>
        <v>0</v>
      </c>
      <c r="G27" s="22"/>
      <c r="H27" s="22"/>
      <c r="I27" s="22"/>
      <c r="J27" s="22"/>
      <c r="K27" s="21">
        <f t="shared" si="1"/>
        <v>0</v>
      </c>
    </row>
    <row r="28" spans="1:13" x14ac:dyDescent="0.25">
      <c r="A28" s="133" t="s">
        <v>236</v>
      </c>
      <c r="B28" s="8" t="s">
        <v>128</v>
      </c>
      <c r="C28" s="10"/>
      <c r="D28" s="10"/>
      <c r="E28" s="10"/>
      <c r="F28" s="10">
        <f t="shared" si="0"/>
        <v>0</v>
      </c>
      <c r="G28" s="22"/>
      <c r="H28" s="21">
        <v>41240</v>
      </c>
      <c r="I28" s="21"/>
      <c r="J28" s="21"/>
      <c r="K28" s="21">
        <f t="shared" si="1"/>
        <v>41240</v>
      </c>
    </row>
    <row r="29" spans="1:13" x14ac:dyDescent="0.25">
      <c r="A29" s="133" t="s">
        <v>237</v>
      </c>
      <c r="B29" s="8" t="s">
        <v>129</v>
      </c>
      <c r="C29" s="10"/>
      <c r="D29" s="10"/>
      <c r="E29" s="10"/>
      <c r="F29" s="10">
        <f t="shared" si="0"/>
        <v>0</v>
      </c>
      <c r="G29" s="22"/>
      <c r="H29" s="22"/>
      <c r="I29" s="22"/>
      <c r="J29" s="22"/>
      <c r="K29" s="21">
        <f t="shared" si="1"/>
        <v>0</v>
      </c>
    </row>
    <row r="30" spans="1:13" x14ac:dyDescent="0.25">
      <c r="A30" s="133" t="s">
        <v>238</v>
      </c>
      <c r="B30" s="8" t="s">
        <v>130</v>
      </c>
      <c r="C30" s="10"/>
      <c r="D30" s="10"/>
      <c r="E30" s="10"/>
      <c r="F30" s="10">
        <f t="shared" si="0"/>
        <v>0</v>
      </c>
      <c r="G30" s="22"/>
      <c r="H30" s="22"/>
      <c r="I30" s="22"/>
      <c r="J30" s="22"/>
      <c r="K30" s="21">
        <f t="shared" si="1"/>
        <v>0</v>
      </c>
    </row>
    <row r="31" spans="1:13" ht="22.5" x14ac:dyDescent="0.25">
      <c r="A31" s="133" t="s">
        <v>239</v>
      </c>
      <c r="B31" s="8" t="s">
        <v>131</v>
      </c>
      <c r="C31" s="10"/>
      <c r="D31" s="10"/>
      <c r="E31" s="10"/>
      <c r="F31" s="10">
        <f t="shared" si="0"/>
        <v>0</v>
      </c>
      <c r="G31" s="22"/>
      <c r="H31" s="22"/>
      <c r="I31" s="22"/>
      <c r="J31" s="22"/>
      <c r="K31" s="21">
        <f t="shared" si="1"/>
        <v>0</v>
      </c>
    </row>
    <row r="32" spans="1:13" ht="22.5" x14ac:dyDescent="0.25">
      <c r="A32" s="133" t="s">
        <v>298</v>
      </c>
      <c r="B32" s="8" t="s">
        <v>132</v>
      </c>
      <c r="C32" s="10"/>
      <c r="D32" s="10"/>
      <c r="E32" s="10"/>
      <c r="F32" s="10">
        <f t="shared" si="0"/>
        <v>0</v>
      </c>
      <c r="G32" s="22"/>
      <c r="H32" s="22"/>
      <c r="I32" s="22"/>
      <c r="J32" s="22"/>
      <c r="K32" s="21">
        <f t="shared" si="1"/>
        <v>0</v>
      </c>
    </row>
    <row r="33" spans="1:11" ht="22.5" x14ac:dyDescent="0.25">
      <c r="A33" s="133" t="s">
        <v>299</v>
      </c>
      <c r="B33" s="8" t="s">
        <v>118</v>
      </c>
      <c r="C33" s="10"/>
      <c r="D33" s="10"/>
      <c r="E33" s="10"/>
      <c r="F33" s="10">
        <f t="shared" si="0"/>
        <v>0</v>
      </c>
      <c r="G33" s="22"/>
      <c r="H33" s="22"/>
      <c r="I33" s="22"/>
      <c r="J33" s="22"/>
      <c r="K33" s="21">
        <f t="shared" si="1"/>
        <v>0</v>
      </c>
    </row>
    <row r="34" spans="1:11" x14ac:dyDescent="0.25">
      <c r="A34" s="133" t="s">
        <v>300</v>
      </c>
      <c r="B34" s="8" t="s">
        <v>133</v>
      </c>
      <c r="C34" s="10"/>
      <c r="D34" s="10"/>
      <c r="E34" s="10"/>
      <c r="F34" s="10">
        <f t="shared" si="0"/>
        <v>0</v>
      </c>
      <c r="G34" s="22"/>
      <c r="H34" s="22"/>
      <c r="I34" s="22"/>
      <c r="J34" s="22"/>
      <c r="K34" s="21">
        <f t="shared" si="1"/>
        <v>0</v>
      </c>
    </row>
    <row r="35" spans="1:11" x14ac:dyDescent="0.25">
      <c r="A35" s="133" t="s">
        <v>301</v>
      </c>
      <c r="B35" s="8" t="s">
        <v>134</v>
      </c>
      <c r="C35" s="10"/>
      <c r="D35" s="10"/>
      <c r="E35" s="10"/>
      <c r="F35" s="10">
        <f t="shared" si="0"/>
        <v>0</v>
      </c>
      <c r="G35" s="22"/>
      <c r="H35" s="22"/>
      <c r="I35" s="22"/>
      <c r="J35" s="22"/>
      <c r="K35" s="21">
        <f t="shared" si="1"/>
        <v>0</v>
      </c>
    </row>
    <row r="36" spans="1:11" ht="22.5" x14ac:dyDescent="0.25">
      <c r="A36" s="133" t="s">
        <v>302</v>
      </c>
      <c r="B36" s="8" t="s">
        <v>121</v>
      </c>
      <c r="C36" s="10"/>
      <c r="D36" s="10"/>
      <c r="E36" s="10"/>
      <c r="F36" s="10">
        <f t="shared" si="0"/>
        <v>0</v>
      </c>
      <c r="G36" s="22"/>
      <c r="H36" s="22"/>
      <c r="I36" s="22"/>
      <c r="J36" s="22"/>
      <c r="K36" s="21">
        <f t="shared" si="1"/>
        <v>0</v>
      </c>
    </row>
    <row r="37" spans="1:11" x14ac:dyDescent="0.25">
      <c r="A37" s="133" t="s">
        <v>303</v>
      </c>
      <c r="B37" s="8" t="s">
        <v>135</v>
      </c>
      <c r="C37" s="10"/>
      <c r="D37" s="10"/>
      <c r="E37" s="10"/>
      <c r="F37" s="10">
        <f t="shared" si="0"/>
        <v>0</v>
      </c>
      <c r="G37" s="22"/>
      <c r="H37" s="22"/>
      <c r="I37" s="22"/>
      <c r="J37" s="22"/>
      <c r="K37" s="21">
        <f t="shared" si="1"/>
        <v>0</v>
      </c>
    </row>
    <row r="38" spans="1:11" ht="22.5" x14ac:dyDescent="0.25">
      <c r="A38" s="133" t="s">
        <v>304</v>
      </c>
      <c r="B38" s="8" t="s">
        <v>136</v>
      </c>
      <c r="C38" s="10"/>
      <c r="D38" s="10"/>
      <c r="E38" s="10"/>
      <c r="F38" s="10">
        <f t="shared" si="0"/>
        <v>0</v>
      </c>
      <c r="G38" s="22"/>
      <c r="H38" s="22"/>
      <c r="I38" s="22"/>
      <c r="J38" s="22"/>
      <c r="K38" s="21">
        <f t="shared" si="1"/>
        <v>0</v>
      </c>
    </row>
    <row r="39" spans="1:11" x14ac:dyDescent="0.25">
      <c r="A39" s="122" t="s">
        <v>22</v>
      </c>
      <c r="B39" s="5" t="s">
        <v>137</v>
      </c>
      <c r="C39" s="7"/>
      <c r="D39" s="7"/>
      <c r="E39" s="7"/>
      <c r="F39" s="7">
        <f t="shared" si="0"/>
        <v>0</v>
      </c>
      <c r="G39" s="24"/>
      <c r="H39" s="24"/>
      <c r="I39" s="24"/>
      <c r="J39" s="24"/>
      <c r="K39" s="23">
        <f t="shared" si="1"/>
        <v>0</v>
      </c>
    </row>
    <row r="40" spans="1:11" x14ac:dyDescent="0.25">
      <c r="A40" s="133" t="s">
        <v>240</v>
      </c>
      <c r="B40" s="8" t="s">
        <v>138</v>
      </c>
      <c r="C40" s="10"/>
      <c r="D40" s="10"/>
      <c r="E40" s="10"/>
      <c r="F40" s="10">
        <f t="shared" si="0"/>
        <v>0</v>
      </c>
      <c r="G40" s="22"/>
      <c r="H40" s="22"/>
      <c r="I40" s="22"/>
      <c r="J40" s="22"/>
      <c r="K40" s="21">
        <f t="shared" si="1"/>
        <v>0</v>
      </c>
    </row>
    <row r="41" spans="1:11" x14ac:dyDescent="0.25">
      <c r="A41" s="133" t="s">
        <v>241</v>
      </c>
      <c r="B41" s="8" t="s">
        <v>139</v>
      </c>
      <c r="C41" s="10"/>
      <c r="D41" s="10"/>
      <c r="E41" s="10"/>
      <c r="F41" s="10">
        <f t="shared" si="0"/>
        <v>0</v>
      </c>
      <c r="G41" s="22"/>
      <c r="H41" s="22"/>
      <c r="I41" s="22"/>
      <c r="J41" s="22"/>
      <c r="K41" s="21">
        <f t="shared" si="1"/>
        <v>0</v>
      </c>
    </row>
    <row r="42" spans="1:11" x14ac:dyDescent="0.25">
      <c r="A42" s="122" t="s">
        <v>140</v>
      </c>
      <c r="B42" s="5" t="s">
        <v>141</v>
      </c>
      <c r="C42" s="7"/>
      <c r="D42" s="7"/>
      <c r="E42" s="6">
        <f>E9+E39+E25</f>
        <v>238085839</v>
      </c>
      <c r="F42" s="6">
        <f t="shared" si="0"/>
        <v>238085839</v>
      </c>
      <c r="G42" s="23">
        <f>G9+G25+G39</f>
        <v>4826391</v>
      </c>
      <c r="H42" s="23">
        <f>H9+H25+H39</f>
        <v>2807471</v>
      </c>
      <c r="I42" s="23">
        <f>I9+I25+I39</f>
        <v>-9059250</v>
      </c>
      <c r="J42" s="23">
        <f>J9+J25+J39</f>
        <v>0</v>
      </c>
      <c r="K42" s="23">
        <f t="shared" si="1"/>
        <v>236660451</v>
      </c>
    </row>
    <row r="43" spans="1:11" ht="21" x14ac:dyDescent="0.25">
      <c r="A43" s="122" t="s">
        <v>38</v>
      </c>
      <c r="B43" s="5" t="s">
        <v>142</v>
      </c>
      <c r="C43" s="7"/>
      <c r="D43" s="7"/>
      <c r="E43" s="7"/>
      <c r="F43" s="7">
        <f t="shared" si="0"/>
        <v>0</v>
      </c>
      <c r="G43" s="24"/>
      <c r="H43" s="24"/>
      <c r="I43" s="24"/>
      <c r="J43" s="24"/>
      <c r="K43" s="21">
        <f t="shared" si="1"/>
        <v>0</v>
      </c>
    </row>
    <row r="44" spans="1:11" x14ac:dyDescent="0.25">
      <c r="A44" s="133" t="s">
        <v>252</v>
      </c>
      <c r="B44" s="8" t="s">
        <v>181</v>
      </c>
      <c r="C44" s="10"/>
      <c r="D44" s="10"/>
      <c r="E44" s="10"/>
      <c r="F44" s="10">
        <f t="shared" si="0"/>
        <v>0</v>
      </c>
      <c r="G44" s="22"/>
      <c r="H44" s="22"/>
      <c r="I44" s="22"/>
      <c r="J44" s="22"/>
      <c r="K44" s="21">
        <f t="shared" si="1"/>
        <v>0</v>
      </c>
    </row>
    <row r="45" spans="1:11" ht="22.5" x14ac:dyDescent="0.25">
      <c r="A45" s="133" t="s">
        <v>253</v>
      </c>
      <c r="B45" s="8" t="s">
        <v>182</v>
      </c>
      <c r="C45" s="10"/>
      <c r="D45" s="10"/>
      <c r="E45" s="10"/>
      <c r="F45" s="10">
        <f t="shared" si="0"/>
        <v>0</v>
      </c>
      <c r="G45" s="22"/>
      <c r="H45" s="22"/>
      <c r="I45" s="22"/>
      <c r="J45" s="22"/>
      <c r="K45" s="21">
        <f t="shared" si="1"/>
        <v>0</v>
      </c>
    </row>
    <row r="46" spans="1:11" x14ac:dyDescent="0.25">
      <c r="A46" s="133" t="s">
        <v>254</v>
      </c>
      <c r="B46" s="8" t="s">
        <v>183</v>
      </c>
      <c r="C46" s="10"/>
      <c r="D46" s="10"/>
      <c r="E46" s="10"/>
      <c r="F46" s="10">
        <f t="shared" si="0"/>
        <v>0</v>
      </c>
      <c r="G46" s="22"/>
      <c r="H46" s="22"/>
      <c r="I46" s="22"/>
      <c r="J46" s="22"/>
      <c r="K46" s="21">
        <f t="shared" si="1"/>
        <v>0</v>
      </c>
    </row>
    <row r="47" spans="1:11" x14ac:dyDescent="0.25">
      <c r="A47" s="122" t="s">
        <v>50</v>
      </c>
      <c r="B47" s="5" t="s">
        <v>146</v>
      </c>
      <c r="C47" s="7"/>
      <c r="D47" s="7"/>
      <c r="E47" s="7"/>
      <c r="F47" s="7">
        <f t="shared" si="0"/>
        <v>0</v>
      </c>
      <c r="G47" s="24"/>
      <c r="H47" s="24"/>
      <c r="I47" s="24"/>
      <c r="J47" s="24"/>
      <c r="K47" s="21">
        <f t="shared" si="1"/>
        <v>0</v>
      </c>
    </row>
    <row r="48" spans="1:11" x14ac:dyDescent="0.25">
      <c r="A48" s="133" t="s">
        <v>262</v>
      </c>
      <c r="B48" s="8" t="s">
        <v>147</v>
      </c>
      <c r="C48" s="10"/>
      <c r="D48" s="10"/>
      <c r="E48" s="10"/>
      <c r="F48" s="10">
        <f t="shared" si="0"/>
        <v>0</v>
      </c>
      <c r="G48" s="22"/>
      <c r="H48" s="22"/>
      <c r="I48" s="22"/>
      <c r="J48" s="22"/>
      <c r="K48" s="21">
        <f t="shared" si="1"/>
        <v>0</v>
      </c>
    </row>
    <row r="49" spans="1:11" x14ac:dyDescent="0.25">
      <c r="A49" s="133" t="s">
        <v>263</v>
      </c>
      <c r="B49" s="8" t="s">
        <v>148</v>
      </c>
      <c r="C49" s="10"/>
      <c r="D49" s="10"/>
      <c r="E49" s="10"/>
      <c r="F49" s="10">
        <f t="shared" si="0"/>
        <v>0</v>
      </c>
      <c r="G49" s="22"/>
      <c r="H49" s="22"/>
      <c r="I49" s="22"/>
      <c r="J49" s="22"/>
      <c r="K49" s="21">
        <f t="shared" si="1"/>
        <v>0</v>
      </c>
    </row>
    <row r="50" spans="1:11" x14ac:dyDescent="0.25">
      <c r="A50" s="133" t="s">
        <v>264</v>
      </c>
      <c r="B50" s="8" t="s">
        <v>149</v>
      </c>
      <c r="C50" s="10"/>
      <c r="D50" s="10"/>
      <c r="E50" s="10"/>
      <c r="F50" s="10">
        <f t="shared" si="0"/>
        <v>0</v>
      </c>
      <c r="G50" s="22"/>
      <c r="H50" s="22"/>
      <c r="I50" s="22"/>
      <c r="J50" s="22"/>
      <c r="K50" s="21">
        <f t="shared" si="1"/>
        <v>0</v>
      </c>
    </row>
    <row r="51" spans="1:11" x14ac:dyDescent="0.25">
      <c r="A51" s="133" t="s">
        <v>265</v>
      </c>
      <c r="B51" s="8" t="s">
        <v>150</v>
      </c>
      <c r="C51" s="10"/>
      <c r="D51" s="10"/>
      <c r="E51" s="10"/>
      <c r="F51" s="10">
        <f t="shared" si="0"/>
        <v>0</v>
      </c>
      <c r="G51" s="22"/>
      <c r="H51" s="22"/>
      <c r="I51" s="22"/>
      <c r="J51" s="22"/>
      <c r="K51" s="21">
        <f t="shared" si="1"/>
        <v>0</v>
      </c>
    </row>
    <row r="52" spans="1:11" x14ac:dyDescent="0.25">
      <c r="A52" s="122" t="s">
        <v>151</v>
      </c>
      <c r="B52" s="5" t="s">
        <v>152</v>
      </c>
      <c r="C52" s="7"/>
      <c r="D52" s="7"/>
      <c r="E52" s="7"/>
      <c r="F52" s="7">
        <f t="shared" si="0"/>
        <v>0</v>
      </c>
      <c r="G52" s="24"/>
      <c r="H52" s="24"/>
      <c r="I52" s="24"/>
      <c r="J52" s="24"/>
      <c r="K52" s="21">
        <f t="shared" si="1"/>
        <v>0</v>
      </c>
    </row>
    <row r="53" spans="1:11" x14ac:dyDescent="0.25">
      <c r="A53" s="133" t="s">
        <v>267</v>
      </c>
      <c r="B53" s="8" t="s">
        <v>153</v>
      </c>
      <c r="C53" s="10"/>
      <c r="D53" s="10"/>
      <c r="E53" s="10"/>
      <c r="F53" s="10">
        <f t="shared" si="0"/>
        <v>0</v>
      </c>
      <c r="G53" s="22"/>
      <c r="H53" s="22"/>
      <c r="I53" s="22"/>
      <c r="J53" s="22"/>
      <c r="K53" s="21">
        <f t="shared" si="1"/>
        <v>0</v>
      </c>
    </row>
    <row r="54" spans="1:11" x14ac:dyDescent="0.25">
      <c r="A54" s="133" t="s">
        <v>268</v>
      </c>
      <c r="B54" s="8" t="s">
        <v>154</v>
      </c>
      <c r="C54" s="10"/>
      <c r="D54" s="10"/>
      <c r="E54" s="10"/>
      <c r="F54" s="10">
        <f t="shared" si="0"/>
        <v>0</v>
      </c>
      <c r="G54" s="22"/>
      <c r="H54" s="22"/>
      <c r="I54" s="22"/>
      <c r="J54" s="22"/>
      <c r="K54" s="21">
        <f t="shared" si="1"/>
        <v>0</v>
      </c>
    </row>
    <row r="55" spans="1:11" x14ac:dyDescent="0.25">
      <c r="A55" s="133" t="s">
        <v>269</v>
      </c>
      <c r="B55" s="8" t="s">
        <v>155</v>
      </c>
      <c r="C55" s="10"/>
      <c r="D55" s="10"/>
      <c r="E55" s="10"/>
      <c r="F55" s="10">
        <f t="shared" si="0"/>
        <v>0</v>
      </c>
      <c r="G55" s="22"/>
      <c r="H55" s="22"/>
      <c r="I55" s="22"/>
      <c r="J55" s="22"/>
      <c r="K55" s="21">
        <f t="shared" si="1"/>
        <v>0</v>
      </c>
    </row>
    <row r="56" spans="1:11" x14ac:dyDescent="0.25">
      <c r="A56" s="133" t="s">
        <v>270</v>
      </c>
      <c r="B56" s="8" t="s">
        <v>156</v>
      </c>
      <c r="C56" s="10"/>
      <c r="D56" s="10"/>
      <c r="E56" s="10"/>
      <c r="F56" s="10">
        <f t="shared" si="0"/>
        <v>0</v>
      </c>
      <c r="G56" s="22"/>
      <c r="H56" s="22"/>
      <c r="I56" s="22"/>
      <c r="J56" s="22"/>
      <c r="K56" s="21">
        <f t="shared" si="1"/>
        <v>0</v>
      </c>
    </row>
    <row r="57" spans="1:11" x14ac:dyDescent="0.25">
      <c r="A57" s="122" t="s">
        <v>63</v>
      </c>
      <c r="B57" s="5" t="s">
        <v>157</v>
      </c>
      <c r="C57" s="7"/>
      <c r="D57" s="7"/>
      <c r="E57" s="7"/>
      <c r="F57" s="7">
        <f t="shared" si="0"/>
        <v>0</v>
      </c>
      <c r="G57" s="24"/>
      <c r="H57" s="24"/>
      <c r="I57" s="24"/>
      <c r="J57" s="24"/>
      <c r="K57" s="21">
        <f t="shared" si="1"/>
        <v>0</v>
      </c>
    </row>
    <row r="58" spans="1:11" x14ac:dyDescent="0.25">
      <c r="A58" s="133" t="s">
        <v>271</v>
      </c>
      <c r="B58" s="8" t="s">
        <v>184</v>
      </c>
      <c r="C58" s="10"/>
      <c r="D58" s="10"/>
      <c r="E58" s="10"/>
      <c r="F58" s="10">
        <f t="shared" si="0"/>
        <v>0</v>
      </c>
      <c r="G58" s="22"/>
      <c r="H58" s="22"/>
      <c r="I58" s="22"/>
      <c r="J58" s="22"/>
      <c r="K58" s="21">
        <f t="shared" si="1"/>
        <v>0</v>
      </c>
    </row>
    <row r="59" spans="1:11" x14ac:dyDescent="0.25">
      <c r="A59" s="133" t="s">
        <v>272</v>
      </c>
      <c r="B59" s="8" t="s">
        <v>185</v>
      </c>
      <c r="C59" s="10"/>
      <c r="D59" s="10"/>
      <c r="E59" s="10"/>
      <c r="F59" s="10">
        <f t="shared" si="0"/>
        <v>0</v>
      </c>
      <c r="G59" s="22"/>
      <c r="H59" s="22"/>
      <c r="I59" s="22"/>
      <c r="J59" s="22"/>
      <c r="K59" s="21">
        <f t="shared" si="1"/>
        <v>0</v>
      </c>
    </row>
    <row r="60" spans="1:11" x14ac:dyDescent="0.25">
      <c r="A60" s="133" t="s">
        <v>273</v>
      </c>
      <c r="B60" s="8" t="s">
        <v>186</v>
      </c>
      <c r="C60" s="10"/>
      <c r="D60" s="10"/>
      <c r="E60" s="10"/>
      <c r="F60" s="10">
        <f t="shared" si="0"/>
        <v>0</v>
      </c>
      <c r="G60" s="22"/>
      <c r="H60" s="22"/>
      <c r="I60" s="22"/>
      <c r="J60" s="22"/>
      <c r="K60" s="21">
        <f t="shared" si="1"/>
        <v>0</v>
      </c>
    </row>
    <row r="61" spans="1:11" x14ac:dyDescent="0.25">
      <c r="A61" s="133" t="s">
        <v>274</v>
      </c>
      <c r="B61" s="8" t="s">
        <v>187</v>
      </c>
      <c r="C61" s="10"/>
      <c r="D61" s="10"/>
      <c r="E61" s="10"/>
      <c r="F61" s="10">
        <f t="shared" si="0"/>
        <v>0</v>
      </c>
      <c r="G61" s="22"/>
      <c r="H61" s="22"/>
      <c r="I61" s="22"/>
      <c r="J61" s="22"/>
      <c r="K61" s="21">
        <f t="shared" si="1"/>
        <v>0</v>
      </c>
    </row>
    <row r="62" spans="1:11" x14ac:dyDescent="0.25">
      <c r="A62" s="122" t="s">
        <v>69</v>
      </c>
      <c r="B62" s="5" t="s">
        <v>162</v>
      </c>
      <c r="C62" s="7"/>
      <c r="D62" s="7"/>
      <c r="E62" s="7"/>
      <c r="F62" s="7">
        <f t="shared" si="0"/>
        <v>0</v>
      </c>
      <c r="G62" s="24">
        <f>G43+G57</f>
        <v>0</v>
      </c>
      <c r="H62" s="24"/>
      <c r="I62" s="24"/>
      <c r="J62" s="24"/>
      <c r="K62" s="21">
        <f t="shared" si="1"/>
        <v>0</v>
      </c>
    </row>
    <row r="63" spans="1:11" x14ac:dyDescent="0.25">
      <c r="A63" s="122" t="s">
        <v>163</v>
      </c>
      <c r="B63" s="5" t="s">
        <v>164</v>
      </c>
      <c r="C63" s="7"/>
      <c r="D63" s="7"/>
      <c r="E63" s="6">
        <f>E42+E62</f>
        <v>238085839</v>
      </c>
      <c r="F63" s="6">
        <f t="shared" si="0"/>
        <v>238085839</v>
      </c>
      <c r="G63" s="23">
        <f>G42+G62</f>
        <v>4826391</v>
      </c>
      <c r="H63" s="23">
        <f>H42+H62</f>
        <v>2807471</v>
      </c>
      <c r="I63" s="23">
        <f>I42+I62</f>
        <v>-9059250</v>
      </c>
      <c r="J63" s="23">
        <f>J42+J62</f>
        <v>0</v>
      </c>
      <c r="K63" s="23">
        <f t="shared" si="1"/>
        <v>236660451</v>
      </c>
    </row>
    <row r="64" spans="1:11" x14ac:dyDescent="0.25">
      <c r="A64" s="13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x14ac:dyDescent="0.25">
      <c r="A65" s="231" t="s">
        <v>191</v>
      </c>
      <c r="B65" s="231"/>
      <c r="C65" s="232">
        <v>32</v>
      </c>
      <c r="D65" s="232"/>
      <c r="E65" s="232"/>
      <c r="F65" s="232"/>
      <c r="G65" s="23">
        <f>G63-'9.2 melléklet bevétel'!I90</f>
        <v>0</v>
      </c>
      <c r="H65" s="23">
        <f>H63-'9.2 melléklet bevétel'!J90</f>
        <v>0</v>
      </c>
      <c r="I65" s="23">
        <f>I63-'9.2 melléklet bevétel'!K90</f>
        <v>0</v>
      </c>
      <c r="J65" s="23"/>
      <c r="K65" s="23">
        <f>K63-'9.2 melléklet bevétel'!M90</f>
        <v>0</v>
      </c>
    </row>
    <row r="66" spans="1:11" x14ac:dyDescent="0.25">
      <c r="A66" s="231" t="s">
        <v>192</v>
      </c>
      <c r="B66" s="231"/>
      <c r="C66" s="232">
        <v>0</v>
      </c>
      <c r="D66" s="232"/>
      <c r="E66" s="232"/>
      <c r="F66" s="232"/>
    </row>
  </sheetData>
  <mergeCells count="12">
    <mergeCell ref="B4:F4"/>
    <mergeCell ref="A8:F8"/>
    <mergeCell ref="A1:F1"/>
    <mergeCell ref="B2:F2"/>
    <mergeCell ref="B3:F3"/>
    <mergeCell ref="A65:B65"/>
    <mergeCell ref="C65:F65"/>
    <mergeCell ref="A66:B66"/>
    <mergeCell ref="C66:F66"/>
    <mergeCell ref="A5:A6"/>
    <mergeCell ref="B5:B6"/>
    <mergeCell ref="C5:F5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R156"/>
  <sheetViews>
    <sheetView zoomScaleNormal="100" workbookViewId="0">
      <pane ySplit="6" topLeftCell="A142" activePane="bottomLeft" state="frozen"/>
      <selection pane="bottomLeft" activeCell="J155" sqref="J155"/>
    </sheetView>
  </sheetViews>
  <sheetFormatPr defaultRowHeight="15" x14ac:dyDescent="0.25"/>
  <cols>
    <col min="1" max="1" width="8.7109375" style="124" bestFit="1" customWidth="1"/>
    <col min="2" max="2" width="42.5703125" bestFit="1" customWidth="1"/>
    <col min="3" max="3" width="10" hidden="1" customWidth="1"/>
    <col min="4" max="4" width="11.140625" hidden="1" customWidth="1"/>
    <col min="5" max="5" width="10.5703125" hidden="1" customWidth="1"/>
    <col min="6" max="6" width="10" bestFit="1" customWidth="1"/>
    <col min="7" max="7" width="12.7109375" customWidth="1"/>
    <col min="8" max="10" width="14.28515625" customWidth="1"/>
    <col min="11" max="11" width="11.5703125" customWidth="1"/>
    <col min="12" max="12" width="17" customWidth="1"/>
    <col min="15" max="15" width="9.7109375" bestFit="1" customWidth="1"/>
  </cols>
  <sheetData>
    <row r="1" spans="1:11" x14ac:dyDescent="0.25">
      <c r="A1" s="241" t="s">
        <v>317</v>
      </c>
      <c r="B1" s="241"/>
      <c r="C1" s="241"/>
      <c r="D1" s="241"/>
      <c r="E1" s="241"/>
      <c r="F1" s="241"/>
    </row>
    <row r="2" spans="1:11" x14ac:dyDescent="0.25">
      <c r="A2" s="135" t="s">
        <v>167</v>
      </c>
      <c r="B2" s="188" t="s">
        <v>193</v>
      </c>
      <c r="C2" s="188"/>
      <c r="D2" s="188"/>
      <c r="E2" s="188"/>
      <c r="F2" s="188"/>
    </row>
    <row r="3" spans="1:11" ht="21" x14ac:dyDescent="0.25">
      <c r="A3" s="135" t="s">
        <v>170</v>
      </c>
      <c r="B3" s="188" t="s">
        <v>171</v>
      </c>
      <c r="C3" s="188"/>
      <c r="D3" s="188"/>
      <c r="E3" s="188"/>
      <c r="F3" s="188"/>
      <c r="G3" s="156"/>
      <c r="H3" s="156"/>
      <c r="I3" s="156"/>
      <c r="J3" s="156"/>
      <c r="K3" s="156"/>
    </row>
    <row r="4" spans="1:11" x14ac:dyDescent="0.25">
      <c r="A4" s="136"/>
      <c r="B4" s="114"/>
      <c r="C4" s="115"/>
      <c r="D4" s="115"/>
      <c r="E4" s="115"/>
      <c r="F4" s="19" t="s">
        <v>1</v>
      </c>
      <c r="G4" s="156"/>
      <c r="H4" s="156"/>
      <c r="I4" s="156"/>
      <c r="J4" s="156"/>
      <c r="K4" s="156"/>
    </row>
    <row r="5" spans="1:11" ht="15" customHeight="1" x14ac:dyDescent="0.25">
      <c r="A5" s="233" t="s">
        <v>172</v>
      </c>
      <c r="B5" s="187" t="s">
        <v>173</v>
      </c>
      <c r="C5" s="188"/>
      <c r="D5" s="188"/>
      <c r="E5" s="188"/>
      <c r="F5" s="188"/>
      <c r="G5" s="156"/>
      <c r="H5" s="156"/>
      <c r="I5" s="156"/>
      <c r="J5" s="156"/>
      <c r="K5" s="156"/>
    </row>
    <row r="6" spans="1:11" ht="39" customHeight="1" x14ac:dyDescent="0.25">
      <c r="A6" s="233"/>
      <c r="B6" s="187"/>
      <c r="C6" s="16" t="s">
        <v>3</v>
      </c>
      <c r="D6" s="16" t="s">
        <v>4</v>
      </c>
      <c r="E6" s="16" t="s">
        <v>5</v>
      </c>
      <c r="F6" s="160" t="s">
        <v>327</v>
      </c>
      <c r="G6" s="49" t="s">
        <v>314</v>
      </c>
      <c r="H6" s="49" t="s">
        <v>315</v>
      </c>
      <c r="I6" s="49" t="s">
        <v>316</v>
      </c>
      <c r="J6" s="49" t="s">
        <v>328</v>
      </c>
      <c r="K6" s="49" t="s">
        <v>313</v>
      </c>
    </row>
    <row r="7" spans="1:11" x14ac:dyDescent="0.25">
      <c r="A7" s="122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54"/>
      <c r="H7" s="154"/>
      <c r="I7" s="158"/>
      <c r="J7" s="161"/>
      <c r="K7" s="154"/>
    </row>
    <row r="8" spans="1:11" x14ac:dyDescent="0.25">
      <c r="A8" s="187" t="s">
        <v>165</v>
      </c>
      <c r="B8" s="187"/>
      <c r="C8" s="187"/>
      <c r="D8" s="187"/>
      <c r="E8" s="187"/>
      <c r="F8" s="187"/>
    </row>
    <row r="9" spans="1:11" x14ac:dyDescent="0.25">
      <c r="A9" s="122" t="s">
        <v>6</v>
      </c>
      <c r="B9" s="5" t="s">
        <v>7</v>
      </c>
      <c r="C9" s="7"/>
      <c r="D9" s="7"/>
      <c r="E9" s="7"/>
      <c r="F9" s="7">
        <f>C9+D9+E9</f>
        <v>0</v>
      </c>
      <c r="G9" s="24"/>
      <c r="H9" s="24"/>
      <c r="I9" s="24"/>
      <c r="J9" s="24"/>
      <c r="K9" s="24">
        <f>F9+G9+H9+I9</f>
        <v>0</v>
      </c>
    </row>
    <row r="10" spans="1:11" x14ac:dyDescent="0.25">
      <c r="A10" s="133" t="s">
        <v>228</v>
      </c>
      <c r="B10" s="8" t="s">
        <v>8</v>
      </c>
      <c r="C10" s="10"/>
      <c r="D10" s="10"/>
      <c r="E10" s="10"/>
      <c r="F10" s="10">
        <f t="shared" ref="F10:F73" si="0">C10+D10+E10</f>
        <v>0</v>
      </c>
      <c r="G10" s="22"/>
      <c r="H10" s="22"/>
      <c r="I10" s="22"/>
      <c r="J10" s="22"/>
      <c r="K10" s="22">
        <f t="shared" ref="K10:K37" si="1">F10+G10+H10+I10</f>
        <v>0</v>
      </c>
    </row>
    <row r="11" spans="1:11" x14ac:dyDescent="0.25">
      <c r="A11" s="133" t="s">
        <v>289</v>
      </c>
      <c r="B11" s="8" t="s">
        <v>9</v>
      </c>
      <c r="C11" s="10"/>
      <c r="D11" s="10"/>
      <c r="E11" s="10"/>
      <c r="F11" s="10">
        <f t="shared" si="0"/>
        <v>0</v>
      </c>
      <c r="G11" s="22"/>
      <c r="H11" s="22"/>
      <c r="I11" s="22"/>
      <c r="J11" s="22"/>
      <c r="K11" s="22">
        <f t="shared" si="1"/>
        <v>0</v>
      </c>
    </row>
    <row r="12" spans="1:11" ht="22.5" x14ac:dyDescent="0.25">
      <c r="A12" s="133" t="s">
        <v>229</v>
      </c>
      <c r="B12" s="8" t="s">
        <v>10</v>
      </c>
      <c r="C12" s="10"/>
      <c r="D12" s="10"/>
      <c r="E12" s="10"/>
      <c r="F12" s="10">
        <f t="shared" si="0"/>
        <v>0</v>
      </c>
      <c r="G12" s="22"/>
      <c r="H12" s="22"/>
      <c r="I12" s="22"/>
      <c r="J12" s="22"/>
      <c r="K12" s="22">
        <f t="shared" si="1"/>
        <v>0</v>
      </c>
    </row>
    <row r="13" spans="1:11" x14ac:dyDescent="0.25">
      <c r="A13" s="133" t="s">
        <v>230</v>
      </c>
      <c r="B13" s="8" t="s">
        <v>11</v>
      </c>
      <c r="C13" s="10"/>
      <c r="D13" s="10"/>
      <c r="E13" s="10"/>
      <c r="F13" s="10">
        <f t="shared" si="0"/>
        <v>0</v>
      </c>
      <c r="G13" s="22"/>
      <c r="H13" s="22"/>
      <c r="I13" s="22"/>
      <c r="J13" s="22"/>
      <c r="K13" s="22">
        <f t="shared" si="1"/>
        <v>0</v>
      </c>
    </row>
    <row r="14" spans="1:11" x14ac:dyDescent="0.25">
      <c r="A14" s="133" t="s">
        <v>231</v>
      </c>
      <c r="B14" s="8" t="s">
        <v>12</v>
      </c>
      <c r="C14" s="10"/>
      <c r="D14" s="10"/>
      <c r="E14" s="10"/>
      <c r="F14" s="10">
        <f t="shared" si="0"/>
        <v>0</v>
      </c>
      <c r="G14" s="22"/>
      <c r="H14" s="22"/>
      <c r="I14" s="22"/>
      <c r="J14" s="22"/>
      <c r="K14" s="22">
        <f t="shared" si="1"/>
        <v>0</v>
      </c>
    </row>
    <row r="15" spans="1:11" x14ac:dyDescent="0.25">
      <c r="A15" s="133" t="s">
        <v>232</v>
      </c>
      <c r="B15" s="8" t="s">
        <v>13</v>
      </c>
      <c r="C15" s="10"/>
      <c r="D15" s="10"/>
      <c r="E15" s="10"/>
      <c r="F15" s="10">
        <f t="shared" si="0"/>
        <v>0</v>
      </c>
      <c r="G15" s="22"/>
      <c r="H15" s="22"/>
      <c r="I15" s="22"/>
      <c r="J15" s="22"/>
      <c r="K15" s="22">
        <f t="shared" si="1"/>
        <v>0</v>
      </c>
    </row>
    <row r="16" spans="1:11" x14ac:dyDescent="0.25">
      <c r="A16" s="133" t="s">
        <v>233</v>
      </c>
      <c r="B16" s="20"/>
      <c r="C16" s="22"/>
      <c r="D16" s="22"/>
      <c r="E16" s="22"/>
      <c r="F16" s="22">
        <f t="shared" si="0"/>
        <v>0</v>
      </c>
      <c r="G16" s="22"/>
      <c r="H16" s="22"/>
      <c r="I16" s="22"/>
      <c r="J16" s="22"/>
      <c r="K16" s="22">
        <f t="shared" si="1"/>
        <v>0</v>
      </c>
    </row>
    <row r="17" spans="1:11" ht="21" x14ac:dyDescent="0.25">
      <c r="A17" s="122" t="s">
        <v>14</v>
      </c>
      <c r="B17" s="5" t="s">
        <v>15</v>
      </c>
      <c r="C17" s="6"/>
      <c r="D17" s="7"/>
      <c r="E17" s="7"/>
      <c r="F17" s="6">
        <f t="shared" si="0"/>
        <v>0</v>
      </c>
      <c r="G17" s="23"/>
      <c r="H17" s="23"/>
      <c r="I17" s="23"/>
      <c r="J17" s="23"/>
      <c r="K17" s="23">
        <f t="shared" si="1"/>
        <v>0</v>
      </c>
    </row>
    <row r="18" spans="1:11" x14ac:dyDescent="0.25">
      <c r="A18" s="133" t="s">
        <v>234</v>
      </c>
      <c r="B18" s="8" t="s">
        <v>16</v>
      </c>
      <c r="C18" s="10"/>
      <c r="D18" s="10"/>
      <c r="E18" s="10"/>
      <c r="F18" s="10">
        <f t="shared" si="0"/>
        <v>0</v>
      </c>
      <c r="G18" s="22"/>
      <c r="H18" s="22"/>
      <c r="I18" s="22"/>
      <c r="J18" s="22"/>
      <c r="K18" s="22">
        <f t="shared" si="1"/>
        <v>0</v>
      </c>
    </row>
    <row r="19" spans="1:11" x14ac:dyDescent="0.25">
      <c r="A19" s="133" t="s">
        <v>235</v>
      </c>
      <c r="B19" s="8" t="s">
        <v>17</v>
      </c>
      <c r="C19" s="10"/>
      <c r="D19" s="10"/>
      <c r="E19" s="10"/>
      <c r="F19" s="10">
        <f t="shared" si="0"/>
        <v>0</v>
      </c>
      <c r="G19" s="22"/>
      <c r="H19" s="22"/>
      <c r="I19" s="22"/>
      <c r="J19" s="22"/>
      <c r="K19" s="22">
        <f t="shared" si="1"/>
        <v>0</v>
      </c>
    </row>
    <row r="20" spans="1:11" ht="22.5" x14ac:dyDescent="0.25">
      <c r="A20" s="133" t="s">
        <v>236</v>
      </c>
      <c r="B20" s="8" t="s">
        <v>174</v>
      </c>
      <c r="C20" s="10"/>
      <c r="D20" s="10"/>
      <c r="E20" s="10"/>
      <c r="F20" s="10">
        <f t="shared" si="0"/>
        <v>0</v>
      </c>
      <c r="G20" s="22"/>
      <c r="H20" s="22"/>
      <c r="I20" s="22"/>
      <c r="J20" s="22"/>
      <c r="K20" s="22">
        <f t="shared" si="1"/>
        <v>0</v>
      </c>
    </row>
    <row r="21" spans="1:11" ht="22.5" x14ac:dyDescent="0.25">
      <c r="A21" s="133" t="s">
        <v>237</v>
      </c>
      <c r="B21" s="8" t="s">
        <v>175</v>
      </c>
      <c r="C21" s="10"/>
      <c r="D21" s="10"/>
      <c r="E21" s="10"/>
      <c r="F21" s="10">
        <f t="shared" si="0"/>
        <v>0</v>
      </c>
      <c r="G21" s="22"/>
      <c r="H21" s="22"/>
      <c r="I21" s="22"/>
      <c r="J21" s="22"/>
      <c r="K21" s="22">
        <f t="shared" si="1"/>
        <v>0</v>
      </c>
    </row>
    <row r="22" spans="1:11" x14ac:dyDescent="0.25">
      <c r="A22" s="133" t="s">
        <v>238</v>
      </c>
      <c r="B22" s="8" t="s">
        <v>20</v>
      </c>
      <c r="C22" s="9"/>
      <c r="D22" s="10"/>
      <c r="E22" s="10"/>
      <c r="F22" s="9">
        <f t="shared" si="0"/>
        <v>0</v>
      </c>
      <c r="G22" s="21"/>
      <c r="H22" s="21"/>
      <c r="I22" s="21"/>
      <c r="J22" s="21"/>
      <c r="K22" s="21">
        <f t="shared" si="1"/>
        <v>0</v>
      </c>
    </row>
    <row r="23" spans="1:11" x14ac:dyDescent="0.25">
      <c r="A23" s="133" t="s">
        <v>239</v>
      </c>
      <c r="B23" s="8" t="s">
        <v>21</v>
      </c>
      <c r="C23" s="10"/>
      <c r="D23" s="10"/>
      <c r="E23" s="10"/>
      <c r="F23" s="10">
        <f t="shared" si="0"/>
        <v>0</v>
      </c>
      <c r="G23" s="22"/>
      <c r="H23" s="22"/>
      <c r="I23" s="22"/>
      <c r="J23" s="22"/>
      <c r="K23" s="22">
        <f t="shared" si="1"/>
        <v>0</v>
      </c>
    </row>
    <row r="24" spans="1:11" ht="21" x14ac:dyDescent="0.25">
      <c r="A24" s="122" t="s">
        <v>22</v>
      </c>
      <c r="B24" s="5" t="s">
        <v>23</v>
      </c>
      <c r="C24" s="7"/>
      <c r="D24" s="7"/>
      <c r="E24" s="7"/>
      <c r="F24" s="7">
        <f t="shared" si="0"/>
        <v>0</v>
      </c>
      <c r="G24" s="24"/>
      <c r="H24" s="24"/>
      <c r="I24" s="24"/>
      <c r="J24" s="24"/>
      <c r="K24" s="24">
        <f t="shared" si="1"/>
        <v>0</v>
      </c>
    </row>
    <row r="25" spans="1:11" x14ac:dyDescent="0.25">
      <c r="A25" s="133" t="s">
        <v>240</v>
      </c>
      <c r="B25" s="8" t="s">
        <v>24</v>
      </c>
      <c r="C25" s="10"/>
      <c r="D25" s="10"/>
      <c r="E25" s="10"/>
      <c r="F25" s="10">
        <f t="shared" si="0"/>
        <v>0</v>
      </c>
      <c r="G25" s="22"/>
      <c r="H25" s="22"/>
      <c r="I25" s="22"/>
      <c r="J25" s="22"/>
      <c r="K25" s="22">
        <f t="shared" si="1"/>
        <v>0</v>
      </c>
    </row>
    <row r="26" spans="1:11" ht="22.5" x14ac:dyDescent="0.25">
      <c r="A26" s="133" t="s">
        <v>241</v>
      </c>
      <c r="B26" s="8" t="s">
        <v>25</v>
      </c>
      <c r="C26" s="10"/>
      <c r="D26" s="10"/>
      <c r="E26" s="10"/>
      <c r="F26" s="10">
        <f t="shared" si="0"/>
        <v>0</v>
      </c>
      <c r="G26" s="22"/>
      <c r="H26" s="22"/>
      <c r="I26" s="22"/>
      <c r="J26" s="22"/>
      <c r="K26" s="22">
        <f t="shared" si="1"/>
        <v>0</v>
      </c>
    </row>
    <row r="27" spans="1:11" ht="22.5" x14ac:dyDescent="0.25">
      <c r="A27" s="133" t="s">
        <v>242</v>
      </c>
      <c r="B27" s="8" t="s">
        <v>176</v>
      </c>
      <c r="C27" s="10"/>
      <c r="D27" s="10"/>
      <c r="E27" s="10"/>
      <c r="F27" s="10">
        <f t="shared" si="0"/>
        <v>0</v>
      </c>
      <c r="G27" s="22"/>
      <c r="H27" s="22"/>
      <c r="I27" s="22"/>
      <c r="J27" s="22"/>
      <c r="K27" s="22">
        <f t="shared" si="1"/>
        <v>0</v>
      </c>
    </row>
    <row r="28" spans="1:11" ht="22.5" x14ac:dyDescent="0.25">
      <c r="A28" s="133" t="s">
        <v>243</v>
      </c>
      <c r="B28" s="8" t="s">
        <v>177</v>
      </c>
      <c r="C28" s="10"/>
      <c r="D28" s="10"/>
      <c r="E28" s="10"/>
      <c r="F28" s="10">
        <f t="shared" si="0"/>
        <v>0</v>
      </c>
      <c r="G28" s="22"/>
      <c r="H28" s="22"/>
      <c r="I28" s="22"/>
      <c r="J28" s="22"/>
      <c r="K28" s="22">
        <f t="shared" si="1"/>
        <v>0</v>
      </c>
    </row>
    <row r="29" spans="1:11" x14ac:dyDescent="0.25">
      <c r="A29" s="133" t="s">
        <v>244</v>
      </c>
      <c r="B29" s="8" t="s">
        <v>28</v>
      </c>
      <c r="C29" s="10"/>
      <c r="D29" s="10"/>
      <c r="E29" s="10"/>
      <c r="F29" s="10">
        <f t="shared" si="0"/>
        <v>0</v>
      </c>
      <c r="G29" s="22"/>
      <c r="H29" s="22"/>
      <c r="I29" s="22"/>
      <c r="J29" s="22"/>
      <c r="K29" s="22">
        <f t="shared" si="1"/>
        <v>0</v>
      </c>
    </row>
    <row r="30" spans="1:11" x14ac:dyDescent="0.25">
      <c r="A30" s="133" t="s">
        <v>245</v>
      </c>
      <c r="B30" s="8" t="s">
        <v>29</v>
      </c>
      <c r="C30" s="10"/>
      <c r="D30" s="10"/>
      <c r="E30" s="10"/>
      <c r="F30" s="10">
        <f t="shared" si="0"/>
        <v>0</v>
      </c>
      <c r="G30" s="22"/>
      <c r="H30" s="22"/>
      <c r="I30" s="22"/>
      <c r="J30" s="22"/>
      <c r="K30" s="22">
        <f t="shared" si="1"/>
        <v>0</v>
      </c>
    </row>
    <row r="31" spans="1:11" x14ac:dyDescent="0.25">
      <c r="A31" s="122" t="s">
        <v>30</v>
      </c>
      <c r="B31" s="5" t="s">
        <v>31</v>
      </c>
      <c r="C31" s="7"/>
      <c r="D31" s="7"/>
      <c r="E31" s="7"/>
      <c r="F31" s="7">
        <f t="shared" si="0"/>
        <v>0</v>
      </c>
      <c r="G31" s="24"/>
      <c r="H31" s="24"/>
      <c r="I31" s="24"/>
      <c r="J31" s="24"/>
      <c r="K31" s="24">
        <f t="shared" si="1"/>
        <v>0</v>
      </c>
    </row>
    <row r="32" spans="1:11" x14ac:dyDescent="0.25">
      <c r="A32" s="133" t="s">
        <v>246</v>
      </c>
      <c r="B32" s="8" t="s">
        <v>32</v>
      </c>
      <c r="C32" s="10"/>
      <c r="D32" s="10"/>
      <c r="E32" s="10"/>
      <c r="F32" s="10">
        <f t="shared" si="0"/>
        <v>0</v>
      </c>
      <c r="G32" s="22"/>
      <c r="H32" s="22"/>
      <c r="I32" s="22"/>
      <c r="J32" s="22"/>
      <c r="K32" s="22">
        <f t="shared" si="1"/>
        <v>0</v>
      </c>
    </row>
    <row r="33" spans="1:18" x14ac:dyDescent="0.25">
      <c r="A33" s="133" t="s">
        <v>247</v>
      </c>
      <c r="B33" s="8" t="s">
        <v>33</v>
      </c>
      <c r="C33" s="10"/>
      <c r="D33" s="10"/>
      <c r="E33" s="10"/>
      <c r="F33" s="10">
        <f t="shared" si="0"/>
        <v>0</v>
      </c>
      <c r="G33" s="22"/>
      <c r="H33" s="22"/>
      <c r="I33" s="22"/>
      <c r="J33" s="22"/>
      <c r="K33" s="22">
        <f t="shared" si="1"/>
        <v>0</v>
      </c>
    </row>
    <row r="34" spans="1:18" x14ac:dyDescent="0.25">
      <c r="A34" s="133" t="s">
        <v>248</v>
      </c>
      <c r="B34" s="8" t="s">
        <v>34</v>
      </c>
      <c r="C34" s="10"/>
      <c r="D34" s="10"/>
      <c r="E34" s="10"/>
      <c r="F34" s="10">
        <f t="shared" si="0"/>
        <v>0</v>
      </c>
      <c r="G34" s="22"/>
      <c r="H34" s="22"/>
      <c r="I34" s="22"/>
      <c r="J34" s="22"/>
      <c r="K34" s="22">
        <f t="shared" si="1"/>
        <v>0</v>
      </c>
    </row>
    <row r="35" spans="1:18" x14ac:dyDescent="0.25">
      <c r="A35" s="133" t="s">
        <v>249</v>
      </c>
      <c r="B35" s="8" t="s">
        <v>35</v>
      </c>
      <c r="C35" s="10"/>
      <c r="D35" s="10"/>
      <c r="E35" s="10"/>
      <c r="F35" s="10">
        <f t="shared" si="0"/>
        <v>0</v>
      </c>
      <c r="G35" s="22"/>
      <c r="H35" s="22"/>
      <c r="I35" s="22"/>
      <c r="J35" s="22"/>
      <c r="K35" s="22">
        <f t="shared" si="1"/>
        <v>0</v>
      </c>
    </row>
    <row r="36" spans="1:18" x14ac:dyDescent="0.25">
      <c r="A36" s="133" t="s">
        <v>250</v>
      </c>
      <c r="B36" s="8" t="s">
        <v>36</v>
      </c>
      <c r="C36" s="10"/>
      <c r="D36" s="10"/>
      <c r="E36" s="10"/>
      <c r="F36" s="10">
        <f t="shared" si="0"/>
        <v>0</v>
      </c>
      <c r="G36" s="22"/>
      <c r="H36" s="22"/>
      <c r="I36" s="22"/>
      <c r="J36" s="22"/>
      <c r="K36" s="22">
        <f t="shared" si="1"/>
        <v>0</v>
      </c>
    </row>
    <row r="37" spans="1:18" x14ac:dyDescent="0.25">
      <c r="A37" s="133" t="s">
        <v>251</v>
      </c>
      <c r="B37" s="8" t="s">
        <v>37</v>
      </c>
      <c r="C37" s="10"/>
      <c r="D37" s="10"/>
      <c r="E37" s="10"/>
      <c r="F37" s="10">
        <f t="shared" si="0"/>
        <v>0</v>
      </c>
      <c r="G37" s="22"/>
      <c r="H37" s="22"/>
      <c r="I37" s="22"/>
      <c r="J37" s="22"/>
      <c r="K37" s="22">
        <f t="shared" si="1"/>
        <v>0</v>
      </c>
    </row>
    <row r="38" spans="1:18" x14ac:dyDescent="0.25">
      <c r="A38" s="122" t="s">
        <v>38</v>
      </c>
      <c r="B38" s="5" t="s">
        <v>39</v>
      </c>
      <c r="C38" s="6">
        <f>C39+C40+C41+C42+C43+C44+C45+C46+C47+C48</f>
        <v>11084000</v>
      </c>
      <c r="D38" s="7"/>
      <c r="E38" s="7"/>
      <c r="F38" s="6">
        <f t="shared" si="0"/>
        <v>11084000</v>
      </c>
      <c r="G38" s="23"/>
      <c r="H38" s="23">
        <f>H40+H44</f>
        <v>-3810000</v>
      </c>
      <c r="I38" s="23">
        <f>I40+I44</f>
        <v>0</v>
      </c>
      <c r="J38" s="23">
        <f>SUM(J39:J48)</f>
        <v>0</v>
      </c>
      <c r="K38" s="23">
        <f>F38+G38+H38+I38+J38</f>
        <v>7274000</v>
      </c>
    </row>
    <row r="39" spans="1:18" x14ac:dyDescent="0.25">
      <c r="A39" s="133" t="s">
        <v>252</v>
      </c>
      <c r="B39" s="8" t="s">
        <v>40</v>
      </c>
      <c r="C39" s="10"/>
      <c r="D39" s="10"/>
      <c r="E39" s="10"/>
      <c r="F39" s="10">
        <f t="shared" si="0"/>
        <v>0</v>
      </c>
      <c r="G39" s="22"/>
      <c r="H39" s="22"/>
      <c r="I39" s="22"/>
      <c r="J39" s="22"/>
      <c r="K39" s="21">
        <f t="shared" ref="K39:K90" si="2">F39+G39+H39+I39+J39</f>
        <v>0</v>
      </c>
    </row>
    <row r="40" spans="1:18" x14ac:dyDescent="0.25">
      <c r="A40" s="133" t="s">
        <v>253</v>
      </c>
      <c r="B40" s="8" t="s">
        <v>41</v>
      </c>
      <c r="C40" s="9">
        <v>3182000</v>
      </c>
      <c r="D40" s="10"/>
      <c r="E40" s="10"/>
      <c r="F40" s="9">
        <f t="shared" si="0"/>
        <v>3182000</v>
      </c>
      <c r="G40" s="21"/>
      <c r="H40" s="21">
        <v>-3000000</v>
      </c>
      <c r="I40" s="21"/>
      <c r="J40" s="21"/>
      <c r="K40" s="21">
        <f t="shared" si="2"/>
        <v>182000</v>
      </c>
    </row>
    <row r="41" spans="1:18" x14ac:dyDescent="0.25">
      <c r="A41" s="133" t="s">
        <v>254</v>
      </c>
      <c r="B41" s="8" t="s">
        <v>42</v>
      </c>
      <c r="C41" s="10"/>
      <c r="D41" s="10"/>
      <c r="E41" s="10"/>
      <c r="F41" s="10">
        <f t="shared" si="0"/>
        <v>0</v>
      </c>
      <c r="G41" s="22"/>
      <c r="H41" s="22"/>
      <c r="I41" s="22"/>
      <c r="J41" s="22"/>
      <c r="K41" s="21">
        <f t="shared" si="2"/>
        <v>0</v>
      </c>
    </row>
    <row r="42" spans="1:18" x14ac:dyDescent="0.25">
      <c r="A42" s="133" t="s">
        <v>255</v>
      </c>
      <c r="B42" s="8" t="s">
        <v>43</v>
      </c>
      <c r="C42" s="10"/>
      <c r="D42" s="10"/>
      <c r="E42" s="10"/>
      <c r="F42" s="10">
        <f t="shared" si="0"/>
        <v>0</v>
      </c>
      <c r="G42" s="22"/>
      <c r="H42" s="22"/>
      <c r="I42" s="22"/>
      <c r="J42" s="22"/>
      <c r="K42" s="21">
        <f t="shared" si="2"/>
        <v>0</v>
      </c>
    </row>
    <row r="43" spans="1:18" x14ac:dyDescent="0.25">
      <c r="A43" s="133" t="s">
        <v>256</v>
      </c>
      <c r="B43" s="8" t="s">
        <v>44</v>
      </c>
      <c r="C43" s="9">
        <v>2360000</v>
      </c>
      <c r="D43" s="10"/>
      <c r="E43" s="10"/>
      <c r="F43" s="9">
        <f t="shared" si="0"/>
        <v>2360000</v>
      </c>
      <c r="G43" s="21"/>
      <c r="H43" s="21"/>
      <c r="I43" s="21"/>
      <c r="J43" s="21">
        <v>3182000</v>
      </c>
      <c r="K43" s="21">
        <f t="shared" si="2"/>
        <v>5542000</v>
      </c>
      <c r="M43" s="179"/>
      <c r="N43" s="180"/>
      <c r="O43" s="179"/>
      <c r="P43" s="180"/>
      <c r="Q43" s="180"/>
      <c r="R43" s="180"/>
    </row>
    <row r="44" spans="1:18" x14ac:dyDescent="0.25">
      <c r="A44" s="133" t="s">
        <v>257</v>
      </c>
      <c r="B44" s="8" t="s">
        <v>45</v>
      </c>
      <c r="C44" s="9">
        <v>5542000</v>
      </c>
      <c r="D44" s="10"/>
      <c r="E44" s="10"/>
      <c r="F44" s="9">
        <f t="shared" si="0"/>
        <v>5542000</v>
      </c>
      <c r="G44" s="21"/>
      <c r="H44" s="21">
        <v>-810000</v>
      </c>
      <c r="I44" s="21"/>
      <c r="J44" s="21">
        <v>-3182000</v>
      </c>
      <c r="K44" s="21">
        <f t="shared" si="2"/>
        <v>1550000</v>
      </c>
      <c r="M44" s="179"/>
      <c r="N44" s="180"/>
      <c r="O44" s="179"/>
      <c r="P44" s="180"/>
      <c r="Q44" s="180"/>
      <c r="R44" s="180"/>
    </row>
    <row r="45" spans="1:18" x14ac:dyDescent="0.25">
      <c r="A45" s="133" t="s">
        <v>258</v>
      </c>
      <c r="B45" s="8" t="s">
        <v>46</v>
      </c>
      <c r="C45" s="10"/>
      <c r="D45" s="10"/>
      <c r="E45" s="10"/>
      <c r="F45" s="10">
        <f t="shared" si="0"/>
        <v>0</v>
      </c>
      <c r="G45" s="22"/>
      <c r="H45" s="22"/>
      <c r="I45" s="22"/>
      <c r="J45" s="22"/>
      <c r="K45" s="21">
        <f t="shared" si="2"/>
        <v>0</v>
      </c>
    </row>
    <row r="46" spans="1:18" x14ac:dyDescent="0.25">
      <c r="A46" s="133" t="s">
        <v>259</v>
      </c>
      <c r="B46" s="8" t="s">
        <v>47</v>
      </c>
      <c r="C46" s="9"/>
      <c r="D46" s="10"/>
      <c r="E46" s="10"/>
      <c r="F46" s="9">
        <f t="shared" si="0"/>
        <v>0</v>
      </c>
      <c r="G46" s="21"/>
      <c r="H46" s="21"/>
      <c r="I46" s="21"/>
      <c r="J46" s="21"/>
      <c r="K46" s="21">
        <f t="shared" si="2"/>
        <v>0</v>
      </c>
    </row>
    <row r="47" spans="1:18" x14ac:dyDescent="0.25">
      <c r="A47" s="133" t="s">
        <v>260</v>
      </c>
      <c r="B47" s="8" t="s">
        <v>48</v>
      </c>
      <c r="C47" s="10"/>
      <c r="D47" s="10"/>
      <c r="E47" s="10"/>
      <c r="F47" s="10">
        <f t="shared" si="0"/>
        <v>0</v>
      </c>
      <c r="G47" s="22"/>
      <c r="H47" s="22"/>
      <c r="I47" s="22"/>
      <c r="J47" s="22"/>
      <c r="K47" s="21">
        <f t="shared" si="2"/>
        <v>0</v>
      </c>
    </row>
    <row r="48" spans="1:18" x14ac:dyDescent="0.25">
      <c r="A48" s="133" t="s">
        <v>261</v>
      </c>
      <c r="B48" s="8" t="s">
        <v>49</v>
      </c>
      <c r="C48" s="9"/>
      <c r="D48" s="10"/>
      <c r="E48" s="10"/>
      <c r="F48" s="9">
        <f t="shared" si="0"/>
        <v>0</v>
      </c>
      <c r="G48" s="21"/>
      <c r="H48" s="21"/>
      <c r="I48" s="21"/>
      <c r="J48" s="21"/>
      <c r="K48" s="21">
        <f t="shared" si="2"/>
        <v>0</v>
      </c>
    </row>
    <row r="49" spans="1:11" x14ac:dyDescent="0.25">
      <c r="A49" s="122" t="s">
        <v>50</v>
      </c>
      <c r="B49" s="5" t="s">
        <v>51</v>
      </c>
      <c r="C49" s="7"/>
      <c r="D49" s="7"/>
      <c r="E49" s="7"/>
      <c r="F49" s="7">
        <f t="shared" si="0"/>
        <v>0</v>
      </c>
      <c r="G49" s="24"/>
      <c r="H49" s="24"/>
      <c r="I49" s="24"/>
      <c r="J49" s="24"/>
      <c r="K49" s="21">
        <f t="shared" si="2"/>
        <v>0</v>
      </c>
    </row>
    <row r="50" spans="1:11" x14ac:dyDescent="0.25">
      <c r="A50" s="133" t="s">
        <v>262</v>
      </c>
      <c r="B50" s="8" t="s">
        <v>52</v>
      </c>
      <c r="C50" s="10"/>
      <c r="D50" s="10"/>
      <c r="E50" s="10"/>
      <c r="F50" s="10">
        <f t="shared" si="0"/>
        <v>0</v>
      </c>
      <c r="G50" s="22"/>
      <c r="H50" s="22"/>
      <c r="I50" s="22"/>
      <c r="J50" s="22"/>
      <c r="K50" s="21">
        <f t="shared" si="2"/>
        <v>0</v>
      </c>
    </row>
    <row r="51" spans="1:11" x14ac:dyDescent="0.25">
      <c r="A51" s="133" t="s">
        <v>263</v>
      </c>
      <c r="B51" s="8" t="s">
        <v>53</v>
      </c>
      <c r="C51" s="10"/>
      <c r="D51" s="10"/>
      <c r="E51" s="10"/>
      <c r="F51" s="10">
        <f t="shared" si="0"/>
        <v>0</v>
      </c>
      <c r="G51" s="22"/>
      <c r="H51" s="22"/>
      <c r="I51" s="22"/>
      <c r="J51" s="22"/>
      <c r="K51" s="21">
        <f t="shared" si="2"/>
        <v>0</v>
      </c>
    </row>
    <row r="52" spans="1:11" x14ac:dyDescent="0.25">
      <c r="A52" s="133" t="s">
        <v>264</v>
      </c>
      <c r="B52" s="8" t="s">
        <v>54</v>
      </c>
      <c r="C52" s="10"/>
      <c r="D52" s="10"/>
      <c r="E52" s="10"/>
      <c r="F52" s="10">
        <f t="shared" si="0"/>
        <v>0</v>
      </c>
      <c r="G52" s="22"/>
      <c r="H52" s="22"/>
      <c r="I52" s="22"/>
      <c r="J52" s="22"/>
      <c r="K52" s="21">
        <f t="shared" si="2"/>
        <v>0</v>
      </c>
    </row>
    <row r="53" spans="1:11" x14ac:dyDescent="0.25">
      <c r="A53" s="133" t="s">
        <v>265</v>
      </c>
      <c r="B53" s="8" t="s">
        <v>55</v>
      </c>
      <c r="C53" s="10"/>
      <c r="D53" s="10"/>
      <c r="E53" s="10"/>
      <c r="F53" s="10">
        <f t="shared" si="0"/>
        <v>0</v>
      </c>
      <c r="G53" s="22"/>
      <c r="H53" s="22"/>
      <c r="I53" s="22"/>
      <c r="J53" s="22"/>
      <c r="K53" s="21">
        <f t="shared" si="2"/>
        <v>0</v>
      </c>
    </row>
    <row r="54" spans="1:11" x14ac:dyDescent="0.25">
      <c r="A54" s="133" t="s">
        <v>266</v>
      </c>
      <c r="B54" s="8" t="s">
        <v>56</v>
      </c>
      <c r="C54" s="10"/>
      <c r="D54" s="10"/>
      <c r="E54" s="10"/>
      <c r="F54" s="10">
        <f t="shared" si="0"/>
        <v>0</v>
      </c>
      <c r="G54" s="22"/>
      <c r="H54" s="22"/>
      <c r="I54" s="22"/>
      <c r="J54" s="22"/>
      <c r="K54" s="21">
        <f t="shared" si="2"/>
        <v>0</v>
      </c>
    </row>
    <row r="55" spans="1:11" x14ac:dyDescent="0.25">
      <c r="A55" s="122" t="s">
        <v>57</v>
      </c>
      <c r="B55" s="5" t="s">
        <v>58</v>
      </c>
      <c r="C55" s="7"/>
      <c r="D55" s="7"/>
      <c r="E55" s="7"/>
      <c r="F55" s="7">
        <f t="shared" si="0"/>
        <v>0</v>
      </c>
      <c r="G55" s="24"/>
      <c r="H55" s="24"/>
      <c r="I55" s="24"/>
      <c r="J55" s="24"/>
      <c r="K55" s="21">
        <f t="shared" si="2"/>
        <v>0</v>
      </c>
    </row>
    <row r="56" spans="1:11" ht="22.5" x14ac:dyDescent="0.25">
      <c r="A56" s="133" t="s">
        <v>267</v>
      </c>
      <c r="B56" s="8" t="s">
        <v>59</v>
      </c>
      <c r="C56" s="10"/>
      <c r="D56" s="10"/>
      <c r="E56" s="10"/>
      <c r="F56" s="10">
        <f t="shared" si="0"/>
        <v>0</v>
      </c>
      <c r="G56" s="22"/>
      <c r="H56" s="22"/>
      <c r="I56" s="22"/>
      <c r="J56" s="22"/>
      <c r="K56" s="21">
        <f t="shared" si="2"/>
        <v>0</v>
      </c>
    </row>
    <row r="57" spans="1:11" ht="22.5" x14ac:dyDescent="0.25">
      <c r="A57" s="133" t="s">
        <v>268</v>
      </c>
      <c r="B57" s="8" t="s">
        <v>60</v>
      </c>
      <c r="C57" s="10"/>
      <c r="D57" s="10"/>
      <c r="E57" s="10"/>
      <c r="F57" s="10">
        <f t="shared" si="0"/>
        <v>0</v>
      </c>
      <c r="G57" s="22"/>
      <c r="H57" s="22"/>
      <c r="I57" s="22"/>
      <c r="J57" s="22"/>
      <c r="K57" s="21">
        <f t="shared" si="2"/>
        <v>0</v>
      </c>
    </row>
    <row r="58" spans="1:11" x14ac:dyDescent="0.25">
      <c r="A58" s="133" t="s">
        <v>269</v>
      </c>
      <c r="B58" s="8" t="s">
        <v>61</v>
      </c>
      <c r="C58" s="10"/>
      <c r="D58" s="10"/>
      <c r="E58" s="10"/>
      <c r="F58" s="10">
        <f t="shared" si="0"/>
        <v>0</v>
      </c>
      <c r="G58" s="22"/>
      <c r="H58" s="22"/>
      <c r="I58" s="22"/>
      <c r="J58" s="22"/>
      <c r="K58" s="21">
        <f t="shared" si="2"/>
        <v>0</v>
      </c>
    </row>
    <row r="59" spans="1:11" x14ac:dyDescent="0.25">
      <c r="A59" s="133" t="s">
        <v>270</v>
      </c>
      <c r="B59" s="8" t="s">
        <v>62</v>
      </c>
      <c r="C59" s="10"/>
      <c r="D59" s="10"/>
      <c r="E59" s="10"/>
      <c r="F59" s="10">
        <f t="shared" si="0"/>
        <v>0</v>
      </c>
      <c r="G59" s="22"/>
      <c r="H59" s="22"/>
      <c r="I59" s="22"/>
      <c r="J59" s="22"/>
      <c r="K59" s="21">
        <f t="shared" si="2"/>
        <v>0</v>
      </c>
    </row>
    <row r="60" spans="1:11" x14ac:dyDescent="0.25">
      <c r="A60" s="122" t="s">
        <v>63</v>
      </c>
      <c r="B60" s="5" t="s">
        <v>64</v>
      </c>
      <c r="C60" s="7"/>
      <c r="D60" s="7"/>
      <c r="E60" s="7"/>
      <c r="F60" s="7">
        <f t="shared" si="0"/>
        <v>0</v>
      </c>
      <c r="G60" s="24"/>
      <c r="H60" s="24"/>
      <c r="I60" s="24"/>
      <c r="J60" s="24"/>
      <c r="K60" s="21">
        <f t="shared" si="2"/>
        <v>0</v>
      </c>
    </row>
    <row r="61" spans="1:11" ht="22.5" x14ac:dyDescent="0.25">
      <c r="A61" s="133" t="s">
        <v>271</v>
      </c>
      <c r="B61" s="8" t="s">
        <v>65</v>
      </c>
      <c r="C61" s="10"/>
      <c r="D61" s="10"/>
      <c r="E61" s="10"/>
      <c r="F61" s="10">
        <f t="shared" si="0"/>
        <v>0</v>
      </c>
      <c r="G61" s="22"/>
      <c r="H61" s="22"/>
      <c r="I61" s="22"/>
      <c r="J61" s="22"/>
      <c r="K61" s="21">
        <f t="shared" si="2"/>
        <v>0</v>
      </c>
    </row>
    <row r="62" spans="1:11" ht="22.5" x14ac:dyDescent="0.25">
      <c r="A62" s="133" t="s">
        <v>272</v>
      </c>
      <c r="B62" s="8" t="s">
        <v>66</v>
      </c>
      <c r="C62" s="10"/>
      <c r="D62" s="10"/>
      <c r="E62" s="10"/>
      <c r="F62" s="10">
        <f t="shared" si="0"/>
        <v>0</v>
      </c>
      <c r="G62" s="22"/>
      <c r="H62" s="22"/>
      <c r="I62" s="22"/>
      <c r="J62" s="22"/>
      <c r="K62" s="21">
        <f t="shared" si="2"/>
        <v>0</v>
      </c>
    </row>
    <row r="63" spans="1:11" x14ac:dyDescent="0.25">
      <c r="A63" s="133" t="s">
        <v>273</v>
      </c>
      <c r="B63" s="8" t="s">
        <v>67</v>
      </c>
      <c r="C63" s="10"/>
      <c r="D63" s="10"/>
      <c r="E63" s="10"/>
      <c r="F63" s="10">
        <f t="shared" si="0"/>
        <v>0</v>
      </c>
      <c r="G63" s="22"/>
      <c r="H63" s="22"/>
      <c r="I63" s="22"/>
      <c r="J63" s="22"/>
      <c r="K63" s="21">
        <f t="shared" si="2"/>
        <v>0</v>
      </c>
    </row>
    <row r="64" spans="1:11" x14ac:dyDescent="0.25">
      <c r="A64" s="133" t="s">
        <v>274</v>
      </c>
      <c r="B64" s="8" t="s">
        <v>68</v>
      </c>
      <c r="C64" s="10"/>
      <c r="D64" s="10"/>
      <c r="E64" s="10"/>
      <c r="F64" s="10">
        <f t="shared" si="0"/>
        <v>0</v>
      </c>
      <c r="G64" s="22"/>
      <c r="H64" s="22"/>
      <c r="I64" s="22"/>
      <c r="J64" s="22"/>
      <c r="K64" s="21">
        <f t="shared" si="2"/>
        <v>0</v>
      </c>
    </row>
    <row r="65" spans="1:11" x14ac:dyDescent="0.25">
      <c r="A65" s="122" t="s">
        <v>69</v>
      </c>
      <c r="B65" s="5" t="s">
        <v>70</v>
      </c>
      <c r="C65" s="6">
        <f>C38</f>
        <v>11084000</v>
      </c>
      <c r="D65" s="7"/>
      <c r="E65" s="7"/>
      <c r="F65" s="6">
        <f t="shared" si="0"/>
        <v>11084000</v>
      </c>
      <c r="G65" s="23"/>
      <c r="H65" s="23">
        <f>H38</f>
        <v>-3810000</v>
      </c>
      <c r="I65" s="23">
        <f t="shared" ref="I65:J65" si="3">I38</f>
        <v>0</v>
      </c>
      <c r="J65" s="23">
        <f t="shared" si="3"/>
        <v>0</v>
      </c>
      <c r="K65" s="23">
        <f t="shared" si="2"/>
        <v>7274000</v>
      </c>
    </row>
    <row r="66" spans="1:11" ht="21" x14ac:dyDescent="0.25">
      <c r="A66" s="122" t="s">
        <v>178</v>
      </c>
      <c r="B66" s="5" t="s">
        <v>72</v>
      </c>
      <c r="C66" s="7"/>
      <c r="D66" s="7"/>
      <c r="E66" s="7"/>
      <c r="F66" s="7">
        <f t="shared" si="0"/>
        <v>0</v>
      </c>
      <c r="G66" s="24"/>
      <c r="H66" s="24"/>
      <c r="I66" s="24"/>
      <c r="J66" s="24"/>
      <c r="K66" s="21">
        <f t="shared" si="2"/>
        <v>0</v>
      </c>
    </row>
    <row r="67" spans="1:11" x14ac:dyDescent="0.25">
      <c r="A67" s="133" t="s">
        <v>309</v>
      </c>
      <c r="B67" s="8" t="s">
        <v>73</v>
      </c>
      <c r="C67" s="10"/>
      <c r="D67" s="10"/>
      <c r="E67" s="10"/>
      <c r="F67" s="10">
        <f t="shared" si="0"/>
        <v>0</v>
      </c>
      <c r="G67" s="22"/>
      <c r="H67" s="22"/>
      <c r="I67" s="22"/>
      <c r="J67" s="22"/>
      <c r="K67" s="21">
        <f t="shared" si="2"/>
        <v>0</v>
      </c>
    </row>
    <row r="68" spans="1:11" ht="22.5" x14ac:dyDescent="0.25">
      <c r="A68" s="133" t="s">
        <v>276</v>
      </c>
      <c r="B68" s="8" t="s">
        <v>74</v>
      </c>
      <c r="C68" s="10"/>
      <c r="D68" s="10"/>
      <c r="E68" s="10"/>
      <c r="F68" s="10">
        <f t="shared" si="0"/>
        <v>0</v>
      </c>
      <c r="G68" s="22"/>
      <c r="H68" s="22"/>
      <c r="I68" s="22"/>
      <c r="J68" s="22"/>
      <c r="K68" s="21">
        <f t="shared" si="2"/>
        <v>0</v>
      </c>
    </row>
    <row r="69" spans="1:11" x14ac:dyDescent="0.25">
      <c r="A69" s="133" t="s">
        <v>277</v>
      </c>
      <c r="B69" s="8" t="s">
        <v>179</v>
      </c>
      <c r="C69" s="10"/>
      <c r="D69" s="10"/>
      <c r="E69" s="10"/>
      <c r="F69" s="10">
        <f t="shared" si="0"/>
        <v>0</v>
      </c>
      <c r="G69" s="22"/>
      <c r="H69" s="22"/>
      <c r="I69" s="22"/>
      <c r="J69" s="22"/>
      <c r="K69" s="21">
        <f t="shared" si="2"/>
        <v>0</v>
      </c>
    </row>
    <row r="70" spans="1:11" x14ac:dyDescent="0.25">
      <c r="A70" s="122" t="s">
        <v>76</v>
      </c>
      <c r="B70" s="5" t="s">
        <v>77</v>
      </c>
      <c r="C70" s="7"/>
      <c r="D70" s="7"/>
      <c r="E70" s="7"/>
      <c r="F70" s="7">
        <f t="shared" si="0"/>
        <v>0</v>
      </c>
      <c r="G70" s="24"/>
      <c r="H70" s="24"/>
      <c r="I70" s="24"/>
      <c r="J70" s="24"/>
      <c r="K70" s="23">
        <f t="shared" si="2"/>
        <v>0</v>
      </c>
    </row>
    <row r="71" spans="1:11" x14ac:dyDescent="0.25">
      <c r="A71" s="133" t="s">
        <v>278</v>
      </c>
      <c r="B71" s="8" t="s">
        <v>78</v>
      </c>
      <c r="C71" s="10"/>
      <c r="D71" s="10"/>
      <c r="E71" s="10"/>
      <c r="F71" s="10">
        <f t="shared" si="0"/>
        <v>0</v>
      </c>
      <c r="G71" s="22"/>
      <c r="H71" s="22"/>
      <c r="I71" s="22"/>
      <c r="J71" s="22"/>
      <c r="K71" s="21">
        <f t="shared" si="2"/>
        <v>0</v>
      </c>
    </row>
    <row r="72" spans="1:11" x14ac:dyDescent="0.25">
      <c r="A72" s="133" t="s">
        <v>279</v>
      </c>
      <c r="B72" s="8" t="s">
        <v>79</v>
      </c>
      <c r="C72" s="10"/>
      <c r="D72" s="10"/>
      <c r="E72" s="10"/>
      <c r="F72" s="10">
        <f t="shared" si="0"/>
        <v>0</v>
      </c>
      <c r="G72" s="22"/>
      <c r="H72" s="22"/>
      <c r="I72" s="22"/>
      <c r="J72" s="22"/>
      <c r="K72" s="21">
        <f t="shared" si="2"/>
        <v>0</v>
      </c>
    </row>
    <row r="73" spans="1:11" x14ac:dyDescent="0.25">
      <c r="A73" s="133" t="s">
        <v>280</v>
      </c>
      <c r="B73" s="8" t="s">
        <v>80</v>
      </c>
      <c r="C73" s="10"/>
      <c r="D73" s="10"/>
      <c r="E73" s="10"/>
      <c r="F73" s="10">
        <f t="shared" si="0"/>
        <v>0</v>
      </c>
      <c r="G73" s="22"/>
      <c r="H73" s="22"/>
      <c r="I73" s="22"/>
      <c r="J73" s="22"/>
      <c r="K73" s="21">
        <f t="shared" si="2"/>
        <v>0</v>
      </c>
    </row>
    <row r="74" spans="1:11" x14ac:dyDescent="0.25">
      <c r="A74" s="133" t="s">
        <v>281</v>
      </c>
      <c r="B74" s="8" t="s">
        <v>81</v>
      </c>
      <c r="C74" s="10"/>
      <c r="D74" s="10"/>
      <c r="E74" s="10"/>
      <c r="F74" s="10">
        <f t="shared" ref="F74:F90" si="4">C74+D74+E74</f>
        <v>0</v>
      </c>
      <c r="G74" s="22"/>
      <c r="H74" s="22"/>
      <c r="I74" s="22"/>
      <c r="J74" s="22"/>
      <c r="K74" s="21">
        <f t="shared" si="2"/>
        <v>0</v>
      </c>
    </row>
    <row r="75" spans="1:11" x14ac:dyDescent="0.25">
      <c r="A75" s="122" t="s">
        <v>82</v>
      </c>
      <c r="B75" s="5" t="s">
        <v>83</v>
      </c>
      <c r="C75" s="6"/>
      <c r="D75" s="7"/>
      <c r="E75" s="7"/>
      <c r="F75" s="6">
        <f t="shared" si="4"/>
        <v>0</v>
      </c>
      <c r="G75" s="23">
        <f>G76</f>
        <v>2936101</v>
      </c>
      <c r="H75" s="23"/>
      <c r="I75" s="23"/>
      <c r="J75" s="23"/>
      <c r="K75" s="23">
        <f t="shared" si="2"/>
        <v>2936101</v>
      </c>
    </row>
    <row r="76" spans="1:11" x14ac:dyDescent="0.25">
      <c r="A76" s="133" t="s">
        <v>282</v>
      </c>
      <c r="B76" s="8" t="s">
        <v>84</v>
      </c>
      <c r="C76" s="9"/>
      <c r="D76" s="10"/>
      <c r="E76" s="10"/>
      <c r="F76" s="9">
        <f t="shared" si="4"/>
        <v>0</v>
      </c>
      <c r="G76" s="21">
        <v>2936101</v>
      </c>
      <c r="H76" s="21"/>
      <c r="I76" s="21"/>
      <c r="J76" s="21"/>
      <c r="K76" s="21">
        <f t="shared" si="2"/>
        <v>2936101</v>
      </c>
    </row>
    <row r="77" spans="1:11" x14ac:dyDescent="0.25">
      <c r="A77" s="133" t="s">
        <v>283</v>
      </c>
      <c r="B77" s="8" t="s">
        <v>85</v>
      </c>
      <c r="C77" s="10"/>
      <c r="D77" s="10"/>
      <c r="E77" s="10"/>
      <c r="F77" s="10">
        <f t="shared" si="4"/>
        <v>0</v>
      </c>
      <c r="G77" s="22"/>
      <c r="H77" s="22"/>
      <c r="I77" s="22"/>
      <c r="J77" s="22"/>
      <c r="K77" s="21">
        <f t="shared" si="2"/>
        <v>0</v>
      </c>
    </row>
    <row r="78" spans="1:11" x14ac:dyDescent="0.25">
      <c r="A78" s="122" t="s">
        <v>86</v>
      </c>
      <c r="B78" s="5" t="s">
        <v>87</v>
      </c>
      <c r="C78" s="23">
        <f>C82</f>
        <v>83999840</v>
      </c>
      <c r="D78" s="7"/>
      <c r="E78" s="7"/>
      <c r="F78" s="23">
        <f t="shared" si="4"/>
        <v>83999840</v>
      </c>
      <c r="G78" s="23"/>
      <c r="H78" s="23"/>
      <c r="I78" s="23">
        <f>I82</f>
        <v>998750</v>
      </c>
      <c r="J78" s="23">
        <f>J82</f>
        <v>0</v>
      </c>
      <c r="K78" s="23">
        <f>K82</f>
        <v>84998590</v>
      </c>
    </row>
    <row r="79" spans="1:11" x14ac:dyDescent="0.25">
      <c r="A79" s="133" t="s">
        <v>284</v>
      </c>
      <c r="B79" s="8" t="s">
        <v>88</v>
      </c>
      <c r="C79" s="10"/>
      <c r="D79" s="10"/>
      <c r="E79" s="10"/>
      <c r="F79" s="10">
        <f t="shared" si="4"/>
        <v>0</v>
      </c>
      <c r="G79" s="22"/>
      <c r="H79" s="22"/>
      <c r="I79" s="22"/>
      <c r="J79" s="22"/>
      <c r="K79" s="21">
        <f t="shared" si="2"/>
        <v>0</v>
      </c>
    </row>
    <row r="80" spans="1:11" x14ac:dyDescent="0.25">
      <c r="A80" s="133" t="s">
        <v>285</v>
      </c>
      <c r="B80" s="8" t="s">
        <v>89</v>
      </c>
      <c r="C80" s="10"/>
      <c r="D80" s="10"/>
      <c r="E80" s="10"/>
      <c r="F80" s="10">
        <f t="shared" si="4"/>
        <v>0</v>
      </c>
      <c r="G80" s="22"/>
      <c r="H80" s="22"/>
      <c r="I80" s="22"/>
      <c r="J80" s="22"/>
      <c r="K80" s="21">
        <f t="shared" si="2"/>
        <v>0</v>
      </c>
    </row>
    <row r="81" spans="1:11" x14ac:dyDescent="0.25">
      <c r="A81" s="133" t="s">
        <v>286</v>
      </c>
      <c r="B81" s="8" t="s">
        <v>90</v>
      </c>
      <c r="C81" s="10"/>
      <c r="D81" s="10"/>
      <c r="E81" s="10"/>
      <c r="F81" s="10">
        <f t="shared" si="4"/>
        <v>0</v>
      </c>
      <c r="G81" s="22"/>
      <c r="H81" s="22"/>
      <c r="I81" s="22"/>
      <c r="J81" s="22"/>
      <c r="K81" s="21">
        <f t="shared" si="2"/>
        <v>0</v>
      </c>
    </row>
    <row r="82" spans="1:11" x14ac:dyDescent="0.25">
      <c r="A82" s="133" t="s">
        <v>287</v>
      </c>
      <c r="B82" s="121" t="s">
        <v>201</v>
      </c>
      <c r="C82" s="21">
        <v>83999840</v>
      </c>
      <c r="D82" s="17"/>
      <c r="E82" s="17"/>
      <c r="F82" s="21">
        <f t="shared" si="4"/>
        <v>83999840</v>
      </c>
      <c r="G82" s="21"/>
      <c r="H82" s="21"/>
      <c r="I82" s="21">
        <v>998750</v>
      </c>
      <c r="J82" s="21"/>
      <c r="K82" s="21">
        <f t="shared" si="2"/>
        <v>84998590</v>
      </c>
    </row>
    <row r="83" spans="1:11" x14ac:dyDescent="0.25">
      <c r="A83" s="122" t="s">
        <v>91</v>
      </c>
      <c r="B83" s="5" t="s">
        <v>92</v>
      </c>
      <c r="C83" s="7"/>
      <c r="D83" s="7"/>
      <c r="E83" s="7"/>
      <c r="F83" s="7">
        <f t="shared" si="4"/>
        <v>0</v>
      </c>
      <c r="G83" s="24"/>
      <c r="H83" s="24"/>
      <c r="I83" s="24"/>
      <c r="J83" s="24"/>
      <c r="K83" s="23">
        <f t="shared" si="2"/>
        <v>0</v>
      </c>
    </row>
    <row r="84" spans="1:11" x14ac:dyDescent="0.25">
      <c r="A84" s="133" t="s">
        <v>93</v>
      </c>
      <c r="B84" s="8" t="s">
        <v>94</v>
      </c>
      <c r="C84" s="10"/>
      <c r="D84" s="10"/>
      <c r="E84" s="10"/>
      <c r="F84" s="10">
        <f t="shared" si="4"/>
        <v>0</v>
      </c>
      <c r="G84" s="22"/>
      <c r="H84" s="22"/>
      <c r="I84" s="22"/>
      <c r="J84" s="22"/>
      <c r="K84" s="21">
        <f t="shared" si="2"/>
        <v>0</v>
      </c>
    </row>
    <row r="85" spans="1:11" x14ac:dyDescent="0.25">
      <c r="A85" s="133" t="s">
        <v>95</v>
      </c>
      <c r="B85" s="8" t="s">
        <v>96</v>
      </c>
      <c r="C85" s="10"/>
      <c r="D85" s="10"/>
      <c r="E85" s="10"/>
      <c r="F85" s="10">
        <f t="shared" si="4"/>
        <v>0</v>
      </c>
      <c r="G85" s="22"/>
      <c r="H85" s="22"/>
      <c r="I85" s="22"/>
      <c r="J85" s="22"/>
      <c r="K85" s="21">
        <f t="shared" si="2"/>
        <v>0</v>
      </c>
    </row>
    <row r="86" spans="1:11" x14ac:dyDescent="0.25">
      <c r="A86" s="133" t="s">
        <v>97</v>
      </c>
      <c r="B86" s="8" t="s">
        <v>98</v>
      </c>
      <c r="C86" s="10"/>
      <c r="D86" s="10"/>
      <c r="E86" s="10"/>
      <c r="F86" s="10">
        <f t="shared" si="4"/>
        <v>0</v>
      </c>
      <c r="G86" s="22"/>
      <c r="H86" s="22"/>
      <c r="I86" s="22"/>
      <c r="J86" s="22"/>
      <c r="K86" s="21">
        <f t="shared" si="2"/>
        <v>0</v>
      </c>
    </row>
    <row r="87" spans="1:11" x14ac:dyDescent="0.25">
      <c r="A87" s="133" t="s">
        <v>99</v>
      </c>
      <c r="B87" s="8" t="s">
        <v>100</v>
      </c>
      <c r="C87" s="10"/>
      <c r="D87" s="10"/>
      <c r="E87" s="10"/>
      <c r="F87" s="10">
        <f t="shared" si="4"/>
        <v>0</v>
      </c>
      <c r="G87" s="22"/>
      <c r="H87" s="22"/>
      <c r="I87" s="22"/>
      <c r="J87" s="22"/>
      <c r="K87" s="21">
        <f t="shared" si="2"/>
        <v>0</v>
      </c>
    </row>
    <row r="88" spans="1:11" ht="21" x14ac:dyDescent="0.25">
      <c r="A88" s="122" t="s">
        <v>101</v>
      </c>
      <c r="B88" s="5" t="s">
        <v>102</v>
      </c>
      <c r="C88" s="7"/>
      <c r="D88" s="7"/>
      <c r="E88" s="7"/>
      <c r="F88" s="7">
        <f t="shared" si="4"/>
        <v>0</v>
      </c>
      <c r="G88" s="24"/>
      <c r="H88" s="24"/>
      <c r="I88" s="24"/>
      <c r="J88" s="24"/>
      <c r="K88" s="23">
        <f t="shared" si="2"/>
        <v>0</v>
      </c>
    </row>
    <row r="89" spans="1:11" ht="21" x14ac:dyDescent="0.25">
      <c r="A89" s="122" t="s">
        <v>103</v>
      </c>
      <c r="B89" s="5" t="s">
        <v>104</v>
      </c>
      <c r="C89" s="6">
        <f>C78</f>
        <v>83999840</v>
      </c>
      <c r="D89" s="7"/>
      <c r="E89" s="7"/>
      <c r="F89" s="6">
        <f t="shared" si="4"/>
        <v>83999840</v>
      </c>
      <c r="G89" s="44">
        <f>G66+G70+G75+G78+G83+G88</f>
        <v>2936101</v>
      </c>
      <c r="H89" s="44">
        <f>H66+H70+H75+H78+H83+H88</f>
        <v>0</v>
      </c>
      <c r="I89" s="44">
        <f>I66+I70+I75+I78+I83+I88</f>
        <v>998750</v>
      </c>
      <c r="J89" s="44">
        <f>J66+J70+J75+J78+J83+J88</f>
        <v>0</v>
      </c>
      <c r="K89" s="23">
        <f t="shared" si="2"/>
        <v>87934691</v>
      </c>
    </row>
    <row r="90" spans="1:11" x14ac:dyDescent="0.25">
      <c r="A90" s="122" t="s">
        <v>105</v>
      </c>
      <c r="B90" s="5" t="s">
        <v>180</v>
      </c>
      <c r="C90" s="6">
        <f>C65+C78</f>
        <v>95083840</v>
      </c>
      <c r="D90" s="23">
        <f t="shared" ref="D90:E90" si="5">D65+D78</f>
        <v>0</v>
      </c>
      <c r="E90" s="23">
        <f t="shared" si="5"/>
        <v>0</v>
      </c>
      <c r="F90" s="6">
        <f t="shared" si="4"/>
        <v>95083840</v>
      </c>
      <c r="G90" s="44">
        <f>G65+G89</f>
        <v>2936101</v>
      </c>
      <c r="H90" s="44">
        <f>H65+H89</f>
        <v>-3810000</v>
      </c>
      <c r="I90" s="44">
        <f>I65+I89</f>
        <v>998750</v>
      </c>
      <c r="J90" s="44">
        <f>J65+J89</f>
        <v>0</v>
      </c>
      <c r="K90" s="23">
        <f t="shared" si="2"/>
        <v>95208691</v>
      </c>
    </row>
    <row r="91" spans="1:11" x14ac:dyDescent="0.25">
      <c r="A91" s="137"/>
      <c r="B91" s="12"/>
      <c r="C91" s="12"/>
      <c r="D91" s="12"/>
      <c r="E91" s="12"/>
      <c r="F91" s="12"/>
    </row>
    <row r="92" spans="1:11" x14ac:dyDescent="0.25">
      <c r="A92" s="138"/>
      <c r="B92" s="3"/>
      <c r="C92" s="12"/>
      <c r="D92" s="12"/>
      <c r="E92" s="12"/>
      <c r="F92" s="12"/>
    </row>
    <row r="93" spans="1:11" x14ac:dyDescent="0.25">
      <c r="A93" s="132"/>
      <c r="B93" s="2"/>
      <c r="C93" s="1"/>
      <c r="D93" s="1"/>
      <c r="E93" s="1"/>
      <c r="F93" s="15"/>
    </row>
    <row r="94" spans="1:11" ht="15" customHeight="1" x14ac:dyDescent="0.25">
      <c r="A94" s="233" t="s">
        <v>172</v>
      </c>
      <c r="B94" s="187" t="s">
        <v>173</v>
      </c>
      <c r="C94" s="188"/>
      <c r="D94" s="188"/>
      <c r="E94" s="188"/>
      <c r="F94" s="188"/>
    </row>
    <row r="95" spans="1:11" ht="31.5" x14ac:dyDescent="0.25">
      <c r="A95" s="233"/>
      <c r="B95" s="187"/>
      <c r="C95" s="16" t="s">
        <v>3</v>
      </c>
      <c r="D95" s="16" t="s">
        <v>4</v>
      </c>
      <c r="E95" s="16" t="s">
        <v>5</v>
      </c>
      <c r="F95" s="160" t="s">
        <v>327</v>
      </c>
      <c r="G95" s="49" t="s">
        <v>314</v>
      </c>
      <c r="H95" s="49" t="s">
        <v>315</v>
      </c>
      <c r="I95" s="49" t="s">
        <v>316</v>
      </c>
      <c r="J95" s="49" t="s">
        <v>328</v>
      </c>
      <c r="K95" s="49" t="s">
        <v>313</v>
      </c>
    </row>
    <row r="96" spans="1:11" x14ac:dyDescent="0.25">
      <c r="A96" s="122">
        <v>1</v>
      </c>
      <c r="B96" s="4">
        <v>2</v>
      </c>
      <c r="C96" s="4">
        <v>3</v>
      </c>
      <c r="D96" s="4">
        <v>4</v>
      </c>
      <c r="E96" s="4">
        <v>5</v>
      </c>
      <c r="F96" s="25">
        <v>6</v>
      </c>
      <c r="G96" s="156"/>
      <c r="H96" s="156"/>
      <c r="I96" s="156"/>
      <c r="J96" s="156"/>
      <c r="K96" s="156"/>
    </row>
    <row r="97" spans="1:11" x14ac:dyDescent="0.25">
      <c r="A97" s="187" t="s">
        <v>166</v>
      </c>
      <c r="B97" s="187"/>
      <c r="C97" s="187"/>
      <c r="D97" s="187"/>
      <c r="E97" s="187"/>
      <c r="F97" s="236"/>
      <c r="G97" s="156"/>
      <c r="H97" s="156"/>
      <c r="I97" s="156"/>
      <c r="J97" s="156"/>
      <c r="K97" s="156"/>
    </row>
    <row r="98" spans="1:11" x14ac:dyDescent="0.25">
      <c r="A98" s="122" t="s">
        <v>6</v>
      </c>
      <c r="B98" s="5" t="s">
        <v>109</v>
      </c>
      <c r="C98" s="6">
        <f>C99+C100+C101+C102+C103</f>
        <v>93940840</v>
      </c>
      <c r="D98" s="23">
        <f t="shared" ref="D98:E98" si="6">D99+D100+D101+D102+D103</f>
        <v>0</v>
      </c>
      <c r="E98" s="23">
        <f t="shared" si="6"/>
        <v>0</v>
      </c>
      <c r="F98" s="23">
        <f>C98</f>
        <v>93940840</v>
      </c>
      <c r="G98" s="23">
        <f>SUM(G99:G101)</f>
        <v>2936101</v>
      </c>
      <c r="H98" s="23">
        <f>H101</f>
        <v>-3810000</v>
      </c>
      <c r="I98" s="23">
        <f>I99+I100</f>
        <v>998750</v>
      </c>
      <c r="J98" s="23">
        <f>J99+J100</f>
        <v>0</v>
      </c>
      <c r="K98" s="23">
        <f>F98+G98+H98+I98+J98</f>
        <v>94065691</v>
      </c>
    </row>
    <row r="99" spans="1:11" x14ac:dyDescent="0.25">
      <c r="A99" s="133" t="s">
        <v>228</v>
      </c>
      <c r="B99" s="8" t="s">
        <v>110</v>
      </c>
      <c r="C99" s="9">
        <v>58360733</v>
      </c>
      <c r="D99" s="10"/>
      <c r="E99" s="10"/>
      <c r="F99" s="21">
        <f t="shared" ref="F99:F152" si="7">C99</f>
        <v>58360733</v>
      </c>
      <c r="G99" s="21"/>
      <c r="H99" s="21"/>
      <c r="I99" s="21">
        <v>850000</v>
      </c>
      <c r="J99" s="21"/>
      <c r="K99" s="21">
        <f t="shared" ref="K99:K152" si="8">F99+G99+H99+I99+J99</f>
        <v>59210733</v>
      </c>
    </row>
    <row r="100" spans="1:11" x14ac:dyDescent="0.25">
      <c r="A100" s="133" t="s">
        <v>289</v>
      </c>
      <c r="B100" s="8" t="s">
        <v>111</v>
      </c>
      <c r="C100" s="9">
        <v>11344752</v>
      </c>
      <c r="D100" s="10"/>
      <c r="E100" s="10"/>
      <c r="F100" s="21">
        <f t="shared" si="7"/>
        <v>11344752</v>
      </c>
      <c r="G100" s="21"/>
      <c r="H100" s="21"/>
      <c r="I100" s="21">
        <v>148750</v>
      </c>
      <c r="J100" s="21"/>
      <c r="K100" s="21">
        <f t="shared" si="8"/>
        <v>11493502</v>
      </c>
    </row>
    <row r="101" spans="1:11" x14ac:dyDescent="0.25">
      <c r="A101" s="133" t="s">
        <v>229</v>
      </c>
      <c r="B101" s="8" t="s">
        <v>112</v>
      </c>
      <c r="C101" s="9">
        <v>24235355</v>
      </c>
      <c r="D101" s="10"/>
      <c r="E101" s="10"/>
      <c r="F101" s="21">
        <f t="shared" si="7"/>
        <v>24235355</v>
      </c>
      <c r="G101" s="21">
        <v>2936101</v>
      </c>
      <c r="H101" s="21">
        <v>-3810000</v>
      </c>
      <c r="I101" s="21"/>
      <c r="J101" s="21"/>
      <c r="K101" s="21">
        <f t="shared" si="8"/>
        <v>23361456</v>
      </c>
    </row>
    <row r="102" spans="1:11" x14ac:dyDescent="0.25">
      <c r="A102" s="133" t="s">
        <v>230</v>
      </c>
      <c r="B102" s="8" t="s">
        <v>113</v>
      </c>
      <c r="C102" s="9"/>
      <c r="D102" s="10"/>
      <c r="E102" s="10"/>
      <c r="F102" s="21">
        <f t="shared" si="7"/>
        <v>0</v>
      </c>
      <c r="G102" s="21"/>
      <c r="H102" s="21"/>
      <c r="I102" s="21"/>
      <c r="J102" s="21"/>
      <c r="K102" s="21">
        <f t="shared" si="8"/>
        <v>0</v>
      </c>
    </row>
    <row r="103" spans="1:11" x14ac:dyDescent="0.25">
      <c r="A103" s="133" t="s">
        <v>231</v>
      </c>
      <c r="B103" s="8" t="s">
        <v>114</v>
      </c>
      <c r="C103" s="10"/>
      <c r="D103" s="10"/>
      <c r="E103" s="10"/>
      <c r="F103" s="22">
        <f t="shared" si="7"/>
        <v>0</v>
      </c>
      <c r="G103" s="22"/>
      <c r="H103" s="22"/>
      <c r="I103" s="22"/>
      <c r="J103" s="22"/>
      <c r="K103" s="21">
        <f t="shared" si="8"/>
        <v>0</v>
      </c>
    </row>
    <row r="104" spans="1:11" x14ac:dyDescent="0.25">
      <c r="A104" s="133" t="s">
        <v>232</v>
      </c>
      <c r="B104" s="8" t="s">
        <v>115</v>
      </c>
      <c r="C104" s="10"/>
      <c r="D104" s="10"/>
      <c r="E104" s="10"/>
      <c r="F104" s="22">
        <f t="shared" si="7"/>
        <v>0</v>
      </c>
      <c r="G104" s="22"/>
      <c r="H104" s="22"/>
      <c r="I104" s="22"/>
      <c r="J104" s="22"/>
      <c r="K104" s="21">
        <f t="shared" si="8"/>
        <v>0</v>
      </c>
    </row>
    <row r="105" spans="1:11" x14ac:dyDescent="0.25">
      <c r="A105" s="133" t="s">
        <v>233</v>
      </c>
      <c r="B105" s="11" t="s">
        <v>116</v>
      </c>
      <c r="C105" s="10"/>
      <c r="D105" s="10"/>
      <c r="E105" s="10"/>
      <c r="F105" s="22">
        <f t="shared" si="7"/>
        <v>0</v>
      </c>
      <c r="G105" s="22"/>
      <c r="H105" s="22"/>
      <c r="I105" s="22"/>
      <c r="J105" s="22"/>
      <c r="K105" s="21">
        <f t="shared" si="8"/>
        <v>0</v>
      </c>
    </row>
    <row r="106" spans="1:11" ht="22.5" x14ac:dyDescent="0.25">
      <c r="A106" s="133" t="s">
        <v>290</v>
      </c>
      <c r="B106" s="8" t="s">
        <v>117</v>
      </c>
      <c r="C106" s="10"/>
      <c r="D106" s="10"/>
      <c r="E106" s="10"/>
      <c r="F106" s="22">
        <f t="shared" si="7"/>
        <v>0</v>
      </c>
      <c r="G106" s="22"/>
      <c r="H106" s="22"/>
      <c r="I106" s="22"/>
      <c r="J106" s="22"/>
      <c r="K106" s="21">
        <f t="shared" si="8"/>
        <v>0</v>
      </c>
    </row>
    <row r="107" spans="1:11" ht="22.5" x14ac:dyDescent="0.25">
      <c r="A107" s="133" t="s">
        <v>291</v>
      </c>
      <c r="B107" s="8" t="s">
        <v>118</v>
      </c>
      <c r="C107" s="10"/>
      <c r="D107" s="10"/>
      <c r="E107" s="10"/>
      <c r="F107" s="22">
        <f t="shared" si="7"/>
        <v>0</v>
      </c>
      <c r="G107" s="22"/>
      <c r="H107" s="22"/>
      <c r="I107" s="22"/>
      <c r="J107" s="22"/>
      <c r="K107" s="21">
        <f t="shared" si="8"/>
        <v>0</v>
      </c>
    </row>
    <row r="108" spans="1:11" x14ac:dyDescent="0.25">
      <c r="A108" s="133" t="s">
        <v>292</v>
      </c>
      <c r="B108" s="11" t="s">
        <v>119</v>
      </c>
      <c r="C108" s="10"/>
      <c r="D108" s="10"/>
      <c r="E108" s="10"/>
      <c r="F108" s="22">
        <f t="shared" si="7"/>
        <v>0</v>
      </c>
      <c r="G108" s="22"/>
      <c r="H108" s="22"/>
      <c r="I108" s="22"/>
      <c r="J108" s="22"/>
      <c r="K108" s="21">
        <f t="shared" si="8"/>
        <v>0</v>
      </c>
    </row>
    <row r="109" spans="1:11" x14ac:dyDescent="0.25">
      <c r="A109" s="133" t="s">
        <v>293</v>
      </c>
      <c r="B109" s="11" t="s">
        <v>120</v>
      </c>
      <c r="C109" s="10"/>
      <c r="D109" s="10"/>
      <c r="E109" s="10"/>
      <c r="F109" s="22">
        <f t="shared" si="7"/>
        <v>0</v>
      </c>
      <c r="G109" s="22"/>
      <c r="H109" s="22"/>
      <c r="I109" s="22"/>
      <c r="J109" s="22"/>
      <c r="K109" s="21">
        <f t="shared" si="8"/>
        <v>0</v>
      </c>
    </row>
    <row r="110" spans="1:11" ht="22.5" x14ac:dyDescent="0.25">
      <c r="A110" s="133" t="s">
        <v>294</v>
      </c>
      <c r="B110" s="8" t="s">
        <v>121</v>
      </c>
      <c r="C110" s="10"/>
      <c r="D110" s="10"/>
      <c r="E110" s="10"/>
      <c r="F110" s="22">
        <f t="shared" si="7"/>
        <v>0</v>
      </c>
      <c r="G110" s="22"/>
      <c r="H110" s="22"/>
      <c r="I110" s="22"/>
      <c r="J110" s="22"/>
      <c r="K110" s="21">
        <f t="shared" si="8"/>
        <v>0</v>
      </c>
    </row>
    <row r="111" spans="1:11" x14ac:dyDescent="0.25">
      <c r="A111" s="133" t="s">
        <v>295</v>
      </c>
      <c r="B111" s="8" t="s">
        <v>122</v>
      </c>
      <c r="C111" s="10"/>
      <c r="D111" s="10"/>
      <c r="E111" s="10"/>
      <c r="F111" s="22">
        <f t="shared" si="7"/>
        <v>0</v>
      </c>
      <c r="G111" s="22"/>
      <c r="H111" s="22"/>
      <c r="I111" s="22"/>
      <c r="J111" s="22"/>
      <c r="K111" s="21">
        <f t="shared" si="8"/>
        <v>0</v>
      </c>
    </row>
    <row r="112" spans="1:11" x14ac:dyDescent="0.25">
      <c r="A112" s="133" t="s">
        <v>296</v>
      </c>
      <c r="B112" s="8" t="s">
        <v>123</v>
      </c>
      <c r="C112" s="10"/>
      <c r="D112" s="10"/>
      <c r="E112" s="10"/>
      <c r="F112" s="22">
        <f t="shared" si="7"/>
        <v>0</v>
      </c>
      <c r="G112" s="22"/>
      <c r="H112" s="22"/>
      <c r="I112" s="22"/>
      <c r="J112" s="22"/>
      <c r="K112" s="21">
        <f t="shared" si="8"/>
        <v>0</v>
      </c>
    </row>
    <row r="113" spans="1:11" ht="22.5" x14ac:dyDescent="0.25">
      <c r="A113" s="133" t="s">
        <v>297</v>
      </c>
      <c r="B113" s="8" t="s">
        <v>124</v>
      </c>
      <c r="C113" s="10"/>
      <c r="D113" s="10"/>
      <c r="E113" s="10"/>
      <c r="F113" s="22">
        <f t="shared" si="7"/>
        <v>0</v>
      </c>
      <c r="G113" s="22"/>
      <c r="H113" s="22"/>
      <c r="I113" s="22"/>
      <c r="J113" s="22"/>
      <c r="K113" s="21">
        <f t="shared" si="8"/>
        <v>0</v>
      </c>
    </row>
    <row r="114" spans="1:11" x14ac:dyDescent="0.25">
      <c r="A114" s="122" t="s">
        <v>14</v>
      </c>
      <c r="B114" s="5" t="s">
        <v>125</v>
      </c>
      <c r="C114" s="6">
        <f>C115</f>
        <v>1143000</v>
      </c>
      <c r="D114" s="7"/>
      <c r="E114" s="7"/>
      <c r="F114" s="23">
        <f t="shared" si="7"/>
        <v>1143000</v>
      </c>
      <c r="G114" s="23"/>
      <c r="H114" s="23"/>
      <c r="I114" s="23"/>
      <c r="J114" s="23">
        <f>SUM(J115:J130)</f>
        <v>0</v>
      </c>
      <c r="K114" s="23">
        <f t="shared" si="8"/>
        <v>1143000</v>
      </c>
    </row>
    <row r="115" spans="1:11" x14ac:dyDescent="0.25">
      <c r="A115" s="133" t="s">
        <v>234</v>
      </c>
      <c r="B115" s="8" t="s">
        <v>126</v>
      </c>
      <c r="C115" s="9">
        <v>1143000</v>
      </c>
      <c r="D115" s="10"/>
      <c r="E115" s="10"/>
      <c r="F115" s="21">
        <f t="shared" si="7"/>
        <v>1143000</v>
      </c>
      <c r="G115" s="21"/>
      <c r="H115" s="21"/>
      <c r="I115" s="21"/>
      <c r="J115" s="21"/>
      <c r="K115" s="23">
        <f t="shared" si="8"/>
        <v>1143000</v>
      </c>
    </row>
    <row r="116" spans="1:11" x14ac:dyDescent="0.25">
      <c r="A116" s="133" t="s">
        <v>235</v>
      </c>
      <c r="B116" s="8" t="s">
        <v>127</v>
      </c>
      <c r="C116" s="10"/>
      <c r="D116" s="10"/>
      <c r="E116" s="10"/>
      <c r="F116" s="22">
        <f t="shared" si="7"/>
        <v>0</v>
      </c>
      <c r="G116" s="22"/>
      <c r="H116" s="22"/>
      <c r="I116" s="22"/>
      <c r="J116" s="22"/>
      <c r="K116" s="23">
        <f t="shared" si="8"/>
        <v>0</v>
      </c>
    </row>
    <row r="117" spans="1:11" x14ac:dyDescent="0.25">
      <c r="A117" s="133" t="s">
        <v>236</v>
      </c>
      <c r="B117" s="8" t="s">
        <v>128</v>
      </c>
      <c r="C117" s="10"/>
      <c r="D117" s="10"/>
      <c r="E117" s="10"/>
      <c r="F117" s="22">
        <f t="shared" si="7"/>
        <v>0</v>
      </c>
      <c r="G117" s="22"/>
      <c r="H117" s="22"/>
      <c r="I117" s="22"/>
      <c r="J117" s="22"/>
      <c r="K117" s="23">
        <f t="shared" si="8"/>
        <v>0</v>
      </c>
    </row>
    <row r="118" spans="1:11" x14ac:dyDescent="0.25">
      <c r="A118" s="133" t="s">
        <v>237</v>
      </c>
      <c r="B118" s="8" t="s">
        <v>129</v>
      </c>
      <c r="C118" s="10"/>
      <c r="D118" s="10"/>
      <c r="E118" s="10"/>
      <c r="F118" s="22">
        <f t="shared" si="7"/>
        <v>0</v>
      </c>
      <c r="G118" s="22"/>
      <c r="H118" s="22"/>
      <c r="I118" s="22"/>
      <c r="J118" s="22"/>
      <c r="K118" s="23">
        <f t="shared" si="8"/>
        <v>0</v>
      </c>
    </row>
    <row r="119" spans="1:11" x14ac:dyDescent="0.25">
      <c r="A119" s="133" t="s">
        <v>238</v>
      </c>
      <c r="B119" s="8" t="s">
        <v>130</v>
      </c>
      <c r="C119" s="10"/>
      <c r="D119" s="10"/>
      <c r="E119" s="10"/>
      <c r="F119" s="22">
        <f t="shared" si="7"/>
        <v>0</v>
      </c>
      <c r="G119" s="22"/>
      <c r="H119" s="22"/>
      <c r="I119" s="22"/>
      <c r="J119" s="22"/>
      <c r="K119" s="23">
        <f t="shared" si="8"/>
        <v>0</v>
      </c>
    </row>
    <row r="120" spans="1:11" ht="22.5" x14ac:dyDescent="0.25">
      <c r="A120" s="133" t="s">
        <v>239</v>
      </c>
      <c r="B120" s="8" t="s">
        <v>131</v>
      </c>
      <c r="C120" s="10"/>
      <c r="D120" s="10"/>
      <c r="E120" s="10"/>
      <c r="F120" s="22">
        <f t="shared" si="7"/>
        <v>0</v>
      </c>
      <c r="G120" s="22"/>
      <c r="H120" s="22"/>
      <c r="I120" s="22"/>
      <c r="J120" s="22"/>
      <c r="K120" s="23">
        <f t="shared" si="8"/>
        <v>0</v>
      </c>
    </row>
    <row r="121" spans="1:11" ht="22.5" x14ac:dyDescent="0.25">
      <c r="A121" s="133" t="s">
        <v>298</v>
      </c>
      <c r="B121" s="8" t="s">
        <v>132</v>
      </c>
      <c r="C121" s="10"/>
      <c r="D121" s="10"/>
      <c r="E121" s="10"/>
      <c r="F121" s="22">
        <f t="shared" si="7"/>
        <v>0</v>
      </c>
      <c r="G121" s="22"/>
      <c r="H121" s="22"/>
      <c r="I121" s="22"/>
      <c r="J121" s="22"/>
      <c r="K121" s="23">
        <f t="shared" si="8"/>
        <v>0</v>
      </c>
    </row>
    <row r="122" spans="1:11" ht="22.5" x14ac:dyDescent="0.25">
      <c r="A122" s="133" t="s">
        <v>299</v>
      </c>
      <c r="B122" s="8" t="s">
        <v>118</v>
      </c>
      <c r="C122" s="10"/>
      <c r="D122" s="10"/>
      <c r="E122" s="10"/>
      <c r="F122" s="22">
        <f t="shared" si="7"/>
        <v>0</v>
      </c>
      <c r="G122" s="22"/>
      <c r="H122" s="22"/>
      <c r="I122" s="22"/>
      <c r="J122" s="22"/>
      <c r="K122" s="23">
        <f t="shared" si="8"/>
        <v>0</v>
      </c>
    </row>
    <row r="123" spans="1:11" x14ac:dyDescent="0.25">
      <c r="A123" s="133" t="s">
        <v>300</v>
      </c>
      <c r="B123" s="8" t="s">
        <v>133</v>
      </c>
      <c r="C123" s="10"/>
      <c r="D123" s="10"/>
      <c r="E123" s="10"/>
      <c r="F123" s="22">
        <f t="shared" si="7"/>
        <v>0</v>
      </c>
      <c r="G123" s="22"/>
      <c r="H123" s="22"/>
      <c r="I123" s="22"/>
      <c r="J123" s="22"/>
      <c r="K123" s="23">
        <f t="shared" si="8"/>
        <v>0</v>
      </c>
    </row>
    <row r="124" spans="1:11" x14ac:dyDescent="0.25">
      <c r="A124" s="133" t="s">
        <v>301</v>
      </c>
      <c r="B124" s="8" t="s">
        <v>134</v>
      </c>
      <c r="C124" s="10"/>
      <c r="D124" s="10"/>
      <c r="E124" s="10"/>
      <c r="F124" s="22">
        <f t="shared" si="7"/>
        <v>0</v>
      </c>
      <c r="G124" s="22"/>
      <c r="H124" s="22"/>
      <c r="I124" s="22"/>
      <c r="J124" s="22"/>
      <c r="K124" s="23">
        <f t="shared" si="8"/>
        <v>0</v>
      </c>
    </row>
    <row r="125" spans="1:11" ht="22.5" x14ac:dyDescent="0.25">
      <c r="A125" s="133" t="s">
        <v>302</v>
      </c>
      <c r="B125" s="8" t="s">
        <v>121</v>
      </c>
      <c r="C125" s="10"/>
      <c r="D125" s="10"/>
      <c r="E125" s="10"/>
      <c r="F125" s="22">
        <f t="shared" si="7"/>
        <v>0</v>
      </c>
      <c r="G125" s="22"/>
      <c r="H125" s="22"/>
      <c r="I125" s="22"/>
      <c r="J125" s="22"/>
      <c r="K125" s="23">
        <f t="shared" si="8"/>
        <v>0</v>
      </c>
    </row>
    <row r="126" spans="1:11" x14ac:dyDescent="0.25">
      <c r="A126" s="133" t="s">
        <v>303</v>
      </c>
      <c r="B126" s="8" t="s">
        <v>135</v>
      </c>
      <c r="C126" s="10"/>
      <c r="D126" s="10"/>
      <c r="E126" s="10"/>
      <c r="F126" s="22">
        <f t="shared" si="7"/>
        <v>0</v>
      </c>
      <c r="G126" s="22"/>
      <c r="H126" s="22"/>
      <c r="I126" s="22"/>
      <c r="J126" s="22"/>
      <c r="K126" s="23">
        <f t="shared" si="8"/>
        <v>0</v>
      </c>
    </row>
    <row r="127" spans="1:11" ht="22.5" x14ac:dyDescent="0.25">
      <c r="A127" s="133" t="s">
        <v>304</v>
      </c>
      <c r="B127" s="8" t="s">
        <v>136</v>
      </c>
      <c r="C127" s="10"/>
      <c r="D127" s="10"/>
      <c r="E127" s="10"/>
      <c r="F127" s="22">
        <f t="shared" si="7"/>
        <v>0</v>
      </c>
      <c r="G127" s="22"/>
      <c r="H127" s="22"/>
      <c r="I127" s="22"/>
      <c r="J127" s="22"/>
      <c r="K127" s="23">
        <f t="shared" si="8"/>
        <v>0</v>
      </c>
    </row>
    <row r="128" spans="1:11" x14ac:dyDescent="0.25">
      <c r="A128" s="122" t="s">
        <v>22</v>
      </c>
      <c r="B128" s="5" t="s">
        <v>137</v>
      </c>
      <c r="C128" s="7"/>
      <c r="D128" s="7"/>
      <c r="E128" s="7"/>
      <c r="F128" s="24">
        <f t="shared" si="7"/>
        <v>0</v>
      </c>
      <c r="G128" s="24"/>
      <c r="H128" s="24"/>
      <c r="I128" s="24"/>
      <c r="J128" s="24"/>
      <c r="K128" s="23">
        <f t="shared" si="8"/>
        <v>0</v>
      </c>
    </row>
    <row r="129" spans="1:11" x14ac:dyDescent="0.25">
      <c r="A129" s="133" t="s">
        <v>240</v>
      </c>
      <c r="B129" s="8" t="s">
        <v>138</v>
      </c>
      <c r="C129" s="10"/>
      <c r="D129" s="10"/>
      <c r="E129" s="10"/>
      <c r="F129" s="22">
        <f t="shared" si="7"/>
        <v>0</v>
      </c>
      <c r="G129" s="22"/>
      <c r="H129" s="22"/>
      <c r="I129" s="22"/>
      <c r="J129" s="22"/>
      <c r="K129" s="23">
        <f t="shared" si="8"/>
        <v>0</v>
      </c>
    </row>
    <row r="130" spans="1:11" x14ac:dyDescent="0.25">
      <c r="A130" s="133" t="s">
        <v>241</v>
      </c>
      <c r="B130" s="8" t="s">
        <v>139</v>
      </c>
      <c r="C130" s="10"/>
      <c r="D130" s="10"/>
      <c r="E130" s="10"/>
      <c r="F130" s="22">
        <f t="shared" si="7"/>
        <v>0</v>
      </c>
      <c r="G130" s="22"/>
      <c r="H130" s="22"/>
      <c r="I130" s="22"/>
      <c r="J130" s="22"/>
      <c r="K130" s="23">
        <f t="shared" si="8"/>
        <v>0</v>
      </c>
    </row>
    <row r="131" spans="1:11" x14ac:dyDescent="0.25">
      <c r="A131" s="122" t="s">
        <v>140</v>
      </c>
      <c r="B131" s="5" t="s">
        <v>141</v>
      </c>
      <c r="C131" s="6">
        <f>C98+C114</f>
        <v>95083840</v>
      </c>
      <c r="D131" s="7"/>
      <c r="E131" s="7"/>
      <c r="F131" s="23">
        <f t="shared" si="7"/>
        <v>95083840</v>
      </c>
      <c r="G131" s="23">
        <f>G98+G114+G128</f>
        <v>2936101</v>
      </c>
      <c r="H131" s="23">
        <f>H98+H114+H128</f>
        <v>-3810000</v>
      </c>
      <c r="I131" s="23">
        <f>I98+I114+I128</f>
        <v>998750</v>
      </c>
      <c r="J131" s="23">
        <f>J98+J114+J128</f>
        <v>0</v>
      </c>
      <c r="K131" s="23">
        <f t="shared" si="8"/>
        <v>95208691</v>
      </c>
    </row>
    <row r="132" spans="1:11" ht="21" x14ac:dyDescent="0.25">
      <c r="A132" s="122" t="s">
        <v>38</v>
      </c>
      <c r="B132" s="5" t="s">
        <v>142</v>
      </c>
      <c r="C132" s="7"/>
      <c r="D132" s="7"/>
      <c r="E132" s="7"/>
      <c r="F132" s="24">
        <f t="shared" si="7"/>
        <v>0</v>
      </c>
      <c r="G132" s="24"/>
      <c r="H132" s="24"/>
      <c r="I132" s="24"/>
      <c r="J132" s="24"/>
      <c r="K132" s="23">
        <f t="shared" si="8"/>
        <v>0</v>
      </c>
    </row>
    <row r="133" spans="1:11" x14ac:dyDescent="0.25">
      <c r="A133" s="133" t="s">
        <v>252</v>
      </c>
      <c r="B133" s="8" t="s">
        <v>181</v>
      </c>
      <c r="C133" s="10"/>
      <c r="D133" s="10"/>
      <c r="E133" s="10"/>
      <c r="F133" s="22">
        <f t="shared" si="7"/>
        <v>0</v>
      </c>
      <c r="G133" s="22"/>
      <c r="H133" s="22"/>
      <c r="I133" s="22"/>
      <c r="J133" s="22"/>
      <c r="K133" s="23">
        <f t="shared" si="8"/>
        <v>0</v>
      </c>
    </row>
    <row r="134" spans="1:11" ht="22.5" x14ac:dyDescent="0.25">
      <c r="A134" s="133" t="s">
        <v>253</v>
      </c>
      <c r="B134" s="8" t="s">
        <v>182</v>
      </c>
      <c r="C134" s="10"/>
      <c r="D134" s="10"/>
      <c r="E134" s="10"/>
      <c r="F134" s="22">
        <f t="shared" si="7"/>
        <v>0</v>
      </c>
      <c r="G134" s="22"/>
      <c r="H134" s="22"/>
      <c r="I134" s="22"/>
      <c r="J134" s="22"/>
      <c r="K134" s="23">
        <f t="shared" si="8"/>
        <v>0</v>
      </c>
    </row>
    <row r="135" spans="1:11" x14ac:dyDescent="0.25">
      <c r="A135" s="133" t="s">
        <v>254</v>
      </c>
      <c r="B135" s="8" t="s">
        <v>183</v>
      </c>
      <c r="C135" s="10"/>
      <c r="D135" s="10"/>
      <c r="E135" s="10"/>
      <c r="F135" s="22">
        <f t="shared" si="7"/>
        <v>0</v>
      </c>
      <c r="G135" s="22"/>
      <c r="H135" s="22"/>
      <c r="I135" s="22"/>
      <c r="J135" s="22"/>
      <c r="K135" s="23">
        <f t="shared" si="8"/>
        <v>0</v>
      </c>
    </row>
    <row r="136" spans="1:11" x14ac:dyDescent="0.25">
      <c r="A136" s="122" t="s">
        <v>50</v>
      </c>
      <c r="B136" s="5" t="s">
        <v>146</v>
      </c>
      <c r="C136" s="7"/>
      <c r="D136" s="7"/>
      <c r="E136" s="7"/>
      <c r="F136" s="24">
        <f t="shared" si="7"/>
        <v>0</v>
      </c>
      <c r="G136" s="24"/>
      <c r="H136" s="24"/>
      <c r="I136" s="24"/>
      <c r="J136" s="24"/>
      <c r="K136" s="23">
        <f t="shared" si="8"/>
        <v>0</v>
      </c>
    </row>
    <row r="137" spans="1:11" x14ac:dyDescent="0.25">
      <c r="A137" s="133" t="s">
        <v>262</v>
      </c>
      <c r="B137" s="8" t="s">
        <v>147</v>
      </c>
      <c r="C137" s="10"/>
      <c r="D137" s="10"/>
      <c r="E137" s="10"/>
      <c r="F137" s="22">
        <f t="shared" si="7"/>
        <v>0</v>
      </c>
      <c r="G137" s="22"/>
      <c r="H137" s="22"/>
      <c r="I137" s="22"/>
      <c r="J137" s="22"/>
      <c r="K137" s="23">
        <f t="shared" si="8"/>
        <v>0</v>
      </c>
    </row>
    <row r="138" spans="1:11" x14ac:dyDescent="0.25">
      <c r="A138" s="133" t="s">
        <v>263</v>
      </c>
      <c r="B138" s="8" t="s">
        <v>148</v>
      </c>
      <c r="C138" s="10"/>
      <c r="D138" s="10"/>
      <c r="E138" s="10"/>
      <c r="F138" s="22">
        <f t="shared" si="7"/>
        <v>0</v>
      </c>
      <c r="G138" s="22"/>
      <c r="H138" s="22"/>
      <c r="I138" s="22"/>
      <c r="J138" s="22"/>
      <c r="K138" s="23">
        <f t="shared" si="8"/>
        <v>0</v>
      </c>
    </row>
    <row r="139" spans="1:11" x14ac:dyDescent="0.25">
      <c r="A139" s="133" t="s">
        <v>264</v>
      </c>
      <c r="B139" s="8" t="s">
        <v>149</v>
      </c>
      <c r="C139" s="10"/>
      <c r="D139" s="10"/>
      <c r="E139" s="10"/>
      <c r="F139" s="22">
        <f t="shared" si="7"/>
        <v>0</v>
      </c>
      <c r="G139" s="22"/>
      <c r="H139" s="22"/>
      <c r="I139" s="22"/>
      <c r="J139" s="22"/>
      <c r="K139" s="23">
        <f t="shared" si="8"/>
        <v>0</v>
      </c>
    </row>
    <row r="140" spans="1:11" x14ac:dyDescent="0.25">
      <c r="A140" s="133" t="s">
        <v>265</v>
      </c>
      <c r="B140" s="8" t="s">
        <v>150</v>
      </c>
      <c r="C140" s="10"/>
      <c r="D140" s="10"/>
      <c r="E140" s="10"/>
      <c r="F140" s="22">
        <f t="shared" si="7"/>
        <v>0</v>
      </c>
      <c r="G140" s="22"/>
      <c r="H140" s="22"/>
      <c r="I140" s="22"/>
      <c r="J140" s="22"/>
      <c r="K140" s="23">
        <f t="shared" si="8"/>
        <v>0</v>
      </c>
    </row>
    <row r="141" spans="1:11" x14ac:dyDescent="0.25">
      <c r="A141" s="122" t="s">
        <v>151</v>
      </c>
      <c r="B141" s="5" t="s">
        <v>152</v>
      </c>
      <c r="C141" s="7"/>
      <c r="D141" s="7"/>
      <c r="E141" s="7"/>
      <c r="F141" s="24">
        <f t="shared" si="7"/>
        <v>0</v>
      </c>
      <c r="G141" s="24"/>
      <c r="H141" s="24"/>
      <c r="I141" s="24"/>
      <c r="J141" s="24"/>
      <c r="K141" s="23">
        <f t="shared" si="8"/>
        <v>0</v>
      </c>
    </row>
    <row r="142" spans="1:11" x14ac:dyDescent="0.25">
      <c r="A142" s="133" t="s">
        <v>267</v>
      </c>
      <c r="B142" s="8" t="s">
        <v>153</v>
      </c>
      <c r="C142" s="10"/>
      <c r="D142" s="10"/>
      <c r="E142" s="10"/>
      <c r="F142" s="22">
        <f t="shared" si="7"/>
        <v>0</v>
      </c>
      <c r="G142" s="22"/>
      <c r="H142" s="22"/>
      <c r="I142" s="22"/>
      <c r="J142" s="22"/>
      <c r="K142" s="23">
        <f t="shared" si="8"/>
        <v>0</v>
      </c>
    </row>
    <row r="143" spans="1:11" x14ac:dyDescent="0.25">
      <c r="A143" s="133" t="s">
        <v>268</v>
      </c>
      <c r="B143" s="8" t="s">
        <v>154</v>
      </c>
      <c r="C143" s="10"/>
      <c r="D143" s="10"/>
      <c r="E143" s="10"/>
      <c r="F143" s="22">
        <f t="shared" si="7"/>
        <v>0</v>
      </c>
      <c r="G143" s="22"/>
      <c r="H143" s="22"/>
      <c r="I143" s="22"/>
      <c r="J143" s="22"/>
      <c r="K143" s="23">
        <f t="shared" si="8"/>
        <v>0</v>
      </c>
    </row>
    <row r="144" spans="1:11" x14ac:dyDescent="0.25">
      <c r="A144" s="133" t="s">
        <v>269</v>
      </c>
      <c r="B144" s="8" t="s">
        <v>155</v>
      </c>
      <c r="C144" s="10"/>
      <c r="D144" s="10"/>
      <c r="E144" s="10"/>
      <c r="F144" s="22">
        <f t="shared" si="7"/>
        <v>0</v>
      </c>
      <c r="G144" s="22"/>
      <c r="H144" s="22"/>
      <c r="I144" s="22"/>
      <c r="J144" s="22"/>
      <c r="K144" s="23">
        <f t="shared" si="8"/>
        <v>0</v>
      </c>
    </row>
    <row r="145" spans="1:11" x14ac:dyDescent="0.25">
      <c r="A145" s="133" t="s">
        <v>270</v>
      </c>
      <c r="B145" s="8" t="s">
        <v>156</v>
      </c>
      <c r="C145" s="10"/>
      <c r="D145" s="10"/>
      <c r="E145" s="10"/>
      <c r="F145" s="22">
        <f t="shared" si="7"/>
        <v>0</v>
      </c>
      <c r="G145" s="22"/>
      <c r="H145" s="22"/>
      <c r="I145" s="22"/>
      <c r="J145" s="22"/>
      <c r="K145" s="23">
        <f t="shared" si="8"/>
        <v>0</v>
      </c>
    </row>
    <row r="146" spans="1:11" x14ac:dyDescent="0.25">
      <c r="A146" s="122" t="s">
        <v>63</v>
      </c>
      <c r="B146" s="5" t="s">
        <v>157</v>
      </c>
      <c r="C146" s="7"/>
      <c r="D146" s="7"/>
      <c r="E146" s="7"/>
      <c r="F146" s="24">
        <f t="shared" si="7"/>
        <v>0</v>
      </c>
      <c r="G146" s="24"/>
      <c r="H146" s="24"/>
      <c r="I146" s="24"/>
      <c r="J146" s="24"/>
      <c r="K146" s="23">
        <f t="shared" si="8"/>
        <v>0</v>
      </c>
    </row>
    <row r="147" spans="1:11" x14ac:dyDescent="0.25">
      <c r="A147" s="133" t="s">
        <v>271</v>
      </c>
      <c r="B147" s="8" t="s">
        <v>184</v>
      </c>
      <c r="C147" s="10"/>
      <c r="D147" s="10"/>
      <c r="E147" s="10"/>
      <c r="F147" s="22">
        <f t="shared" si="7"/>
        <v>0</v>
      </c>
      <c r="G147" s="22"/>
      <c r="H147" s="22"/>
      <c r="I147" s="22"/>
      <c r="J147" s="22"/>
      <c r="K147" s="23">
        <f t="shared" si="8"/>
        <v>0</v>
      </c>
    </row>
    <row r="148" spans="1:11" x14ac:dyDescent="0.25">
      <c r="A148" s="133" t="s">
        <v>272</v>
      </c>
      <c r="B148" s="8" t="s">
        <v>185</v>
      </c>
      <c r="C148" s="10"/>
      <c r="D148" s="10"/>
      <c r="E148" s="10"/>
      <c r="F148" s="22">
        <f t="shared" si="7"/>
        <v>0</v>
      </c>
      <c r="G148" s="22"/>
      <c r="H148" s="22"/>
      <c r="I148" s="22"/>
      <c r="J148" s="22"/>
      <c r="K148" s="23">
        <f t="shared" si="8"/>
        <v>0</v>
      </c>
    </row>
    <row r="149" spans="1:11" x14ac:dyDescent="0.25">
      <c r="A149" s="133" t="s">
        <v>273</v>
      </c>
      <c r="B149" s="8" t="s">
        <v>186</v>
      </c>
      <c r="C149" s="10"/>
      <c r="D149" s="10"/>
      <c r="E149" s="10"/>
      <c r="F149" s="22">
        <f t="shared" si="7"/>
        <v>0</v>
      </c>
      <c r="G149" s="22"/>
      <c r="H149" s="22"/>
      <c r="I149" s="22"/>
      <c r="J149" s="22"/>
      <c r="K149" s="23">
        <f t="shared" si="8"/>
        <v>0</v>
      </c>
    </row>
    <row r="150" spans="1:11" x14ac:dyDescent="0.25">
      <c r="A150" s="133" t="s">
        <v>274</v>
      </c>
      <c r="B150" s="8" t="s">
        <v>187</v>
      </c>
      <c r="C150" s="10"/>
      <c r="D150" s="10"/>
      <c r="E150" s="10"/>
      <c r="F150" s="22">
        <f t="shared" si="7"/>
        <v>0</v>
      </c>
      <c r="G150" s="22"/>
      <c r="H150" s="22"/>
      <c r="I150" s="22"/>
      <c r="J150" s="22"/>
      <c r="K150" s="23">
        <f t="shared" si="8"/>
        <v>0</v>
      </c>
    </row>
    <row r="151" spans="1:11" x14ac:dyDescent="0.25">
      <c r="A151" s="122" t="s">
        <v>69</v>
      </c>
      <c r="B151" s="5" t="s">
        <v>162</v>
      </c>
      <c r="C151" s="7"/>
      <c r="D151" s="7"/>
      <c r="E151" s="7"/>
      <c r="F151" s="24">
        <f t="shared" si="7"/>
        <v>0</v>
      </c>
      <c r="G151" s="24">
        <f>G132+G136+G141+G146</f>
        <v>0</v>
      </c>
      <c r="H151" s="24">
        <f>H132+H136+H141+H146</f>
        <v>0</v>
      </c>
      <c r="I151" s="24">
        <f t="shared" ref="I151:J151" si="9">I132+I136+I141+I146</f>
        <v>0</v>
      </c>
      <c r="J151" s="24">
        <f t="shared" si="9"/>
        <v>0</v>
      </c>
      <c r="K151" s="23">
        <f t="shared" si="8"/>
        <v>0</v>
      </c>
    </row>
    <row r="152" spans="1:11" x14ac:dyDescent="0.25">
      <c r="A152" s="122" t="s">
        <v>163</v>
      </c>
      <c r="B152" s="5" t="s">
        <v>164</v>
      </c>
      <c r="C152" s="6">
        <f>C131</f>
        <v>95083840</v>
      </c>
      <c r="D152" s="7"/>
      <c r="E152" s="7"/>
      <c r="F152" s="23">
        <f t="shared" si="7"/>
        <v>95083840</v>
      </c>
      <c r="G152" s="23">
        <f>G131+G151</f>
        <v>2936101</v>
      </c>
      <c r="H152" s="23">
        <f>H131+H151</f>
        <v>-3810000</v>
      </c>
      <c r="I152" s="23">
        <f>I131+I151</f>
        <v>998750</v>
      </c>
      <c r="J152" s="23">
        <f>J131+J151</f>
        <v>0</v>
      </c>
      <c r="K152" s="23">
        <f t="shared" si="8"/>
        <v>95208691</v>
      </c>
    </row>
    <row r="153" spans="1:11" ht="15.75" thickBot="1" x14ac:dyDescent="0.3">
      <c r="A153" s="137"/>
      <c r="B153" s="12"/>
      <c r="C153" s="12"/>
      <c r="D153" s="12"/>
      <c r="E153" s="12"/>
      <c r="F153" s="151">
        <f t="shared" ref="F153:K153" si="10">F90-F152</f>
        <v>0</v>
      </c>
      <c r="G153" s="151">
        <f t="shared" si="10"/>
        <v>0</v>
      </c>
      <c r="H153" s="151">
        <f t="shared" si="10"/>
        <v>0</v>
      </c>
      <c r="I153" s="151">
        <f t="shared" si="10"/>
        <v>0</v>
      </c>
      <c r="J153" s="151">
        <f t="shared" si="10"/>
        <v>0</v>
      </c>
      <c r="K153" s="151">
        <f t="shared" si="10"/>
        <v>0</v>
      </c>
    </row>
    <row r="154" spans="1:11" ht="15.75" thickBot="1" x14ac:dyDescent="0.3">
      <c r="A154" s="242" t="s">
        <v>191</v>
      </c>
      <c r="B154" s="243"/>
      <c r="C154" s="244">
        <v>18</v>
      </c>
      <c r="D154" s="245"/>
      <c r="E154" s="245"/>
      <c r="F154" s="246"/>
    </row>
    <row r="155" spans="1:11" ht="15.75" thickBot="1" x14ac:dyDescent="0.3">
      <c r="A155" s="242" t="s">
        <v>192</v>
      </c>
      <c r="B155" s="243"/>
      <c r="C155" s="244">
        <v>0</v>
      </c>
      <c r="D155" s="245"/>
      <c r="E155" s="245"/>
      <c r="F155" s="246"/>
    </row>
    <row r="156" spans="1:11" ht="15.75" x14ac:dyDescent="0.25">
      <c r="A156" s="139"/>
    </row>
  </sheetData>
  <mergeCells count="15">
    <mergeCell ref="A8:F8"/>
    <mergeCell ref="A155:B155"/>
    <mergeCell ref="C155:F155"/>
    <mergeCell ref="A94:A95"/>
    <mergeCell ref="B94:B95"/>
    <mergeCell ref="C94:F94"/>
    <mergeCell ref="A97:F97"/>
    <mergeCell ref="A154:B154"/>
    <mergeCell ref="C154:F154"/>
    <mergeCell ref="A1:F1"/>
    <mergeCell ref="A5:A6"/>
    <mergeCell ref="B5:B6"/>
    <mergeCell ref="C5:F5"/>
    <mergeCell ref="B2:F2"/>
    <mergeCell ref="B3:F3"/>
  </mergeCells>
  <pageMargins left="0.7" right="0.7" top="0.75" bottom="0.75" header="0.3" footer="0.3"/>
  <pageSetup paperSize="9" scale="72" orientation="portrait" r:id="rId1"/>
  <rowBreaks count="1" manualBreakCount="1">
    <brk id="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Q158"/>
  <sheetViews>
    <sheetView zoomScaleNormal="100" workbookViewId="0">
      <pane ySplit="7" topLeftCell="A139" activePane="bottomLeft" state="frozen"/>
      <selection pane="bottomLeft" activeCell="K79" sqref="K79"/>
    </sheetView>
  </sheetViews>
  <sheetFormatPr defaultRowHeight="15" x14ac:dyDescent="0.25"/>
  <cols>
    <col min="1" max="1" width="6.5703125" style="149" customWidth="1"/>
    <col min="2" max="2" width="42.5703125" style="75" bestFit="1" customWidth="1"/>
    <col min="3" max="3" width="10" style="75" hidden="1" customWidth="1"/>
    <col min="4" max="4" width="11.5703125" style="75" hidden="1" customWidth="1"/>
    <col min="5" max="5" width="10.7109375" style="75" hidden="1" customWidth="1"/>
    <col min="6" max="6" width="11.42578125" style="75" customWidth="1"/>
    <col min="7" max="7" width="13.28515625" style="75" customWidth="1"/>
    <col min="8" max="10" width="13" style="75" customWidth="1"/>
    <col min="11" max="11" width="10" style="75" bestFit="1" customWidth="1"/>
    <col min="12" max="12" width="17.42578125" style="75" customWidth="1"/>
    <col min="13" max="16384" width="9.140625" style="75"/>
  </cols>
  <sheetData>
    <row r="1" spans="1:11" ht="15.75" x14ac:dyDescent="0.25">
      <c r="A1" s="140"/>
    </row>
    <row r="2" spans="1:11" x14ac:dyDescent="0.25">
      <c r="A2" s="247" t="s">
        <v>323</v>
      </c>
      <c r="B2" s="247"/>
      <c r="C2" s="247"/>
      <c r="D2" s="247"/>
      <c r="E2" s="247"/>
      <c r="F2" s="247"/>
    </row>
    <row r="3" spans="1:11" ht="21" x14ac:dyDescent="0.25">
      <c r="A3" s="141" t="s">
        <v>167</v>
      </c>
      <c r="B3" s="214" t="s">
        <v>194</v>
      </c>
      <c r="C3" s="214"/>
      <c r="D3" s="214"/>
      <c r="E3" s="214"/>
      <c r="F3" s="214"/>
    </row>
    <row r="4" spans="1:11" ht="31.5" x14ac:dyDescent="0.25">
      <c r="A4" s="141" t="s">
        <v>170</v>
      </c>
      <c r="B4" s="214" t="s">
        <v>171</v>
      </c>
      <c r="C4" s="214"/>
      <c r="D4" s="214"/>
      <c r="E4" s="214"/>
      <c r="F4" s="214"/>
      <c r="G4" s="156"/>
      <c r="H4" s="156"/>
      <c r="I4" s="156"/>
      <c r="J4" s="156"/>
      <c r="K4" s="156"/>
    </row>
    <row r="5" spans="1:11" x14ac:dyDescent="0.25">
      <c r="A5" s="142"/>
      <c r="B5" s="93"/>
      <c r="C5" s="94"/>
      <c r="D5" s="94"/>
      <c r="E5" s="94"/>
      <c r="F5" s="95"/>
      <c r="G5" s="156"/>
      <c r="H5" s="156"/>
      <c r="I5" s="156"/>
      <c r="J5" s="156"/>
      <c r="K5" s="156"/>
    </row>
    <row r="6" spans="1:11" ht="15" customHeight="1" x14ac:dyDescent="0.25">
      <c r="A6" s="248" t="s">
        <v>172</v>
      </c>
      <c r="B6" s="217" t="s">
        <v>173</v>
      </c>
      <c r="C6" s="214"/>
      <c r="D6" s="214"/>
      <c r="E6" s="214"/>
      <c r="F6" s="214"/>
      <c r="G6" s="156"/>
      <c r="H6" s="156"/>
      <c r="I6" s="156"/>
      <c r="J6" s="156"/>
      <c r="K6" s="156"/>
    </row>
    <row r="7" spans="1:11" ht="21" x14ac:dyDescent="0.25">
      <c r="A7" s="248"/>
      <c r="B7" s="217"/>
      <c r="C7" s="77" t="s">
        <v>3</v>
      </c>
      <c r="D7" s="77" t="s">
        <v>4</v>
      </c>
      <c r="E7" s="77" t="s">
        <v>5</v>
      </c>
      <c r="F7" s="78" t="s">
        <v>327</v>
      </c>
      <c r="G7" s="49" t="s">
        <v>314</v>
      </c>
      <c r="H7" s="49" t="s">
        <v>315</v>
      </c>
      <c r="I7" s="49" t="s">
        <v>316</v>
      </c>
      <c r="J7" s="49" t="s">
        <v>328</v>
      </c>
      <c r="K7" s="49" t="s">
        <v>313</v>
      </c>
    </row>
    <row r="8" spans="1:11" x14ac:dyDescent="0.25">
      <c r="A8" s="143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154"/>
      <c r="H8" s="154"/>
      <c r="I8" s="158"/>
      <c r="J8" s="161"/>
      <c r="K8" s="154"/>
    </row>
    <row r="9" spans="1:11" x14ac:dyDescent="0.25">
      <c r="A9" s="217" t="s">
        <v>165</v>
      </c>
      <c r="B9" s="217"/>
      <c r="C9" s="217"/>
      <c r="D9" s="217"/>
      <c r="E9" s="217"/>
      <c r="F9" s="217"/>
    </row>
    <row r="10" spans="1:11" x14ac:dyDescent="0.25">
      <c r="A10" s="143" t="s">
        <v>6</v>
      </c>
      <c r="B10" s="80" t="s">
        <v>7</v>
      </c>
      <c r="C10" s="82"/>
      <c r="D10" s="82"/>
      <c r="E10" s="82"/>
      <c r="F10" s="82">
        <f>C10+D10+E10</f>
        <v>0</v>
      </c>
      <c r="G10" s="82"/>
      <c r="H10" s="82"/>
      <c r="I10" s="82"/>
      <c r="J10" s="82"/>
      <c r="K10" s="82">
        <f>F10+G10+H10+I10</f>
        <v>0</v>
      </c>
    </row>
    <row r="11" spans="1:11" x14ac:dyDescent="0.25">
      <c r="A11" s="144" t="s">
        <v>228</v>
      </c>
      <c r="B11" s="36" t="s">
        <v>8</v>
      </c>
      <c r="C11" s="39"/>
      <c r="D11" s="39"/>
      <c r="E11" s="39"/>
      <c r="F11" s="39">
        <f t="shared" ref="F11:F74" si="0">C11+D11+E11</f>
        <v>0</v>
      </c>
      <c r="G11" s="39"/>
      <c r="H11" s="39"/>
      <c r="I11" s="39"/>
      <c r="J11" s="39"/>
      <c r="K11" s="39">
        <f t="shared" ref="K11:K17" si="1">F11+G11+H11+I11</f>
        <v>0</v>
      </c>
    </row>
    <row r="12" spans="1:11" x14ac:dyDescent="0.25">
      <c r="A12" s="144" t="s">
        <v>289</v>
      </c>
      <c r="B12" s="36" t="s">
        <v>9</v>
      </c>
      <c r="C12" s="39"/>
      <c r="D12" s="39"/>
      <c r="E12" s="39"/>
      <c r="F12" s="39">
        <f t="shared" si="0"/>
        <v>0</v>
      </c>
      <c r="G12" s="39"/>
      <c r="H12" s="39"/>
      <c r="I12" s="39"/>
      <c r="J12" s="39"/>
      <c r="K12" s="39">
        <f t="shared" si="1"/>
        <v>0</v>
      </c>
    </row>
    <row r="13" spans="1:11" ht="22.5" x14ac:dyDescent="0.25">
      <c r="A13" s="144" t="s">
        <v>229</v>
      </c>
      <c r="B13" s="36" t="s">
        <v>10</v>
      </c>
      <c r="C13" s="39"/>
      <c r="D13" s="39"/>
      <c r="E13" s="39"/>
      <c r="F13" s="39">
        <f t="shared" si="0"/>
        <v>0</v>
      </c>
      <c r="G13" s="39"/>
      <c r="H13" s="39"/>
      <c r="I13" s="39"/>
      <c r="J13" s="39"/>
      <c r="K13" s="39">
        <f t="shared" si="1"/>
        <v>0</v>
      </c>
    </row>
    <row r="14" spans="1:11" x14ac:dyDescent="0.25">
      <c r="A14" s="144" t="s">
        <v>230</v>
      </c>
      <c r="B14" s="36" t="s">
        <v>11</v>
      </c>
      <c r="C14" s="39"/>
      <c r="D14" s="39"/>
      <c r="E14" s="39"/>
      <c r="F14" s="39">
        <f t="shared" si="0"/>
        <v>0</v>
      </c>
      <c r="G14" s="39"/>
      <c r="H14" s="39"/>
      <c r="I14" s="39"/>
      <c r="J14" s="39"/>
      <c r="K14" s="39">
        <f t="shared" si="1"/>
        <v>0</v>
      </c>
    </row>
    <row r="15" spans="1:11" x14ac:dyDescent="0.25">
      <c r="A15" s="144" t="s">
        <v>231</v>
      </c>
      <c r="B15" s="36" t="s">
        <v>12</v>
      </c>
      <c r="C15" s="39"/>
      <c r="D15" s="39"/>
      <c r="E15" s="39"/>
      <c r="F15" s="39">
        <f t="shared" si="0"/>
        <v>0</v>
      </c>
      <c r="G15" s="39"/>
      <c r="H15" s="39"/>
      <c r="I15" s="39"/>
      <c r="J15" s="39"/>
      <c r="K15" s="39">
        <f t="shared" si="1"/>
        <v>0</v>
      </c>
    </row>
    <row r="16" spans="1:11" x14ac:dyDescent="0.25">
      <c r="A16" s="144" t="s">
        <v>232</v>
      </c>
      <c r="B16" s="36" t="s">
        <v>13</v>
      </c>
      <c r="C16" s="39"/>
      <c r="D16" s="39"/>
      <c r="E16" s="39"/>
      <c r="F16" s="39">
        <f t="shared" si="0"/>
        <v>0</v>
      </c>
      <c r="G16" s="39"/>
      <c r="H16" s="39"/>
      <c r="I16" s="39"/>
      <c r="J16" s="39"/>
      <c r="K16" s="39">
        <f t="shared" si="1"/>
        <v>0</v>
      </c>
    </row>
    <row r="17" spans="1:11" x14ac:dyDescent="0.25">
      <c r="A17" s="144"/>
      <c r="B17" s="36"/>
      <c r="C17" s="39"/>
      <c r="D17" s="39"/>
      <c r="E17" s="39"/>
      <c r="F17" s="39">
        <f t="shared" si="0"/>
        <v>0</v>
      </c>
      <c r="G17" s="39"/>
      <c r="H17" s="39"/>
      <c r="I17" s="39"/>
      <c r="J17" s="39"/>
      <c r="K17" s="39">
        <f t="shared" si="1"/>
        <v>0</v>
      </c>
    </row>
    <row r="18" spans="1:11" ht="21" x14ac:dyDescent="0.25">
      <c r="A18" s="143" t="s">
        <v>14</v>
      </c>
      <c r="B18" s="80" t="s">
        <v>15</v>
      </c>
      <c r="C18" s="37"/>
      <c r="D18" s="82"/>
      <c r="E18" s="82"/>
      <c r="F18" s="37">
        <f t="shared" si="0"/>
        <v>0</v>
      </c>
      <c r="G18" s="37"/>
      <c r="H18" s="37">
        <f>H23</f>
        <v>804719</v>
      </c>
      <c r="I18" s="37">
        <f t="shared" ref="I18:J18" si="2">I23</f>
        <v>0</v>
      </c>
      <c r="J18" s="37">
        <f t="shared" si="2"/>
        <v>0</v>
      </c>
      <c r="K18" s="37">
        <f>F18+G18+H18+I18+J18</f>
        <v>804719</v>
      </c>
    </row>
    <row r="19" spans="1:11" x14ac:dyDescent="0.25">
      <c r="A19" s="144" t="s">
        <v>234</v>
      </c>
      <c r="B19" s="36" t="s">
        <v>16</v>
      </c>
      <c r="C19" s="39"/>
      <c r="D19" s="39"/>
      <c r="E19" s="39"/>
      <c r="F19" s="39">
        <f t="shared" si="0"/>
        <v>0</v>
      </c>
      <c r="G19" s="39"/>
      <c r="H19" s="39"/>
      <c r="I19" s="39"/>
      <c r="J19" s="39"/>
      <c r="K19" s="84">
        <f t="shared" ref="K19:K82" si="3">F19+G19+H19+I19+J19</f>
        <v>0</v>
      </c>
    </row>
    <row r="20" spans="1:11" x14ac:dyDescent="0.25">
      <c r="A20" s="144" t="s">
        <v>235</v>
      </c>
      <c r="B20" s="36" t="s">
        <v>17</v>
      </c>
      <c r="C20" s="39"/>
      <c r="D20" s="39"/>
      <c r="E20" s="39"/>
      <c r="F20" s="39">
        <f t="shared" si="0"/>
        <v>0</v>
      </c>
      <c r="G20" s="39"/>
      <c r="H20" s="39"/>
      <c r="I20" s="39"/>
      <c r="J20" s="39"/>
      <c r="K20" s="84">
        <f t="shared" si="3"/>
        <v>0</v>
      </c>
    </row>
    <row r="21" spans="1:11" ht="22.5" x14ac:dyDescent="0.25">
      <c r="A21" s="144" t="s">
        <v>236</v>
      </c>
      <c r="B21" s="36" t="s">
        <v>174</v>
      </c>
      <c r="C21" s="39"/>
      <c r="D21" s="39"/>
      <c r="E21" s="39"/>
      <c r="F21" s="39">
        <f t="shared" si="0"/>
        <v>0</v>
      </c>
      <c r="G21" s="39"/>
      <c r="H21" s="39"/>
      <c r="I21" s="39"/>
      <c r="J21" s="39"/>
      <c r="K21" s="84">
        <f t="shared" si="3"/>
        <v>0</v>
      </c>
    </row>
    <row r="22" spans="1:11" ht="22.5" x14ac:dyDescent="0.25">
      <c r="A22" s="144" t="s">
        <v>237</v>
      </c>
      <c r="B22" s="36" t="s">
        <v>175</v>
      </c>
      <c r="C22" s="39"/>
      <c r="D22" s="39"/>
      <c r="E22" s="39"/>
      <c r="F22" s="39">
        <f t="shared" si="0"/>
        <v>0</v>
      </c>
      <c r="G22" s="39"/>
      <c r="H22" s="39"/>
      <c r="I22" s="39"/>
      <c r="J22" s="39"/>
      <c r="K22" s="84">
        <f t="shared" si="3"/>
        <v>0</v>
      </c>
    </row>
    <row r="23" spans="1:11" x14ac:dyDescent="0.25">
      <c r="A23" s="144" t="s">
        <v>238</v>
      </c>
      <c r="B23" s="36" t="s">
        <v>20</v>
      </c>
      <c r="C23" s="84"/>
      <c r="D23" s="39"/>
      <c r="E23" s="39"/>
      <c r="F23" s="21">
        <f t="shared" si="0"/>
        <v>0</v>
      </c>
      <c r="G23" s="21"/>
      <c r="H23" s="21">
        <v>804719</v>
      </c>
      <c r="I23" s="21"/>
      <c r="J23" s="21"/>
      <c r="K23" s="84">
        <f t="shared" si="3"/>
        <v>804719</v>
      </c>
    </row>
    <row r="24" spans="1:11" x14ac:dyDescent="0.25">
      <c r="A24" s="144" t="s">
        <v>239</v>
      </c>
      <c r="B24" s="36" t="s">
        <v>21</v>
      </c>
      <c r="C24" s="39"/>
      <c r="D24" s="39"/>
      <c r="E24" s="39"/>
      <c r="F24" s="39">
        <f t="shared" si="0"/>
        <v>0</v>
      </c>
      <c r="G24" s="39"/>
      <c r="H24" s="39"/>
      <c r="I24" s="39"/>
      <c r="J24" s="39"/>
      <c r="K24" s="84">
        <f t="shared" si="3"/>
        <v>0</v>
      </c>
    </row>
    <row r="25" spans="1:11" ht="21" x14ac:dyDescent="0.25">
      <c r="A25" s="143" t="s">
        <v>22</v>
      </c>
      <c r="B25" s="80" t="s">
        <v>23</v>
      </c>
      <c r="C25" s="82"/>
      <c r="D25" s="82"/>
      <c r="E25" s="82"/>
      <c r="F25" s="82">
        <f t="shared" si="0"/>
        <v>0</v>
      </c>
      <c r="G25" s="82"/>
      <c r="H25" s="82"/>
      <c r="I25" s="82"/>
      <c r="J25" s="82"/>
      <c r="K25" s="37">
        <f t="shared" si="3"/>
        <v>0</v>
      </c>
    </row>
    <row r="26" spans="1:11" x14ac:dyDescent="0.25">
      <c r="A26" s="144" t="s">
        <v>240</v>
      </c>
      <c r="B26" s="36" t="s">
        <v>24</v>
      </c>
      <c r="C26" s="39"/>
      <c r="D26" s="39"/>
      <c r="E26" s="39"/>
      <c r="F26" s="39">
        <f t="shared" si="0"/>
        <v>0</v>
      </c>
      <c r="G26" s="39"/>
      <c r="H26" s="39"/>
      <c r="I26" s="39"/>
      <c r="J26" s="39"/>
      <c r="K26" s="84">
        <f t="shared" si="3"/>
        <v>0</v>
      </c>
    </row>
    <row r="27" spans="1:11" ht="22.5" x14ac:dyDescent="0.25">
      <c r="A27" s="144" t="s">
        <v>241</v>
      </c>
      <c r="B27" s="36" t="s">
        <v>25</v>
      </c>
      <c r="C27" s="39"/>
      <c r="D27" s="39"/>
      <c r="E27" s="39"/>
      <c r="F27" s="39">
        <f t="shared" si="0"/>
        <v>0</v>
      </c>
      <c r="G27" s="39"/>
      <c r="H27" s="39"/>
      <c r="I27" s="39"/>
      <c r="J27" s="39"/>
      <c r="K27" s="84">
        <f t="shared" si="3"/>
        <v>0</v>
      </c>
    </row>
    <row r="28" spans="1:11" ht="22.5" x14ac:dyDescent="0.25">
      <c r="A28" s="144" t="s">
        <v>242</v>
      </c>
      <c r="B28" s="36" t="s">
        <v>176</v>
      </c>
      <c r="C28" s="39"/>
      <c r="D28" s="39"/>
      <c r="E28" s="39"/>
      <c r="F28" s="39">
        <f t="shared" si="0"/>
        <v>0</v>
      </c>
      <c r="G28" s="39"/>
      <c r="H28" s="39"/>
      <c r="I28" s="39"/>
      <c r="J28" s="39"/>
      <c r="K28" s="84">
        <f t="shared" si="3"/>
        <v>0</v>
      </c>
    </row>
    <row r="29" spans="1:11" ht="22.5" x14ac:dyDescent="0.25">
      <c r="A29" s="144" t="s">
        <v>243</v>
      </c>
      <c r="B29" s="36" t="s">
        <v>177</v>
      </c>
      <c r="C29" s="39"/>
      <c r="D29" s="39"/>
      <c r="E29" s="39"/>
      <c r="F29" s="39">
        <f t="shared" si="0"/>
        <v>0</v>
      </c>
      <c r="G29" s="39"/>
      <c r="H29" s="39"/>
      <c r="I29" s="39"/>
      <c r="J29" s="39"/>
      <c r="K29" s="84">
        <f t="shared" si="3"/>
        <v>0</v>
      </c>
    </row>
    <row r="30" spans="1:11" x14ac:dyDescent="0.25">
      <c r="A30" s="144" t="s">
        <v>244</v>
      </c>
      <c r="B30" s="36" t="s">
        <v>28</v>
      </c>
      <c r="C30" s="39"/>
      <c r="D30" s="39"/>
      <c r="E30" s="39"/>
      <c r="F30" s="39">
        <f t="shared" si="0"/>
        <v>0</v>
      </c>
      <c r="G30" s="39"/>
      <c r="H30" s="39"/>
      <c r="I30" s="39"/>
      <c r="J30" s="39"/>
      <c r="K30" s="84">
        <f t="shared" si="3"/>
        <v>0</v>
      </c>
    </row>
    <row r="31" spans="1:11" x14ac:dyDescent="0.25">
      <c r="A31" s="144" t="s">
        <v>245</v>
      </c>
      <c r="B31" s="36" t="s">
        <v>29</v>
      </c>
      <c r="C31" s="39"/>
      <c r="D31" s="39"/>
      <c r="E31" s="39"/>
      <c r="F31" s="39">
        <f t="shared" si="0"/>
        <v>0</v>
      </c>
      <c r="G31" s="39"/>
      <c r="H31" s="39"/>
      <c r="I31" s="39"/>
      <c r="J31" s="39"/>
      <c r="K31" s="84">
        <f t="shared" si="3"/>
        <v>0</v>
      </c>
    </row>
    <row r="32" spans="1:11" x14ac:dyDescent="0.25">
      <c r="A32" s="143" t="s">
        <v>30</v>
      </c>
      <c r="B32" s="80" t="s">
        <v>31</v>
      </c>
      <c r="C32" s="82"/>
      <c r="D32" s="82"/>
      <c r="E32" s="82"/>
      <c r="F32" s="82">
        <f t="shared" si="0"/>
        <v>0</v>
      </c>
      <c r="G32" s="82"/>
      <c r="H32" s="82"/>
      <c r="I32" s="82"/>
      <c r="J32" s="82"/>
      <c r="K32" s="37">
        <f t="shared" si="3"/>
        <v>0</v>
      </c>
    </row>
    <row r="33" spans="1:11" x14ac:dyDescent="0.25">
      <c r="A33" s="144" t="s">
        <v>246</v>
      </c>
      <c r="B33" s="36" t="s">
        <v>32</v>
      </c>
      <c r="C33" s="39"/>
      <c r="D33" s="39"/>
      <c r="E33" s="39"/>
      <c r="F33" s="39">
        <f t="shared" si="0"/>
        <v>0</v>
      </c>
      <c r="G33" s="39"/>
      <c r="H33" s="39"/>
      <c r="I33" s="39"/>
      <c r="J33" s="39"/>
      <c r="K33" s="84">
        <f t="shared" si="3"/>
        <v>0</v>
      </c>
    </row>
    <row r="34" spans="1:11" x14ac:dyDescent="0.25">
      <c r="A34" s="144" t="s">
        <v>247</v>
      </c>
      <c r="B34" s="36" t="s">
        <v>33</v>
      </c>
      <c r="C34" s="39"/>
      <c r="D34" s="39"/>
      <c r="E34" s="39"/>
      <c r="F34" s="39">
        <f t="shared" si="0"/>
        <v>0</v>
      </c>
      <c r="G34" s="39"/>
      <c r="H34" s="39"/>
      <c r="I34" s="39"/>
      <c r="J34" s="39"/>
      <c r="K34" s="84">
        <f t="shared" si="3"/>
        <v>0</v>
      </c>
    </row>
    <row r="35" spans="1:11" x14ac:dyDescent="0.25">
      <c r="A35" s="144" t="s">
        <v>248</v>
      </c>
      <c r="B35" s="36" t="s">
        <v>34</v>
      </c>
      <c r="C35" s="39"/>
      <c r="D35" s="39"/>
      <c r="E35" s="39"/>
      <c r="F35" s="39">
        <f t="shared" si="0"/>
        <v>0</v>
      </c>
      <c r="G35" s="39"/>
      <c r="H35" s="39"/>
      <c r="I35" s="39"/>
      <c r="J35" s="39"/>
      <c r="K35" s="84">
        <f t="shared" si="3"/>
        <v>0</v>
      </c>
    </row>
    <row r="36" spans="1:11" x14ac:dyDescent="0.25">
      <c r="A36" s="144" t="s">
        <v>249</v>
      </c>
      <c r="B36" s="36" t="s">
        <v>35</v>
      </c>
      <c r="C36" s="39"/>
      <c r="D36" s="39"/>
      <c r="E36" s="39"/>
      <c r="F36" s="39">
        <f t="shared" si="0"/>
        <v>0</v>
      </c>
      <c r="G36" s="39"/>
      <c r="H36" s="39"/>
      <c r="I36" s="39"/>
      <c r="J36" s="39"/>
      <c r="K36" s="84">
        <f t="shared" si="3"/>
        <v>0</v>
      </c>
    </row>
    <row r="37" spans="1:11" x14ac:dyDescent="0.25">
      <c r="A37" s="144" t="s">
        <v>250</v>
      </c>
      <c r="B37" s="36" t="s">
        <v>36</v>
      </c>
      <c r="C37" s="39"/>
      <c r="D37" s="39"/>
      <c r="E37" s="39"/>
      <c r="F37" s="39">
        <f t="shared" si="0"/>
        <v>0</v>
      </c>
      <c r="G37" s="39"/>
      <c r="H37" s="39"/>
      <c r="I37" s="39"/>
      <c r="J37" s="39"/>
      <c r="K37" s="84">
        <f t="shared" si="3"/>
        <v>0</v>
      </c>
    </row>
    <row r="38" spans="1:11" x14ac:dyDescent="0.25">
      <c r="A38" s="144" t="s">
        <v>251</v>
      </c>
      <c r="B38" s="36" t="s">
        <v>37</v>
      </c>
      <c r="C38" s="39"/>
      <c r="D38" s="39"/>
      <c r="E38" s="39"/>
      <c r="F38" s="39">
        <f t="shared" si="0"/>
        <v>0</v>
      </c>
      <c r="G38" s="39"/>
      <c r="H38" s="39"/>
      <c r="I38" s="39"/>
      <c r="J38" s="39"/>
      <c r="K38" s="84">
        <f t="shared" si="3"/>
        <v>0</v>
      </c>
    </row>
    <row r="39" spans="1:11" x14ac:dyDescent="0.25">
      <c r="A39" s="143" t="s">
        <v>38</v>
      </c>
      <c r="B39" s="80" t="s">
        <v>39</v>
      </c>
      <c r="C39" s="37">
        <f>C40+C41+C42+C43+C44+C45+C46+C47+C48+C49</f>
        <v>4819800</v>
      </c>
      <c r="D39" s="82"/>
      <c r="E39" s="82"/>
      <c r="F39" s="37">
        <f t="shared" si="0"/>
        <v>4819800</v>
      </c>
      <c r="G39" s="37"/>
      <c r="H39" s="37"/>
      <c r="I39" s="37"/>
      <c r="J39" s="37"/>
      <c r="K39" s="37">
        <f t="shared" si="3"/>
        <v>4819800</v>
      </c>
    </row>
    <row r="40" spans="1:11" x14ac:dyDescent="0.25">
      <c r="A40" s="144" t="s">
        <v>252</v>
      </c>
      <c r="B40" s="36" t="s">
        <v>40</v>
      </c>
      <c r="C40" s="39"/>
      <c r="D40" s="39"/>
      <c r="E40" s="39"/>
      <c r="F40" s="39">
        <f t="shared" si="0"/>
        <v>0</v>
      </c>
      <c r="G40" s="39"/>
      <c r="H40" s="39"/>
      <c r="I40" s="39"/>
      <c r="J40" s="39"/>
      <c r="K40" s="84">
        <f t="shared" si="3"/>
        <v>0</v>
      </c>
    </row>
    <row r="41" spans="1:11" x14ac:dyDescent="0.25">
      <c r="A41" s="144" t="s">
        <v>253</v>
      </c>
      <c r="B41" s="36" t="s">
        <v>41</v>
      </c>
      <c r="C41" s="84">
        <v>4215000</v>
      </c>
      <c r="D41" s="39"/>
      <c r="E41" s="39"/>
      <c r="F41" s="84">
        <f t="shared" si="0"/>
        <v>4215000</v>
      </c>
      <c r="G41" s="84"/>
      <c r="H41" s="84"/>
      <c r="I41" s="84"/>
      <c r="J41" s="84"/>
      <c r="K41" s="84">
        <f t="shared" si="3"/>
        <v>4215000</v>
      </c>
    </row>
    <row r="42" spans="1:11" x14ac:dyDescent="0.25">
      <c r="A42" s="144" t="s">
        <v>254</v>
      </c>
      <c r="B42" s="36" t="s">
        <v>42</v>
      </c>
      <c r="C42" s="39"/>
      <c r="D42" s="39"/>
      <c r="E42" s="39"/>
      <c r="F42" s="39">
        <f t="shared" si="0"/>
        <v>0</v>
      </c>
      <c r="G42" s="39"/>
      <c r="H42" s="39"/>
      <c r="I42" s="39"/>
      <c r="J42" s="39"/>
      <c r="K42" s="84">
        <f t="shared" si="3"/>
        <v>0</v>
      </c>
    </row>
    <row r="43" spans="1:11" x14ac:dyDescent="0.25">
      <c r="A43" s="144" t="s">
        <v>255</v>
      </c>
      <c r="B43" s="36" t="s">
        <v>43</v>
      </c>
      <c r="C43" s="84"/>
      <c r="D43" s="39"/>
      <c r="E43" s="39"/>
      <c r="F43" s="84">
        <f t="shared" si="0"/>
        <v>0</v>
      </c>
      <c r="G43" s="84"/>
      <c r="H43" s="84"/>
      <c r="I43" s="84"/>
      <c r="J43" s="84"/>
      <c r="K43" s="84">
        <f t="shared" si="3"/>
        <v>0</v>
      </c>
    </row>
    <row r="44" spans="1:11" x14ac:dyDescent="0.25">
      <c r="A44" s="144" t="s">
        <v>256</v>
      </c>
      <c r="B44" s="36" t="s">
        <v>44</v>
      </c>
      <c r="C44" s="39"/>
      <c r="D44" s="39"/>
      <c r="E44" s="39"/>
      <c r="F44" s="39">
        <f t="shared" si="0"/>
        <v>0</v>
      </c>
      <c r="G44" s="39"/>
      <c r="H44" s="39"/>
      <c r="I44" s="39"/>
      <c r="J44" s="39"/>
      <c r="K44" s="84">
        <f t="shared" si="3"/>
        <v>0</v>
      </c>
    </row>
    <row r="45" spans="1:11" x14ac:dyDescent="0.25">
      <c r="A45" s="144" t="s">
        <v>257</v>
      </c>
      <c r="B45" s="36" t="s">
        <v>45</v>
      </c>
      <c r="C45" s="84">
        <v>604800</v>
      </c>
      <c r="D45" s="39"/>
      <c r="E45" s="39"/>
      <c r="F45" s="84">
        <f t="shared" si="0"/>
        <v>604800</v>
      </c>
      <c r="G45" s="84"/>
      <c r="H45" s="84"/>
      <c r="I45" s="84"/>
      <c r="J45" s="84"/>
      <c r="K45" s="84">
        <f t="shared" si="3"/>
        <v>604800</v>
      </c>
    </row>
    <row r="46" spans="1:11" x14ac:dyDescent="0.25">
      <c r="A46" s="144" t="s">
        <v>258</v>
      </c>
      <c r="B46" s="36" t="s">
        <v>46</v>
      </c>
      <c r="C46" s="39"/>
      <c r="D46" s="39"/>
      <c r="E46" s="39"/>
      <c r="F46" s="39">
        <f t="shared" si="0"/>
        <v>0</v>
      </c>
      <c r="G46" s="39"/>
      <c r="H46" s="39"/>
      <c r="I46" s="39"/>
      <c r="J46" s="39"/>
      <c r="K46" s="84">
        <f t="shared" si="3"/>
        <v>0</v>
      </c>
    </row>
    <row r="47" spans="1:11" x14ac:dyDescent="0.25">
      <c r="A47" s="144" t="s">
        <v>259</v>
      </c>
      <c r="B47" s="36" t="s">
        <v>47</v>
      </c>
      <c r="C47" s="39"/>
      <c r="D47" s="39"/>
      <c r="E47" s="39"/>
      <c r="F47" s="39">
        <f t="shared" si="0"/>
        <v>0</v>
      </c>
      <c r="G47" s="39"/>
      <c r="H47" s="39"/>
      <c r="I47" s="39"/>
      <c r="J47" s="39"/>
      <c r="K47" s="84">
        <f t="shared" si="3"/>
        <v>0</v>
      </c>
    </row>
    <row r="48" spans="1:11" x14ac:dyDescent="0.25">
      <c r="A48" s="144" t="s">
        <v>260</v>
      </c>
      <c r="B48" s="36" t="s">
        <v>48</v>
      </c>
      <c r="C48" s="39"/>
      <c r="D48" s="39"/>
      <c r="E48" s="39"/>
      <c r="F48" s="39">
        <f t="shared" si="0"/>
        <v>0</v>
      </c>
      <c r="G48" s="39"/>
      <c r="H48" s="39"/>
      <c r="I48" s="39"/>
      <c r="J48" s="39"/>
      <c r="K48" s="84">
        <f t="shared" si="3"/>
        <v>0</v>
      </c>
    </row>
    <row r="49" spans="1:11" x14ac:dyDescent="0.25">
      <c r="A49" s="144" t="s">
        <v>261</v>
      </c>
      <c r="B49" s="36" t="s">
        <v>49</v>
      </c>
      <c r="C49" s="39"/>
      <c r="D49" s="39"/>
      <c r="E49" s="39"/>
      <c r="F49" s="39">
        <f t="shared" si="0"/>
        <v>0</v>
      </c>
      <c r="G49" s="39"/>
      <c r="H49" s="39"/>
      <c r="I49" s="39"/>
      <c r="J49" s="39"/>
      <c r="K49" s="84">
        <f t="shared" si="3"/>
        <v>0</v>
      </c>
    </row>
    <row r="50" spans="1:11" x14ac:dyDescent="0.25">
      <c r="A50" s="143" t="s">
        <v>50</v>
      </c>
      <c r="B50" s="80" t="s">
        <v>51</v>
      </c>
      <c r="C50" s="82"/>
      <c r="D50" s="82"/>
      <c r="E50" s="82"/>
      <c r="F50" s="82">
        <f t="shared" si="0"/>
        <v>0</v>
      </c>
      <c r="G50" s="82"/>
      <c r="H50" s="82"/>
      <c r="I50" s="82"/>
      <c r="J50" s="82"/>
      <c r="K50" s="37">
        <f t="shared" si="3"/>
        <v>0</v>
      </c>
    </row>
    <row r="51" spans="1:11" x14ac:dyDescent="0.25">
      <c r="A51" s="144" t="s">
        <v>262</v>
      </c>
      <c r="B51" s="36" t="s">
        <v>52</v>
      </c>
      <c r="C51" s="39"/>
      <c r="D51" s="39"/>
      <c r="E51" s="39"/>
      <c r="F51" s="39">
        <f t="shared" si="0"/>
        <v>0</v>
      </c>
      <c r="G51" s="39"/>
      <c r="H51" s="39"/>
      <c r="I51" s="39"/>
      <c r="J51" s="39"/>
      <c r="K51" s="84">
        <f t="shared" si="3"/>
        <v>0</v>
      </c>
    </row>
    <row r="52" spans="1:11" x14ac:dyDescent="0.25">
      <c r="A52" s="144" t="s">
        <v>263</v>
      </c>
      <c r="B52" s="36" t="s">
        <v>53</v>
      </c>
      <c r="C52" s="39"/>
      <c r="D52" s="39"/>
      <c r="E52" s="39"/>
      <c r="F52" s="39">
        <f t="shared" si="0"/>
        <v>0</v>
      </c>
      <c r="G52" s="39"/>
      <c r="H52" s="39"/>
      <c r="I52" s="39"/>
      <c r="J52" s="39"/>
      <c r="K52" s="84">
        <f t="shared" si="3"/>
        <v>0</v>
      </c>
    </row>
    <row r="53" spans="1:11" x14ac:dyDescent="0.25">
      <c r="A53" s="144" t="s">
        <v>264</v>
      </c>
      <c r="B53" s="36" t="s">
        <v>54</v>
      </c>
      <c r="C53" s="39"/>
      <c r="D53" s="39"/>
      <c r="E53" s="39"/>
      <c r="F53" s="39">
        <f t="shared" si="0"/>
        <v>0</v>
      </c>
      <c r="G53" s="39"/>
      <c r="H53" s="39"/>
      <c r="I53" s="39"/>
      <c r="J53" s="39"/>
      <c r="K53" s="84">
        <f t="shared" si="3"/>
        <v>0</v>
      </c>
    </row>
    <row r="54" spans="1:11" x14ac:dyDescent="0.25">
      <c r="A54" s="144" t="s">
        <v>265</v>
      </c>
      <c r="B54" s="36" t="s">
        <v>55</v>
      </c>
      <c r="C54" s="39"/>
      <c r="D54" s="39"/>
      <c r="E54" s="39"/>
      <c r="F54" s="39">
        <f t="shared" si="0"/>
        <v>0</v>
      </c>
      <c r="G54" s="39"/>
      <c r="H54" s="39"/>
      <c r="I54" s="39"/>
      <c r="J54" s="39"/>
      <c r="K54" s="84">
        <f t="shared" si="3"/>
        <v>0</v>
      </c>
    </row>
    <row r="55" spans="1:11" x14ac:dyDescent="0.25">
      <c r="A55" s="144" t="s">
        <v>266</v>
      </c>
      <c r="B55" s="36" t="s">
        <v>56</v>
      </c>
      <c r="C55" s="39"/>
      <c r="D55" s="39"/>
      <c r="E55" s="39"/>
      <c r="F55" s="39">
        <f t="shared" si="0"/>
        <v>0</v>
      </c>
      <c r="G55" s="39"/>
      <c r="H55" s="39"/>
      <c r="I55" s="39"/>
      <c r="J55" s="39"/>
      <c r="K55" s="84">
        <f t="shared" si="3"/>
        <v>0</v>
      </c>
    </row>
    <row r="56" spans="1:11" x14ac:dyDescent="0.25">
      <c r="A56" s="143" t="s">
        <v>57</v>
      </c>
      <c r="B56" s="80" t="s">
        <v>58</v>
      </c>
      <c r="C56" s="82"/>
      <c r="D56" s="82"/>
      <c r="E56" s="82"/>
      <c r="F56" s="82">
        <f t="shared" si="0"/>
        <v>0</v>
      </c>
      <c r="G56" s="82"/>
      <c r="H56" s="82"/>
      <c r="I56" s="82"/>
      <c r="J56" s="82"/>
      <c r="K56" s="37">
        <f t="shared" si="3"/>
        <v>0</v>
      </c>
    </row>
    <row r="57" spans="1:11" ht="22.5" x14ac:dyDescent="0.25">
      <c r="A57" s="144" t="s">
        <v>267</v>
      </c>
      <c r="B57" s="36" t="s">
        <v>59</v>
      </c>
      <c r="C57" s="39"/>
      <c r="D57" s="39"/>
      <c r="E57" s="39"/>
      <c r="F57" s="39">
        <f t="shared" si="0"/>
        <v>0</v>
      </c>
      <c r="G57" s="39"/>
      <c r="H57" s="39"/>
      <c r="I57" s="39"/>
      <c r="J57" s="39"/>
      <c r="K57" s="84">
        <f t="shared" si="3"/>
        <v>0</v>
      </c>
    </row>
    <row r="58" spans="1:11" ht="22.5" x14ac:dyDescent="0.25">
      <c r="A58" s="144" t="s">
        <v>268</v>
      </c>
      <c r="B58" s="36" t="s">
        <v>60</v>
      </c>
      <c r="C58" s="39"/>
      <c r="D58" s="39"/>
      <c r="E58" s="39"/>
      <c r="F58" s="39">
        <f t="shared" si="0"/>
        <v>0</v>
      </c>
      <c r="G58" s="39"/>
      <c r="H58" s="39"/>
      <c r="I58" s="39"/>
      <c r="J58" s="39"/>
      <c r="K58" s="84">
        <f t="shared" si="3"/>
        <v>0</v>
      </c>
    </row>
    <row r="59" spans="1:11" x14ac:dyDescent="0.25">
      <c r="A59" s="144" t="s">
        <v>269</v>
      </c>
      <c r="B59" s="36" t="s">
        <v>61</v>
      </c>
      <c r="C59" s="39"/>
      <c r="D59" s="39"/>
      <c r="E59" s="39"/>
      <c r="F59" s="39">
        <f t="shared" si="0"/>
        <v>0</v>
      </c>
      <c r="G59" s="39"/>
      <c r="H59" s="39"/>
      <c r="I59" s="39"/>
      <c r="J59" s="39"/>
      <c r="K59" s="84">
        <f t="shared" si="3"/>
        <v>0</v>
      </c>
    </row>
    <row r="60" spans="1:11" x14ac:dyDescent="0.25">
      <c r="A60" s="144" t="s">
        <v>270</v>
      </c>
      <c r="B60" s="36" t="s">
        <v>62</v>
      </c>
      <c r="C60" s="39"/>
      <c r="D60" s="39"/>
      <c r="E60" s="39"/>
      <c r="F60" s="39">
        <f t="shared" si="0"/>
        <v>0</v>
      </c>
      <c r="G60" s="39"/>
      <c r="H60" s="39"/>
      <c r="I60" s="39"/>
      <c r="J60" s="39"/>
      <c r="K60" s="84">
        <f t="shared" si="3"/>
        <v>0</v>
      </c>
    </row>
    <row r="61" spans="1:11" x14ac:dyDescent="0.25">
      <c r="A61" s="143" t="s">
        <v>63</v>
      </c>
      <c r="B61" s="80" t="s">
        <v>64</v>
      </c>
      <c r="C61" s="82"/>
      <c r="D61" s="82"/>
      <c r="E61" s="82"/>
      <c r="F61" s="82">
        <f t="shared" si="0"/>
        <v>0</v>
      </c>
      <c r="G61" s="82"/>
      <c r="H61" s="82"/>
      <c r="I61" s="82"/>
      <c r="J61" s="82"/>
      <c r="K61" s="37">
        <f t="shared" si="3"/>
        <v>0</v>
      </c>
    </row>
    <row r="62" spans="1:11" ht="22.5" x14ac:dyDescent="0.25">
      <c r="A62" s="144" t="s">
        <v>271</v>
      </c>
      <c r="B62" s="36" t="s">
        <v>65</v>
      </c>
      <c r="C62" s="39"/>
      <c r="D62" s="39"/>
      <c r="E62" s="39"/>
      <c r="F62" s="39">
        <f t="shared" si="0"/>
        <v>0</v>
      </c>
      <c r="G62" s="39"/>
      <c r="H62" s="39"/>
      <c r="I62" s="39"/>
      <c r="J62" s="39"/>
      <c r="K62" s="84">
        <f t="shared" si="3"/>
        <v>0</v>
      </c>
    </row>
    <row r="63" spans="1:11" ht="22.5" x14ac:dyDescent="0.25">
      <c r="A63" s="144" t="s">
        <v>272</v>
      </c>
      <c r="B63" s="36" t="s">
        <v>66</v>
      </c>
      <c r="C63" s="39"/>
      <c r="D63" s="39"/>
      <c r="E63" s="39"/>
      <c r="F63" s="39">
        <f t="shared" si="0"/>
        <v>0</v>
      </c>
      <c r="G63" s="39"/>
      <c r="H63" s="39"/>
      <c r="I63" s="39"/>
      <c r="J63" s="39"/>
      <c r="K63" s="84">
        <f t="shared" si="3"/>
        <v>0</v>
      </c>
    </row>
    <row r="64" spans="1:11" x14ac:dyDescent="0.25">
      <c r="A64" s="144" t="s">
        <v>273</v>
      </c>
      <c r="B64" s="36" t="s">
        <v>67</v>
      </c>
      <c r="C64" s="39"/>
      <c r="D64" s="39"/>
      <c r="E64" s="39"/>
      <c r="F64" s="39">
        <f t="shared" si="0"/>
        <v>0</v>
      </c>
      <c r="G64" s="39"/>
      <c r="H64" s="39"/>
      <c r="I64" s="39"/>
      <c r="J64" s="39"/>
      <c r="K64" s="84">
        <f t="shared" si="3"/>
        <v>0</v>
      </c>
    </row>
    <row r="65" spans="1:11" x14ac:dyDescent="0.25">
      <c r="A65" s="144" t="s">
        <v>274</v>
      </c>
      <c r="B65" s="36" t="s">
        <v>68</v>
      </c>
      <c r="C65" s="39"/>
      <c r="D65" s="39"/>
      <c r="E65" s="39"/>
      <c r="F65" s="39">
        <f t="shared" si="0"/>
        <v>0</v>
      </c>
      <c r="G65" s="39"/>
      <c r="H65" s="39"/>
      <c r="I65" s="39"/>
      <c r="J65" s="39"/>
      <c r="K65" s="84">
        <f t="shared" si="3"/>
        <v>0</v>
      </c>
    </row>
    <row r="66" spans="1:11" x14ac:dyDescent="0.25">
      <c r="A66" s="143" t="s">
        <v>69</v>
      </c>
      <c r="B66" s="80" t="s">
        <v>70</v>
      </c>
      <c r="C66" s="37">
        <f>C39</f>
        <v>4819800</v>
      </c>
      <c r="D66" s="82"/>
      <c r="E66" s="82"/>
      <c r="F66" s="37">
        <f t="shared" si="0"/>
        <v>4819800</v>
      </c>
      <c r="G66" s="37"/>
      <c r="H66" s="37">
        <f>H10+H18+H25+H32+H39+H50+H56+H61</f>
        <v>804719</v>
      </c>
      <c r="I66" s="37">
        <f t="shared" ref="I66:J66" si="4">I10+I18+I25+I32+I39+I50+I56+I61</f>
        <v>0</v>
      </c>
      <c r="J66" s="37">
        <f t="shared" si="4"/>
        <v>0</v>
      </c>
      <c r="K66" s="37">
        <f t="shared" si="3"/>
        <v>5624519</v>
      </c>
    </row>
    <row r="67" spans="1:11" ht="21" x14ac:dyDescent="0.25">
      <c r="A67" s="143" t="s">
        <v>178</v>
      </c>
      <c r="B67" s="80" t="s">
        <v>72</v>
      </c>
      <c r="C67" s="82"/>
      <c r="D67" s="82"/>
      <c r="E67" s="82"/>
      <c r="F67" s="82">
        <f t="shared" si="0"/>
        <v>0</v>
      </c>
      <c r="G67" s="82"/>
      <c r="H67" s="82"/>
      <c r="I67" s="82"/>
      <c r="J67" s="82"/>
      <c r="K67" s="37">
        <f t="shared" si="3"/>
        <v>0</v>
      </c>
    </row>
    <row r="68" spans="1:11" x14ac:dyDescent="0.25">
      <c r="A68" s="144" t="s">
        <v>309</v>
      </c>
      <c r="B68" s="36" t="s">
        <v>73</v>
      </c>
      <c r="C68" s="39"/>
      <c r="D68" s="39"/>
      <c r="E68" s="39"/>
      <c r="F68" s="39">
        <f t="shared" si="0"/>
        <v>0</v>
      </c>
      <c r="G68" s="39"/>
      <c r="H68" s="39"/>
      <c r="I68" s="39"/>
      <c r="J68" s="39"/>
      <c r="K68" s="37">
        <f t="shared" si="3"/>
        <v>0</v>
      </c>
    </row>
    <row r="69" spans="1:11" ht="22.5" x14ac:dyDescent="0.25">
      <c r="A69" s="144" t="s">
        <v>276</v>
      </c>
      <c r="B69" s="36" t="s">
        <v>74</v>
      </c>
      <c r="C69" s="39"/>
      <c r="D69" s="39"/>
      <c r="E69" s="39"/>
      <c r="F69" s="39">
        <f t="shared" si="0"/>
        <v>0</v>
      </c>
      <c r="G69" s="39"/>
      <c r="H69" s="39"/>
      <c r="I69" s="39"/>
      <c r="J69" s="39"/>
      <c r="K69" s="37">
        <f t="shared" si="3"/>
        <v>0</v>
      </c>
    </row>
    <row r="70" spans="1:11" x14ac:dyDescent="0.25">
      <c r="A70" s="144" t="s">
        <v>277</v>
      </c>
      <c r="B70" s="36" t="s">
        <v>179</v>
      </c>
      <c r="C70" s="39"/>
      <c r="D70" s="39"/>
      <c r="E70" s="39"/>
      <c r="F70" s="39">
        <f t="shared" si="0"/>
        <v>0</v>
      </c>
      <c r="G70" s="39"/>
      <c r="H70" s="39"/>
      <c r="I70" s="39"/>
      <c r="J70" s="39"/>
      <c r="K70" s="37">
        <f t="shared" si="3"/>
        <v>0</v>
      </c>
    </row>
    <row r="71" spans="1:11" x14ac:dyDescent="0.25">
      <c r="A71" s="143" t="s">
        <v>76</v>
      </c>
      <c r="B71" s="80" t="s">
        <v>77</v>
      </c>
      <c r="C71" s="82"/>
      <c r="D71" s="82"/>
      <c r="E71" s="82"/>
      <c r="F71" s="82">
        <f t="shared" si="0"/>
        <v>0</v>
      </c>
      <c r="G71" s="82"/>
      <c r="H71" s="82"/>
      <c r="I71" s="82"/>
      <c r="J71" s="82"/>
      <c r="K71" s="37">
        <f t="shared" si="3"/>
        <v>0</v>
      </c>
    </row>
    <row r="72" spans="1:11" x14ac:dyDescent="0.25">
      <c r="A72" s="144" t="s">
        <v>278</v>
      </c>
      <c r="B72" s="36" t="s">
        <v>78</v>
      </c>
      <c r="C72" s="39"/>
      <c r="D72" s="39"/>
      <c r="E72" s="39"/>
      <c r="F72" s="39">
        <f t="shared" si="0"/>
        <v>0</v>
      </c>
      <c r="G72" s="39"/>
      <c r="H72" s="39"/>
      <c r="I72" s="39"/>
      <c r="J72" s="39"/>
      <c r="K72" s="37">
        <f t="shared" si="3"/>
        <v>0</v>
      </c>
    </row>
    <row r="73" spans="1:11" x14ac:dyDescent="0.25">
      <c r="A73" s="144" t="s">
        <v>279</v>
      </c>
      <c r="B73" s="36" t="s">
        <v>79</v>
      </c>
      <c r="C73" s="39"/>
      <c r="D73" s="39"/>
      <c r="E73" s="39"/>
      <c r="F73" s="39">
        <f t="shared" si="0"/>
        <v>0</v>
      </c>
      <c r="G73" s="39"/>
      <c r="H73" s="39"/>
      <c r="I73" s="39"/>
      <c r="J73" s="39"/>
      <c r="K73" s="37">
        <f t="shared" si="3"/>
        <v>0</v>
      </c>
    </row>
    <row r="74" spans="1:11" x14ac:dyDescent="0.25">
      <c r="A74" s="144" t="s">
        <v>280</v>
      </c>
      <c r="B74" s="36" t="s">
        <v>80</v>
      </c>
      <c r="C74" s="39"/>
      <c r="D74" s="39"/>
      <c r="E74" s="39"/>
      <c r="F74" s="39">
        <f t="shared" si="0"/>
        <v>0</v>
      </c>
      <c r="G74" s="39"/>
      <c r="H74" s="39"/>
      <c r="I74" s="39"/>
      <c r="J74" s="39"/>
      <c r="K74" s="37">
        <f t="shared" si="3"/>
        <v>0</v>
      </c>
    </row>
    <row r="75" spans="1:11" x14ac:dyDescent="0.25">
      <c r="A75" s="144" t="s">
        <v>281</v>
      </c>
      <c r="B75" s="36" t="s">
        <v>81</v>
      </c>
      <c r="C75" s="39"/>
      <c r="D75" s="39"/>
      <c r="E75" s="39"/>
      <c r="F75" s="39">
        <f t="shared" ref="F75:F91" si="5">C75+D75+E75</f>
        <v>0</v>
      </c>
      <c r="G75" s="39"/>
      <c r="H75" s="39"/>
      <c r="I75" s="39"/>
      <c r="J75" s="39"/>
      <c r="K75" s="37">
        <f t="shared" si="3"/>
        <v>0</v>
      </c>
    </row>
    <row r="76" spans="1:11" x14ac:dyDescent="0.25">
      <c r="A76" s="143" t="s">
        <v>82</v>
      </c>
      <c r="B76" s="80" t="s">
        <v>83</v>
      </c>
      <c r="C76" s="37"/>
      <c r="D76" s="82"/>
      <c r="E76" s="82"/>
      <c r="F76" s="37">
        <f t="shared" si="5"/>
        <v>0</v>
      </c>
      <c r="G76" s="37">
        <f>G77</f>
        <v>2680495</v>
      </c>
      <c r="H76" s="37"/>
      <c r="I76" s="37"/>
      <c r="J76" s="37">
        <f>SUM(J77:J78)</f>
        <v>0</v>
      </c>
      <c r="K76" s="37">
        <f t="shared" si="3"/>
        <v>2680495</v>
      </c>
    </row>
    <row r="77" spans="1:11" x14ac:dyDescent="0.25">
      <c r="A77" s="144" t="s">
        <v>282</v>
      </c>
      <c r="B77" s="36" t="s">
        <v>84</v>
      </c>
      <c r="C77" s="84"/>
      <c r="D77" s="39"/>
      <c r="E77" s="39"/>
      <c r="F77" s="84">
        <f t="shared" si="5"/>
        <v>0</v>
      </c>
      <c r="G77" s="84">
        <v>2680495</v>
      </c>
      <c r="H77" s="84"/>
      <c r="I77" s="84"/>
      <c r="J77" s="84"/>
      <c r="K77" s="37">
        <f t="shared" si="3"/>
        <v>2680495</v>
      </c>
    </row>
    <row r="78" spans="1:11" x14ac:dyDescent="0.25">
      <c r="A78" s="144" t="s">
        <v>283</v>
      </c>
      <c r="B78" s="36" t="s">
        <v>85</v>
      </c>
      <c r="C78" s="39"/>
      <c r="D78" s="39"/>
      <c r="E78" s="39"/>
      <c r="F78" s="39">
        <f t="shared" si="5"/>
        <v>0</v>
      </c>
      <c r="G78" s="39"/>
      <c r="H78" s="39"/>
      <c r="I78" s="39"/>
      <c r="J78" s="39"/>
      <c r="K78" s="37">
        <f t="shared" si="3"/>
        <v>0</v>
      </c>
    </row>
    <row r="79" spans="1:11" x14ac:dyDescent="0.25">
      <c r="A79" s="143" t="s">
        <v>86</v>
      </c>
      <c r="B79" s="80" t="s">
        <v>87</v>
      </c>
      <c r="C79" s="37">
        <f>C80+C81+C82+C83</f>
        <v>47863025</v>
      </c>
      <c r="D79" s="82"/>
      <c r="E79" s="82"/>
      <c r="F79" s="37">
        <f t="shared" si="5"/>
        <v>47863025</v>
      </c>
      <c r="G79" s="37"/>
      <c r="H79" s="37"/>
      <c r="I79" s="37">
        <f>I83</f>
        <v>235000</v>
      </c>
      <c r="J79" s="37">
        <f>J83</f>
        <v>628000</v>
      </c>
      <c r="K79" s="37">
        <f t="shared" si="3"/>
        <v>48726025</v>
      </c>
    </row>
    <row r="80" spans="1:11" x14ac:dyDescent="0.25">
      <c r="A80" s="144" t="s">
        <v>284</v>
      </c>
      <c r="B80" s="36" t="s">
        <v>88</v>
      </c>
      <c r="C80" s="39"/>
      <c r="D80" s="39"/>
      <c r="E80" s="39"/>
      <c r="F80" s="39">
        <f t="shared" si="5"/>
        <v>0</v>
      </c>
      <c r="G80" s="39"/>
      <c r="H80" s="39"/>
      <c r="I80" s="39"/>
      <c r="J80" s="39"/>
      <c r="K80" s="37">
        <f t="shared" si="3"/>
        <v>0</v>
      </c>
    </row>
    <row r="81" spans="1:17" x14ac:dyDescent="0.25">
      <c r="A81" s="144" t="s">
        <v>285</v>
      </c>
      <c r="B81" s="36" t="s">
        <v>89</v>
      </c>
      <c r="C81" s="39"/>
      <c r="D81" s="39"/>
      <c r="E81" s="39"/>
      <c r="F81" s="39">
        <f t="shared" si="5"/>
        <v>0</v>
      </c>
      <c r="G81" s="39"/>
      <c r="H81" s="39"/>
      <c r="I81" s="39"/>
      <c r="J81" s="39"/>
      <c r="K81" s="37">
        <f t="shared" si="3"/>
        <v>0</v>
      </c>
    </row>
    <row r="82" spans="1:17" x14ac:dyDescent="0.25">
      <c r="A82" s="144" t="s">
        <v>286</v>
      </c>
      <c r="B82" s="36" t="s">
        <v>90</v>
      </c>
      <c r="C82" s="39"/>
      <c r="D82" s="39"/>
      <c r="E82" s="39"/>
      <c r="F82" s="39">
        <f t="shared" si="5"/>
        <v>0</v>
      </c>
      <c r="G82" s="39"/>
      <c r="H82" s="39"/>
      <c r="I82" s="39"/>
      <c r="J82" s="39"/>
      <c r="K82" s="37">
        <f t="shared" si="3"/>
        <v>0</v>
      </c>
    </row>
    <row r="83" spans="1:17" x14ac:dyDescent="0.25">
      <c r="A83" s="144" t="s">
        <v>287</v>
      </c>
      <c r="B83" s="36" t="s">
        <v>201</v>
      </c>
      <c r="C83" s="84">
        <v>47863025</v>
      </c>
      <c r="D83" s="39"/>
      <c r="E83" s="39"/>
      <c r="F83" s="84">
        <f t="shared" si="5"/>
        <v>47863025</v>
      </c>
      <c r="G83" s="84"/>
      <c r="H83" s="84"/>
      <c r="I83" s="84">
        <v>235000</v>
      </c>
      <c r="J83" s="84">
        <v>628000</v>
      </c>
      <c r="K83" s="37">
        <f t="shared" ref="K83:K91" si="6">F83+G83+H83+I83+J83</f>
        <v>48726025</v>
      </c>
      <c r="M83" s="180"/>
      <c r="N83" s="179"/>
      <c r="O83" s="180"/>
      <c r="P83" s="180"/>
      <c r="Q83" s="180"/>
    </row>
    <row r="84" spans="1:17" x14ac:dyDescent="0.25">
      <c r="A84" s="143" t="s">
        <v>91</v>
      </c>
      <c r="B84" s="80" t="s">
        <v>92</v>
      </c>
      <c r="C84" s="82"/>
      <c r="D84" s="82"/>
      <c r="E84" s="82"/>
      <c r="F84" s="82">
        <f t="shared" si="5"/>
        <v>0</v>
      </c>
      <c r="G84" s="82"/>
      <c r="H84" s="82"/>
      <c r="I84" s="82"/>
      <c r="J84" s="82"/>
      <c r="K84" s="37">
        <f t="shared" si="6"/>
        <v>0</v>
      </c>
    </row>
    <row r="85" spans="1:17" x14ac:dyDescent="0.25">
      <c r="A85" s="144" t="s">
        <v>93</v>
      </c>
      <c r="B85" s="36" t="s">
        <v>94</v>
      </c>
      <c r="C85" s="39"/>
      <c r="D85" s="39"/>
      <c r="E85" s="39"/>
      <c r="F85" s="39">
        <f t="shared" si="5"/>
        <v>0</v>
      </c>
      <c r="G85" s="39"/>
      <c r="H85" s="39"/>
      <c r="I85" s="39"/>
      <c r="J85" s="39"/>
      <c r="K85" s="37">
        <f t="shared" si="6"/>
        <v>0</v>
      </c>
    </row>
    <row r="86" spans="1:17" x14ac:dyDescent="0.25">
      <c r="A86" s="144" t="s">
        <v>95</v>
      </c>
      <c r="B86" s="36" t="s">
        <v>96</v>
      </c>
      <c r="C86" s="39"/>
      <c r="D86" s="39"/>
      <c r="E86" s="39"/>
      <c r="F86" s="39">
        <f t="shared" si="5"/>
        <v>0</v>
      </c>
      <c r="G86" s="39"/>
      <c r="H86" s="39"/>
      <c r="I86" s="39"/>
      <c r="J86" s="39"/>
      <c r="K86" s="37">
        <f t="shared" si="6"/>
        <v>0</v>
      </c>
    </row>
    <row r="87" spans="1:17" x14ac:dyDescent="0.25">
      <c r="A87" s="144" t="s">
        <v>97</v>
      </c>
      <c r="B87" s="36" t="s">
        <v>98</v>
      </c>
      <c r="C87" s="39"/>
      <c r="D87" s="39"/>
      <c r="E87" s="39"/>
      <c r="F87" s="39">
        <f t="shared" si="5"/>
        <v>0</v>
      </c>
      <c r="G87" s="39"/>
      <c r="H87" s="39"/>
      <c r="I87" s="39"/>
      <c r="J87" s="39"/>
      <c r="K87" s="37">
        <f t="shared" si="6"/>
        <v>0</v>
      </c>
    </row>
    <row r="88" spans="1:17" x14ac:dyDescent="0.25">
      <c r="A88" s="144" t="s">
        <v>99</v>
      </c>
      <c r="B88" s="36" t="s">
        <v>100</v>
      </c>
      <c r="C88" s="39"/>
      <c r="D88" s="39"/>
      <c r="E88" s="39"/>
      <c r="F88" s="39">
        <f t="shared" si="5"/>
        <v>0</v>
      </c>
      <c r="G88" s="39"/>
      <c r="H88" s="39"/>
      <c r="I88" s="39"/>
      <c r="J88" s="39"/>
      <c r="K88" s="37">
        <f t="shared" si="6"/>
        <v>0</v>
      </c>
    </row>
    <row r="89" spans="1:17" ht="21" x14ac:dyDescent="0.25">
      <c r="A89" s="143" t="s">
        <v>101</v>
      </c>
      <c r="B89" s="80" t="s">
        <v>102</v>
      </c>
      <c r="C89" s="82"/>
      <c r="D89" s="82"/>
      <c r="E89" s="82"/>
      <c r="F89" s="82">
        <f t="shared" si="5"/>
        <v>0</v>
      </c>
      <c r="G89" s="82"/>
      <c r="H89" s="82"/>
      <c r="I89" s="82"/>
      <c r="J89" s="82"/>
      <c r="K89" s="37">
        <f t="shared" si="6"/>
        <v>0</v>
      </c>
    </row>
    <row r="90" spans="1:17" ht="21" x14ac:dyDescent="0.25">
      <c r="A90" s="143" t="s">
        <v>103</v>
      </c>
      <c r="B90" s="80" t="s">
        <v>104</v>
      </c>
      <c r="C90" s="37">
        <f>C79</f>
        <v>47863025</v>
      </c>
      <c r="D90" s="82"/>
      <c r="E90" s="82"/>
      <c r="F90" s="37">
        <f t="shared" si="5"/>
        <v>47863025</v>
      </c>
      <c r="G90" s="37">
        <f>G67+G71+G76+G79+G84+G89</f>
        <v>2680495</v>
      </c>
      <c r="H90" s="37">
        <f>H67+H71+H76+H79+H84+H89</f>
        <v>0</v>
      </c>
      <c r="I90" s="37">
        <f>I67+I71+I76+I79+I84+I89</f>
        <v>235000</v>
      </c>
      <c r="J90" s="37">
        <f>J67+J71+J76+J79+J84+J89</f>
        <v>628000</v>
      </c>
      <c r="K90" s="37">
        <f t="shared" si="6"/>
        <v>51406520</v>
      </c>
    </row>
    <row r="91" spans="1:17" x14ac:dyDescent="0.25">
      <c r="A91" s="143" t="s">
        <v>105</v>
      </c>
      <c r="B91" s="80" t="s">
        <v>180</v>
      </c>
      <c r="C91" s="37">
        <f>C66+C79</f>
        <v>52682825</v>
      </c>
      <c r="D91" s="82"/>
      <c r="E91" s="82"/>
      <c r="F91" s="37">
        <f t="shared" si="5"/>
        <v>52682825</v>
      </c>
      <c r="G91" s="37">
        <f>G66+G90</f>
        <v>2680495</v>
      </c>
      <c r="H91" s="37">
        <f>H66+H90</f>
        <v>804719</v>
      </c>
      <c r="I91" s="37">
        <f>I66+I90</f>
        <v>235000</v>
      </c>
      <c r="J91" s="37">
        <f>J66+J90</f>
        <v>628000</v>
      </c>
      <c r="K91" s="37">
        <f t="shared" si="6"/>
        <v>57031039</v>
      </c>
    </row>
    <row r="92" spans="1:17" x14ac:dyDescent="0.25">
      <c r="A92" s="145"/>
      <c r="B92" s="86"/>
      <c r="C92" s="86"/>
      <c r="D92" s="86"/>
      <c r="E92" s="86"/>
      <c r="F92" s="86"/>
    </row>
    <row r="93" spans="1:17" x14ac:dyDescent="0.25">
      <c r="A93" s="146"/>
      <c r="B93" s="87"/>
      <c r="C93" s="86"/>
      <c r="D93" s="86"/>
      <c r="E93" s="86"/>
      <c r="F93" s="86"/>
    </row>
    <row r="94" spans="1:17" x14ac:dyDescent="0.25">
      <c r="A94" s="146"/>
      <c r="B94" s="87"/>
      <c r="C94" s="86"/>
      <c r="D94" s="86"/>
      <c r="E94" s="86"/>
      <c r="F94" s="86"/>
    </row>
    <row r="95" spans="1:17" x14ac:dyDescent="0.25">
      <c r="A95" s="147"/>
      <c r="B95" s="88"/>
      <c r="C95" s="89"/>
      <c r="D95" s="89"/>
      <c r="E95" s="89"/>
      <c r="F95" s="90"/>
    </row>
    <row r="96" spans="1:17" ht="15" customHeight="1" x14ac:dyDescent="0.25">
      <c r="A96" s="248" t="s">
        <v>172</v>
      </c>
      <c r="B96" s="217" t="s">
        <v>173</v>
      </c>
      <c r="C96" s="214"/>
      <c r="D96" s="214"/>
      <c r="E96" s="214"/>
      <c r="F96" s="214"/>
    </row>
    <row r="97" spans="1:13" ht="21" x14ac:dyDescent="0.25">
      <c r="A97" s="248"/>
      <c r="B97" s="217"/>
      <c r="C97" s="77" t="s">
        <v>3</v>
      </c>
      <c r="D97" s="77" t="s">
        <v>4</v>
      </c>
      <c r="E97" s="77" t="s">
        <v>5</v>
      </c>
      <c r="F97" s="160" t="s">
        <v>327</v>
      </c>
      <c r="G97" s="49" t="s">
        <v>314</v>
      </c>
      <c r="H97" s="49" t="s">
        <v>315</v>
      </c>
      <c r="I97" s="49" t="s">
        <v>316</v>
      </c>
      <c r="J97" s="49" t="s">
        <v>328</v>
      </c>
      <c r="K97" s="49" t="s">
        <v>313</v>
      </c>
    </row>
    <row r="98" spans="1:13" x14ac:dyDescent="0.25">
      <c r="A98" s="143">
        <v>1</v>
      </c>
      <c r="B98" s="78">
        <v>2</v>
      </c>
      <c r="C98" s="78">
        <v>3</v>
      </c>
      <c r="D98" s="78">
        <v>4</v>
      </c>
      <c r="E98" s="78">
        <v>5</v>
      </c>
      <c r="F98" s="78">
        <v>6</v>
      </c>
      <c r="G98" s="156"/>
      <c r="H98" s="156"/>
      <c r="I98" s="156"/>
      <c r="J98" s="156"/>
      <c r="K98" s="156"/>
    </row>
    <row r="99" spans="1:13" x14ac:dyDescent="0.25">
      <c r="A99" s="217" t="s">
        <v>166</v>
      </c>
      <c r="B99" s="217"/>
      <c r="C99" s="217"/>
      <c r="D99" s="217"/>
      <c r="E99" s="217"/>
      <c r="F99" s="217"/>
    </row>
    <row r="100" spans="1:13" x14ac:dyDescent="0.25">
      <c r="A100" s="143" t="s">
        <v>6</v>
      </c>
      <c r="B100" s="80" t="s">
        <v>306</v>
      </c>
      <c r="C100" s="37">
        <f>C101+C102+C103+C104+C105</f>
        <v>51552525</v>
      </c>
      <c r="D100" s="82"/>
      <c r="E100" s="82"/>
      <c r="F100" s="37">
        <f t="shared" ref="F100:F154" si="7">C100+D100+E100</f>
        <v>51552525</v>
      </c>
      <c r="G100" s="37">
        <f>SUM(G101:G103)</f>
        <v>2680495</v>
      </c>
      <c r="H100" s="37">
        <f>SUM(H101:H103)</f>
        <v>804719</v>
      </c>
      <c r="I100" s="37">
        <f>SUM(I101:I103)</f>
        <v>235000</v>
      </c>
      <c r="J100" s="37">
        <f>SUM(J101:J103)</f>
        <v>-800000</v>
      </c>
      <c r="K100" s="37">
        <f t="shared" ref="K100:K154" si="8">F100+G100+H100+I100+J100</f>
        <v>54472739</v>
      </c>
    </row>
    <row r="101" spans="1:13" x14ac:dyDescent="0.25">
      <c r="A101" s="133" t="s">
        <v>228</v>
      </c>
      <c r="B101" s="36" t="s">
        <v>110</v>
      </c>
      <c r="C101" s="84">
        <v>19004000</v>
      </c>
      <c r="D101" s="39"/>
      <c r="E101" s="39"/>
      <c r="F101" s="84">
        <f t="shared" si="7"/>
        <v>19004000</v>
      </c>
      <c r="G101" s="84"/>
      <c r="H101" s="84">
        <v>733229</v>
      </c>
      <c r="I101" s="84">
        <v>200000</v>
      </c>
      <c r="J101" s="84"/>
      <c r="K101" s="37">
        <f t="shared" si="8"/>
        <v>19937229</v>
      </c>
    </row>
    <row r="102" spans="1:13" x14ac:dyDescent="0.25">
      <c r="A102" s="133" t="s">
        <v>289</v>
      </c>
      <c r="B102" s="36" t="s">
        <v>111</v>
      </c>
      <c r="C102" s="84">
        <v>3856125</v>
      </c>
      <c r="D102" s="39"/>
      <c r="E102" s="39"/>
      <c r="F102" s="84">
        <f t="shared" si="7"/>
        <v>3856125</v>
      </c>
      <c r="G102" s="84"/>
      <c r="H102" s="84">
        <v>71490</v>
      </c>
      <c r="I102" s="84">
        <v>35000</v>
      </c>
      <c r="J102" s="84"/>
      <c r="K102" s="37">
        <f t="shared" si="8"/>
        <v>3962615</v>
      </c>
    </row>
    <row r="103" spans="1:13" x14ac:dyDescent="0.25">
      <c r="A103" s="133" t="s">
        <v>229</v>
      </c>
      <c r="B103" s="36" t="s">
        <v>112</v>
      </c>
      <c r="C103" s="84">
        <v>28692400</v>
      </c>
      <c r="D103" s="39"/>
      <c r="E103" s="39"/>
      <c r="F103" s="84">
        <f t="shared" si="7"/>
        <v>28692400</v>
      </c>
      <c r="G103" s="84">
        <v>2680495</v>
      </c>
      <c r="H103" s="84"/>
      <c r="I103" s="84"/>
      <c r="J103" s="84">
        <v>-800000</v>
      </c>
      <c r="K103" s="37">
        <f t="shared" si="8"/>
        <v>30572895</v>
      </c>
      <c r="M103" s="182"/>
    </row>
    <row r="104" spans="1:13" x14ac:dyDescent="0.25">
      <c r="A104" s="133" t="s">
        <v>230</v>
      </c>
      <c r="B104" s="36" t="s">
        <v>113</v>
      </c>
      <c r="C104" s="39"/>
      <c r="D104" s="39"/>
      <c r="E104" s="39"/>
      <c r="F104" s="39">
        <f t="shared" si="7"/>
        <v>0</v>
      </c>
      <c r="G104" s="39"/>
      <c r="H104" s="39"/>
      <c r="I104" s="39"/>
      <c r="J104" s="39"/>
      <c r="K104" s="37">
        <f t="shared" si="8"/>
        <v>0</v>
      </c>
    </row>
    <row r="105" spans="1:13" x14ac:dyDescent="0.25">
      <c r="A105" s="133" t="s">
        <v>231</v>
      </c>
      <c r="B105" s="36" t="s">
        <v>114</v>
      </c>
      <c r="C105" s="39"/>
      <c r="D105" s="39"/>
      <c r="E105" s="39"/>
      <c r="F105" s="39">
        <v>0</v>
      </c>
      <c r="G105" s="39"/>
      <c r="H105" s="39"/>
      <c r="I105" s="39"/>
      <c r="J105" s="39"/>
      <c r="K105" s="37">
        <f t="shared" si="8"/>
        <v>0</v>
      </c>
    </row>
    <row r="106" spans="1:13" x14ac:dyDescent="0.25">
      <c r="A106" s="133" t="s">
        <v>232</v>
      </c>
      <c r="B106" s="36" t="s">
        <v>115</v>
      </c>
      <c r="C106" s="39"/>
      <c r="D106" s="39"/>
      <c r="E106" s="39"/>
      <c r="F106" s="39">
        <f t="shared" si="7"/>
        <v>0</v>
      </c>
      <c r="G106" s="39"/>
      <c r="H106" s="39"/>
      <c r="I106" s="39"/>
      <c r="J106" s="39"/>
      <c r="K106" s="37">
        <f t="shared" si="8"/>
        <v>0</v>
      </c>
    </row>
    <row r="107" spans="1:13" x14ac:dyDescent="0.25">
      <c r="A107" s="133" t="s">
        <v>233</v>
      </c>
      <c r="B107" s="91" t="s">
        <v>116</v>
      </c>
      <c r="C107" s="39"/>
      <c r="D107" s="39"/>
      <c r="E107" s="39"/>
      <c r="F107" s="39">
        <f t="shared" si="7"/>
        <v>0</v>
      </c>
      <c r="G107" s="39"/>
      <c r="H107" s="39"/>
      <c r="I107" s="39"/>
      <c r="J107" s="39"/>
      <c r="K107" s="37">
        <f t="shared" si="8"/>
        <v>0</v>
      </c>
    </row>
    <row r="108" spans="1:13" ht="22.5" x14ac:dyDescent="0.25">
      <c r="A108" s="133" t="s">
        <v>290</v>
      </c>
      <c r="B108" s="36" t="s">
        <v>117</v>
      </c>
      <c r="C108" s="39"/>
      <c r="D108" s="39"/>
      <c r="E108" s="39"/>
      <c r="F108" s="39">
        <f t="shared" si="7"/>
        <v>0</v>
      </c>
      <c r="G108" s="39"/>
      <c r="H108" s="39"/>
      <c r="I108" s="39"/>
      <c r="J108" s="39"/>
      <c r="K108" s="37">
        <f t="shared" si="8"/>
        <v>0</v>
      </c>
    </row>
    <row r="109" spans="1:13" ht="22.5" x14ac:dyDescent="0.25">
      <c r="A109" s="133" t="s">
        <v>291</v>
      </c>
      <c r="B109" s="36" t="s">
        <v>118</v>
      </c>
      <c r="C109" s="39"/>
      <c r="D109" s="39"/>
      <c r="E109" s="39"/>
      <c r="F109" s="39">
        <f t="shared" si="7"/>
        <v>0</v>
      </c>
      <c r="G109" s="39"/>
      <c r="H109" s="39"/>
      <c r="I109" s="39"/>
      <c r="J109" s="39"/>
      <c r="K109" s="37">
        <f t="shared" si="8"/>
        <v>0</v>
      </c>
    </row>
    <row r="110" spans="1:13" x14ac:dyDescent="0.25">
      <c r="A110" s="133" t="s">
        <v>292</v>
      </c>
      <c r="B110" s="91" t="s">
        <v>119</v>
      </c>
      <c r="C110" s="39"/>
      <c r="D110" s="39"/>
      <c r="E110" s="39"/>
      <c r="F110" s="39">
        <f t="shared" si="7"/>
        <v>0</v>
      </c>
      <c r="G110" s="39"/>
      <c r="H110" s="39"/>
      <c r="I110" s="39"/>
      <c r="J110" s="39"/>
      <c r="K110" s="37">
        <f t="shared" si="8"/>
        <v>0</v>
      </c>
    </row>
    <row r="111" spans="1:13" x14ac:dyDescent="0.25">
      <c r="A111" s="133" t="s">
        <v>293</v>
      </c>
      <c r="B111" s="91" t="s">
        <v>120</v>
      </c>
      <c r="C111" s="39"/>
      <c r="D111" s="39"/>
      <c r="E111" s="39"/>
      <c r="F111" s="39">
        <f t="shared" si="7"/>
        <v>0</v>
      </c>
      <c r="G111" s="39"/>
      <c r="H111" s="39"/>
      <c r="I111" s="39"/>
      <c r="J111" s="39"/>
      <c r="K111" s="37">
        <f t="shared" si="8"/>
        <v>0</v>
      </c>
    </row>
    <row r="112" spans="1:13" ht="22.5" x14ac:dyDescent="0.25">
      <c r="A112" s="133" t="s">
        <v>294</v>
      </c>
      <c r="B112" s="36" t="s">
        <v>121</v>
      </c>
      <c r="C112" s="39"/>
      <c r="D112" s="39"/>
      <c r="E112" s="39"/>
      <c r="F112" s="39">
        <f t="shared" si="7"/>
        <v>0</v>
      </c>
      <c r="G112" s="39"/>
      <c r="H112" s="39"/>
      <c r="I112" s="39"/>
      <c r="J112" s="39"/>
      <c r="K112" s="37">
        <f t="shared" si="8"/>
        <v>0</v>
      </c>
    </row>
    <row r="113" spans="1:13" x14ac:dyDescent="0.25">
      <c r="A113" s="133" t="s">
        <v>295</v>
      </c>
      <c r="B113" s="36" t="s">
        <v>122</v>
      </c>
      <c r="C113" s="39"/>
      <c r="D113" s="39"/>
      <c r="E113" s="39"/>
      <c r="F113" s="39">
        <f t="shared" si="7"/>
        <v>0</v>
      </c>
      <c r="G113" s="39"/>
      <c r="H113" s="39"/>
      <c r="I113" s="39"/>
      <c r="J113" s="39"/>
      <c r="K113" s="37">
        <f t="shared" si="8"/>
        <v>0</v>
      </c>
    </row>
    <row r="114" spans="1:13" x14ac:dyDescent="0.25">
      <c r="A114" s="133" t="s">
        <v>296</v>
      </c>
      <c r="B114" s="36" t="s">
        <v>123</v>
      </c>
      <c r="C114" s="39"/>
      <c r="D114" s="39"/>
      <c r="E114" s="39"/>
      <c r="F114" s="39">
        <f t="shared" si="7"/>
        <v>0</v>
      </c>
      <c r="G114" s="39"/>
      <c r="H114" s="39"/>
      <c r="I114" s="39"/>
      <c r="J114" s="39"/>
      <c r="K114" s="37">
        <f t="shared" si="8"/>
        <v>0</v>
      </c>
    </row>
    <row r="115" spans="1:13" ht="22.5" x14ac:dyDescent="0.25">
      <c r="A115" s="133" t="s">
        <v>297</v>
      </c>
      <c r="B115" s="36" t="s">
        <v>124</v>
      </c>
      <c r="C115" s="39"/>
      <c r="D115" s="39"/>
      <c r="E115" s="39"/>
      <c r="F115" s="39">
        <f t="shared" si="7"/>
        <v>0</v>
      </c>
      <c r="G115" s="39"/>
      <c r="H115" s="39"/>
      <c r="I115" s="39"/>
      <c r="J115" s="39"/>
      <c r="K115" s="37">
        <f t="shared" si="8"/>
        <v>0</v>
      </c>
    </row>
    <row r="116" spans="1:13" x14ac:dyDescent="0.25">
      <c r="A116" s="143" t="s">
        <v>14</v>
      </c>
      <c r="B116" s="80" t="s">
        <v>307</v>
      </c>
      <c r="C116" s="37">
        <f>C117+C119</f>
        <v>1130300</v>
      </c>
      <c r="D116" s="82"/>
      <c r="E116" s="82"/>
      <c r="F116" s="37">
        <f t="shared" si="7"/>
        <v>1130300</v>
      </c>
      <c r="G116" s="37"/>
      <c r="H116" s="37">
        <f>H117+H119</f>
        <v>0</v>
      </c>
      <c r="I116" s="37">
        <f t="shared" ref="I116:J116" si="9">I117+I119</f>
        <v>0</v>
      </c>
      <c r="J116" s="37">
        <f t="shared" si="9"/>
        <v>1428000</v>
      </c>
      <c r="K116" s="37">
        <f t="shared" si="8"/>
        <v>2558300</v>
      </c>
    </row>
    <row r="117" spans="1:13" x14ac:dyDescent="0.25">
      <c r="A117" s="133" t="s">
        <v>234</v>
      </c>
      <c r="B117" s="36" t="s">
        <v>126</v>
      </c>
      <c r="C117" s="84">
        <v>558800</v>
      </c>
      <c r="D117" s="39"/>
      <c r="E117" s="39"/>
      <c r="F117" s="84">
        <f t="shared" si="7"/>
        <v>558800</v>
      </c>
      <c r="G117" s="84"/>
      <c r="H117" s="84">
        <v>100000</v>
      </c>
      <c r="I117" s="84"/>
      <c r="J117" s="84">
        <v>1899500</v>
      </c>
      <c r="K117" s="37">
        <f t="shared" si="8"/>
        <v>2558300</v>
      </c>
      <c r="M117" s="182"/>
    </row>
    <row r="118" spans="1:13" x14ac:dyDescent="0.25">
      <c r="A118" s="133" t="s">
        <v>235</v>
      </c>
      <c r="B118" s="36" t="s">
        <v>127</v>
      </c>
      <c r="C118" s="39"/>
      <c r="D118" s="39"/>
      <c r="E118" s="39"/>
      <c r="F118" s="84">
        <f t="shared" si="7"/>
        <v>0</v>
      </c>
      <c r="G118" s="39"/>
      <c r="H118" s="39"/>
      <c r="I118" s="39"/>
      <c r="J118" s="39"/>
      <c r="K118" s="37">
        <f t="shared" si="8"/>
        <v>0</v>
      </c>
    </row>
    <row r="119" spans="1:13" x14ac:dyDescent="0.25">
      <c r="A119" s="133" t="s">
        <v>236</v>
      </c>
      <c r="B119" s="36" t="s">
        <v>128</v>
      </c>
      <c r="C119" s="39">
        <v>571500</v>
      </c>
      <c r="D119" s="39"/>
      <c r="E119" s="39"/>
      <c r="F119" s="84">
        <f t="shared" si="7"/>
        <v>571500</v>
      </c>
      <c r="G119" s="39"/>
      <c r="H119" s="159">
        <v>-100000</v>
      </c>
      <c r="I119" s="159"/>
      <c r="J119" s="159">
        <v>-471500</v>
      </c>
      <c r="K119" s="37">
        <f t="shared" si="8"/>
        <v>0</v>
      </c>
    </row>
    <row r="120" spans="1:13" x14ac:dyDescent="0.25">
      <c r="A120" s="133" t="s">
        <v>237</v>
      </c>
      <c r="B120" s="36" t="s">
        <v>129</v>
      </c>
      <c r="C120" s="39"/>
      <c r="D120" s="39"/>
      <c r="E120" s="39"/>
      <c r="F120" s="39">
        <f t="shared" si="7"/>
        <v>0</v>
      </c>
      <c r="G120" s="39"/>
      <c r="H120" s="39"/>
      <c r="I120" s="39"/>
      <c r="J120" s="39"/>
      <c r="K120" s="37">
        <f t="shared" si="8"/>
        <v>0</v>
      </c>
    </row>
    <row r="121" spans="1:13" x14ac:dyDescent="0.25">
      <c r="A121" s="133" t="s">
        <v>238</v>
      </c>
      <c r="B121" s="36" t="s">
        <v>130</v>
      </c>
      <c r="C121" s="39"/>
      <c r="D121" s="39"/>
      <c r="E121" s="39"/>
      <c r="F121" s="39">
        <f t="shared" si="7"/>
        <v>0</v>
      </c>
      <c r="G121" s="39"/>
      <c r="H121" s="39"/>
      <c r="I121" s="39"/>
      <c r="J121" s="39"/>
      <c r="K121" s="37">
        <f t="shared" si="8"/>
        <v>0</v>
      </c>
    </row>
    <row r="122" spans="1:13" ht="22.5" x14ac:dyDescent="0.25">
      <c r="A122" s="133" t="s">
        <v>239</v>
      </c>
      <c r="B122" s="36" t="s">
        <v>131</v>
      </c>
      <c r="C122" s="39"/>
      <c r="D122" s="39"/>
      <c r="E122" s="39"/>
      <c r="F122" s="39">
        <f t="shared" si="7"/>
        <v>0</v>
      </c>
      <c r="G122" s="39"/>
      <c r="H122" s="39"/>
      <c r="I122" s="39"/>
      <c r="J122" s="39"/>
      <c r="K122" s="37">
        <f t="shared" si="8"/>
        <v>0</v>
      </c>
    </row>
    <row r="123" spans="1:13" ht="22.5" x14ac:dyDescent="0.25">
      <c r="A123" s="133" t="s">
        <v>298</v>
      </c>
      <c r="B123" s="36" t="s">
        <v>132</v>
      </c>
      <c r="C123" s="39"/>
      <c r="D123" s="39"/>
      <c r="E123" s="39"/>
      <c r="F123" s="39">
        <f t="shared" si="7"/>
        <v>0</v>
      </c>
      <c r="G123" s="39"/>
      <c r="H123" s="39"/>
      <c r="I123" s="39"/>
      <c r="J123" s="39"/>
      <c r="K123" s="37">
        <f t="shared" si="8"/>
        <v>0</v>
      </c>
    </row>
    <row r="124" spans="1:13" ht="22.5" x14ac:dyDescent="0.25">
      <c r="A124" s="133" t="s">
        <v>299</v>
      </c>
      <c r="B124" s="36" t="s">
        <v>118</v>
      </c>
      <c r="C124" s="39"/>
      <c r="D124" s="39"/>
      <c r="E124" s="39"/>
      <c r="F124" s="39">
        <f t="shared" si="7"/>
        <v>0</v>
      </c>
      <c r="G124" s="39"/>
      <c r="H124" s="39"/>
      <c r="I124" s="39"/>
      <c r="J124" s="39"/>
      <c r="K124" s="37">
        <f t="shared" si="8"/>
        <v>0</v>
      </c>
    </row>
    <row r="125" spans="1:13" x14ac:dyDescent="0.25">
      <c r="A125" s="133" t="s">
        <v>300</v>
      </c>
      <c r="B125" s="36" t="s">
        <v>133</v>
      </c>
      <c r="C125" s="39"/>
      <c r="D125" s="39"/>
      <c r="E125" s="39"/>
      <c r="F125" s="39">
        <f t="shared" si="7"/>
        <v>0</v>
      </c>
      <c r="G125" s="39"/>
      <c r="H125" s="39"/>
      <c r="I125" s="39"/>
      <c r="J125" s="39"/>
      <c r="K125" s="37">
        <f t="shared" si="8"/>
        <v>0</v>
      </c>
    </row>
    <row r="126" spans="1:13" x14ac:dyDescent="0.25">
      <c r="A126" s="133" t="s">
        <v>301</v>
      </c>
      <c r="B126" s="36" t="s">
        <v>134</v>
      </c>
      <c r="C126" s="39"/>
      <c r="D126" s="39"/>
      <c r="E126" s="39"/>
      <c r="F126" s="39">
        <f t="shared" si="7"/>
        <v>0</v>
      </c>
      <c r="G126" s="39"/>
      <c r="H126" s="39"/>
      <c r="I126" s="39"/>
      <c r="J126" s="39"/>
      <c r="K126" s="37">
        <f t="shared" si="8"/>
        <v>0</v>
      </c>
    </row>
    <row r="127" spans="1:13" ht="22.5" x14ac:dyDescent="0.25">
      <c r="A127" s="133" t="s">
        <v>302</v>
      </c>
      <c r="B127" s="36" t="s">
        <v>121</v>
      </c>
      <c r="C127" s="39"/>
      <c r="D127" s="39"/>
      <c r="E127" s="39"/>
      <c r="F127" s="39">
        <f t="shared" si="7"/>
        <v>0</v>
      </c>
      <c r="G127" s="39"/>
      <c r="H127" s="39"/>
      <c r="I127" s="39"/>
      <c r="J127" s="39"/>
      <c r="K127" s="37">
        <f t="shared" si="8"/>
        <v>0</v>
      </c>
    </row>
    <row r="128" spans="1:13" x14ac:dyDescent="0.25">
      <c r="A128" s="133" t="s">
        <v>303</v>
      </c>
      <c r="B128" s="36" t="s">
        <v>135</v>
      </c>
      <c r="C128" s="39"/>
      <c r="D128" s="39"/>
      <c r="E128" s="39"/>
      <c r="F128" s="39">
        <f t="shared" si="7"/>
        <v>0</v>
      </c>
      <c r="G128" s="39"/>
      <c r="H128" s="39"/>
      <c r="I128" s="39"/>
      <c r="J128" s="39"/>
      <c r="K128" s="37">
        <f t="shared" si="8"/>
        <v>0</v>
      </c>
    </row>
    <row r="129" spans="1:11" ht="22.5" x14ac:dyDescent="0.25">
      <c r="A129" s="133" t="s">
        <v>304</v>
      </c>
      <c r="B129" s="36" t="s">
        <v>136</v>
      </c>
      <c r="C129" s="39"/>
      <c r="D129" s="39"/>
      <c r="E129" s="39"/>
      <c r="F129" s="39">
        <f t="shared" si="7"/>
        <v>0</v>
      </c>
      <c r="G129" s="39"/>
      <c r="H129" s="39"/>
      <c r="I129" s="39"/>
      <c r="J129" s="39"/>
      <c r="K129" s="37">
        <f t="shared" si="8"/>
        <v>0</v>
      </c>
    </row>
    <row r="130" spans="1:11" x14ac:dyDescent="0.25">
      <c r="A130" s="143" t="s">
        <v>22</v>
      </c>
      <c r="B130" s="80" t="s">
        <v>137</v>
      </c>
      <c r="C130" s="82"/>
      <c r="D130" s="82"/>
      <c r="E130" s="82"/>
      <c r="F130" s="82">
        <f t="shared" si="7"/>
        <v>0</v>
      </c>
      <c r="G130" s="82"/>
      <c r="H130" s="82"/>
      <c r="I130" s="82"/>
      <c r="J130" s="82"/>
      <c r="K130" s="37">
        <f t="shared" si="8"/>
        <v>0</v>
      </c>
    </row>
    <row r="131" spans="1:11" x14ac:dyDescent="0.25">
      <c r="A131" s="133" t="s">
        <v>240</v>
      </c>
      <c r="B131" s="36" t="s">
        <v>138</v>
      </c>
      <c r="C131" s="39"/>
      <c r="D131" s="39"/>
      <c r="E131" s="39"/>
      <c r="F131" s="39">
        <f t="shared" si="7"/>
        <v>0</v>
      </c>
      <c r="G131" s="39"/>
      <c r="H131" s="39"/>
      <c r="I131" s="39"/>
      <c r="J131" s="39"/>
      <c r="K131" s="37">
        <f t="shared" si="8"/>
        <v>0</v>
      </c>
    </row>
    <row r="132" spans="1:11" x14ac:dyDescent="0.25">
      <c r="A132" s="133" t="s">
        <v>241</v>
      </c>
      <c r="B132" s="36" t="s">
        <v>139</v>
      </c>
      <c r="C132" s="39"/>
      <c r="D132" s="39"/>
      <c r="E132" s="39"/>
      <c r="F132" s="39">
        <f t="shared" si="7"/>
        <v>0</v>
      </c>
      <c r="G132" s="39"/>
      <c r="H132" s="39"/>
      <c r="I132" s="39"/>
      <c r="J132" s="39"/>
      <c r="K132" s="37">
        <f t="shared" si="8"/>
        <v>0</v>
      </c>
    </row>
    <row r="133" spans="1:11" x14ac:dyDescent="0.25">
      <c r="A133" s="143" t="s">
        <v>140</v>
      </c>
      <c r="B133" s="80" t="s">
        <v>141</v>
      </c>
      <c r="C133" s="37">
        <f>C100+C116</f>
        <v>52682825</v>
      </c>
      <c r="D133" s="82"/>
      <c r="E133" s="82"/>
      <c r="F133" s="37">
        <f t="shared" si="7"/>
        <v>52682825</v>
      </c>
      <c r="G133" s="37">
        <f>G100+G116+G130</f>
        <v>2680495</v>
      </c>
      <c r="H133" s="37">
        <f>H100+H116+H130</f>
        <v>804719</v>
      </c>
      <c r="I133" s="37">
        <f>I100+I116+I130</f>
        <v>235000</v>
      </c>
      <c r="J133" s="37">
        <f>J100+J116+J130</f>
        <v>628000</v>
      </c>
      <c r="K133" s="37">
        <f t="shared" si="8"/>
        <v>57031039</v>
      </c>
    </row>
    <row r="134" spans="1:11" ht="21" x14ac:dyDescent="0.25">
      <c r="A134" s="143" t="s">
        <v>38</v>
      </c>
      <c r="B134" s="80" t="s">
        <v>142</v>
      </c>
      <c r="C134" s="82"/>
      <c r="D134" s="82"/>
      <c r="E134" s="82"/>
      <c r="F134" s="82">
        <f t="shared" si="7"/>
        <v>0</v>
      </c>
      <c r="G134" s="82"/>
      <c r="H134" s="82"/>
      <c r="I134" s="82"/>
      <c r="J134" s="82"/>
      <c r="K134" s="37">
        <f t="shared" si="8"/>
        <v>0</v>
      </c>
    </row>
    <row r="135" spans="1:11" x14ac:dyDescent="0.25">
      <c r="A135" s="133" t="s">
        <v>252</v>
      </c>
      <c r="B135" s="36" t="s">
        <v>181</v>
      </c>
      <c r="C135" s="39"/>
      <c r="D135" s="39"/>
      <c r="E135" s="39"/>
      <c r="F135" s="39">
        <f t="shared" si="7"/>
        <v>0</v>
      </c>
      <c r="G135" s="39"/>
      <c r="H135" s="39"/>
      <c r="I135" s="39"/>
      <c r="J135" s="39"/>
      <c r="K135" s="37">
        <f t="shared" si="8"/>
        <v>0</v>
      </c>
    </row>
    <row r="136" spans="1:11" ht="22.5" x14ac:dyDescent="0.25">
      <c r="A136" s="133" t="s">
        <v>253</v>
      </c>
      <c r="B136" s="36" t="s">
        <v>182</v>
      </c>
      <c r="C136" s="39"/>
      <c r="D136" s="39"/>
      <c r="E136" s="39"/>
      <c r="F136" s="39">
        <f t="shared" si="7"/>
        <v>0</v>
      </c>
      <c r="G136" s="39"/>
      <c r="H136" s="39"/>
      <c r="I136" s="39"/>
      <c r="J136" s="39"/>
      <c r="K136" s="37">
        <f t="shared" si="8"/>
        <v>0</v>
      </c>
    </row>
    <row r="137" spans="1:11" x14ac:dyDescent="0.25">
      <c r="A137" s="133" t="s">
        <v>254</v>
      </c>
      <c r="B137" s="36" t="s">
        <v>183</v>
      </c>
      <c r="C137" s="39"/>
      <c r="D137" s="39"/>
      <c r="E137" s="39"/>
      <c r="F137" s="39">
        <f t="shared" si="7"/>
        <v>0</v>
      </c>
      <c r="G137" s="39"/>
      <c r="H137" s="39"/>
      <c r="I137" s="39"/>
      <c r="J137" s="39"/>
      <c r="K137" s="37">
        <f t="shared" si="8"/>
        <v>0</v>
      </c>
    </row>
    <row r="138" spans="1:11" x14ac:dyDescent="0.25">
      <c r="A138" s="122" t="s">
        <v>50</v>
      </c>
      <c r="B138" s="80" t="s">
        <v>146</v>
      </c>
      <c r="C138" s="82"/>
      <c r="D138" s="82"/>
      <c r="E138" s="82"/>
      <c r="F138" s="82">
        <f t="shared" si="7"/>
        <v>0</v>
      </c>
      <c r="G138" s="82"/>
      <c r="H138" s="82"/>
      <c r="I138" s="82"/>
      <c r="J138" s="82"/>
      <c r="K138" s="37">
        <f t="shared" si="8"/>
        <v>0</v>
      </c>
    </row>
    <row r="139" spans="1:11" x14ac:dyDescent="0.25">
      <c r="A139" s="133" t="s">
        <v>262</v>
      </c>
      <c r="B139" s="36" t="s">
        <v>147</v>
      </c>
      <c r="C139" s="39"/>
      <c r="D139" s="39"/>
      <c r="E139" s="39"/>
      <c r="F139" s="39">
        <f t="shared" si="7"/>
        <v>0</v>
      </c>
      <c r="G139" s="39"/>
      <c r="H139" s="39"/>
      <c r="I139" s="39"/>
      <c r="J139" s="39"/>
      <c r="K139" s="37">
        <f t="shared" si="8"/>
        <v>0</v>
      </c>
    </row>
    <row r="140" spans="1:11" x14ac:dyDescent="0.25">
      <c r="A140" s="133" t="s">
        <v>263</v>
      </c>
      <c r="B140" s="36" t="s">
        <v>148</v>
      </c>
      <c r="C140" s="39"/>
      <c r="D140" s="39"/>
      <c r="E140" s="39"/>
      <c r="F140" s="39">
        <f t="shared" si="7"/>
        <v>0</v>
      </c>
      <c r="G140" s="39"/>
      <c r="H140" s="39"/>
      <c r="I140" s="39"/>
      <c r="J140" s="39"/>
      <c r="K140" s="37">
        <f t="shared" si="8"/>
        <v>0</v>
      </c>
    </row>
    <row r="141" spans="1:11" x14ac:dyDescent="0.25">
      <c r="A141" s="133" t="s">
        <v>264</v>
      </c>
      <c r="B141" s="36" t="s">
        <v>149</v>
      </c>
      <c r="C141" s="39"/>
      <c r="D141" s="39"/>
      <c r="E141" s="39"/>
      <c r="F141" s="39">
        <f t="shared" si="7"/>
        <v>0</v>
      </c>
      <c r="G141" s="39"/>
      <c r="H141" s="39"/>
      <c r="I141" s="39"/>
      <c r="J141" s="39"/>
      <c r="K141" s="37">
        <f t="shared" si="8"/>
        <v>0</v>
      </c>
    </row>
    <row r="142" spans="1:11" x14ac:dyDescent="0.25">
      <c r="A142" s="133" t="s">
        <v>265</v>
      </c>
      <c r="B142" s="36" t="s">
        <v>150</v>
      </c>
      <c r="C142" s="39"/>
      <c r="D142" s="39"/>
      <c r="E142" s="39"/>
      <c r="F142" s="39">
        <f t="shared" si="7"/>
        <v>0</v>
      </c>
      <c r="G142" s="39"/>
      <c r="H142" s="39"/>
      <c r="I142" s="39"/>
      <c r="J142" s="39"/>
      <c r="K142" s="37">
        <f t="shared" si="8"/>
        <v>0</v>
      </c>
    </row>
    <row r="143" spans="1:11" x14ac:dyDescent="0.25">
      <c r="A143" s="122" t="s">
        <v>151</v>
      </c>
      <c r="B143" s="80" t="s">
        <v>152</v>
      </c>
      <c r="C143" s="82"/>
      <c r="D143" s="82"/>
      <c r="E143" s="82"/>
      <c r="F143" s="82">
        <f t="shared" si="7"/>
        <v>0</v>
      </c>
      <c r="G143" s="82"/>
      <c r="H143" s="82"/>
      <c r="I143" s="82"/>
      <c r="J143" s="82"/>
      <c r="K143" s="37">
        <f t="shared" si="8"/>
        <v>0</v>
      </c>
    </row>
    <row r="144" spans="1:11" x14ac:dyDescent="0.25">
      <c r="A144" s="133" t="s">
        <v>267</v>
      </c>
      <c r="B144" s="36" t="s">
        <v>153</v>
      </c>
      <c r="C144" s="39"/>
      <c r="D144" s="39"/>
      <c r="E144" s="39"/>
      <c r="F144" s="39">
        <f t="shared" si="7"/>
        <v>0</v>
      </c>
      <c r="G144" s="39"/>
      <c r="H144" s="39"/>
      <c r="I144" s="39"/>
      <c r="J144" s="39"/>
      <c r="K144" s="37">
        <f t="shared" si="8"/>
        <v>0</v>
      </c>
    </row>
    <row r="145" spans="1:11" x14ac:dyDescent="0.25">
      <c r="A145" s="133" t="s">
        <v>268</v>
      </c>
      <c r="B145" s="36" t="s">
        <v>154</v>
      </c>
      <c r="C145" s="39"/>
      <c r="D145" s="39"/>
      <c r="E145" s="39"/>
      <c r="F145" s="39">
        <f t="shared" si="7"/>
        <v>0</v>
      </c>
      <c r="G145" s="39"/>
      <c r="H145" s="39"/>
      <c r="I145" s="39"/>
      <c r="J145" s="39"/>
      <c r="K145" s="37">
        <f t="shared" si="8"/>
        <v>0</v>
      </c>
    </row>
    <row r="146" spans="1:11" x14ac:dyDescent="0.25">
      <c r="A146" s="133" t="s">
        <v>269</v>
      </c>
      <c r="B146" s="36" t="s">
        <v>155</v>
      </c>
      <c r="C146" s="39"/>
      <c r="D146" s="39"/>
      <c r="E146" s="39"/>
      <c r="F146" s="39">
        <f t="shared" si="7"/>
        <v>0</v>
      </c>
      <c r="G146" s="39"/>
      <c r="H146" s="39"/>
      <c r="I146" s="39"/>
      <c r="J146" s="39"/>
      <c r="K146" s="37">
        <f t="shared" si="8"/>
        <v>0</v>
      </c>
    </row>
    <row r="147" spans="1:11" x14ac:dyDescent="0.25">
      <c r="A147" s="133" t="s">
        <v>270</v>
      </c>
      <c r="B147" s="36" t="s">
        <v>156</v>
      </c>
      <c r="C147" s="39"/>
      <c r="D147" s="39"/>
      <c r="E147" s="39"/>
      <c r="F147" s="39">
        <f t="shared" si="7"/>
        <v>0</v>
      </c>
      <c r="G147" s="39"/>
      <c r="H147" s="39"/>
      <c r="I147" s="39"/>
      <c r="J147" s="39"/>
      <c r="K147" s="37">
        <f t="shared" si="8"/>
        <v>0</v>
      </c>
    </row>
    <row r="148" spans="1:11" x14ac:dyDescent="0.25">
      <c r="A148" s="122" t="s">
        <v>63</v>
      </c>
      <c r="B148" s="80" t="s">
        <v>157</v>
      </c>
      <c r="C148" s="82"/>
      <c r="D148" s="82"/>
      <c r="E148" s="82"/>
      <c r="F148" s="82">
        <f t="shared" si="7"/>
        <v>0</v>
      </c>
      <c r="G148" s="82"/>
      <c r="H148" s="82"/>
      <c r="I148" s="82"/>
      <c r="J148" s="82"/>
      <c r="K148" s="37">
        <f t="shared" si="8"/>
        <v>0</v>
      </c>
    </row>
    <row r="149" spans="1:11" x14ac:dyDescent="0.25">
      <c r="A149" s="133" t="s">
        <v>271</v>
      </c>
      <c r="B149" s="36" t="s">
        <v>184</v>
      </c>
      <c r="C149" s="39"/>
      <c r="D149" s="39"/>
      <c r="E149" s="39"/>
      <c r="F149" s="39">
        <f t="shared" si="7"/>
        <v>0</v>
      </c>
      <c r="G149" s="39"/>
      <c r="H149" s="39"/>
      <c r="I149" s="39"/>
      <c r="J149" s="39"/>
      <c r="K149" s="37">
        <f t="shared" si="8"/>
        <v>0</v>
      </c>
    </row>
    <row r="150" spans="1:11" x14ac:dyDescent="0.25">
      <c r="A150" s="133" t="s">
        <v>272</v>
      </c>
      <c r="B150" s="36" t="s">
        <v>185</v>
      </c>
      <c r="C150" s="39"/>
      <c r="D150" s="39"/>
      <c r="E150" s="39"/>
      <c r="F150" s="39">
        <f t="shared" si="7"/>
        <v>0</v>
      </c>
      <c r="G150" s="39"/>
      <c r="H150" s="39"/>
      <c r="I150" s="39"/>
      <c r="J150" s="39"/>
      <c r="K150" s="37">
        <f t="shared" si="8"/>
        <v>0</v>
      </c>
    </row>
    <row r="151" spans="1:11" x14ac:dyDescent="0.25">
      <c r="A151" s="133" t="s">
        <v>273</v>
      </c>
      <c r="B151" s="36" t="s">
        <v>186</v>
      </c>
      <c r="C151" s="39"/>
      <c r="D151" s="39"/>
      <c r="E151" s="39"/>
      <c r="F151" s="39">
        <f t="shared" si="7"/>
        <v>0</v>
      </c>
      <c r="G151" s="39"/>
      <c r="H151" s="39"/>
      <c r="I151" s="39"/>
      <c r="J151" s="39"/>
      <c r="K151" s="37">
        <f t="shared" si="8"/>
        <v>0</v>
      </c>
    </row>
    <row r="152" spans="1:11" x14ac:dyDescent="0.25">
      <c r="A152" s="133" t="s">
        <v>274</v>
      </c>
      <c r="B152" s="36" t="s">
        <v>187</v>
      </c>
      <c r="C152" s="39"/>
      <c r="D152" s="39"/>
      <c r="E152" s="39"/>
      <c r="F152" s="39">
        <f t="shared" si="7"/>
        <v>0</v>
      </c>
      <c r="G152" s="39"/>
      <c r="H152" s="39"/>
      <c r="I152" s="39"/>
      <c r="J152" s="39"/>
      <c r="K152" s="37">
        <f t="shared" si="8"/>
        <v>0</v>
      </c>
    </row>
    <row r="153" spans="1:11" x14ac:dyDescent="0.25">
      <c r="A153" s="122" t="s">
        <v>69</v>
      </c>
      <c r="B153" s="80" t="s">
        <v>162</v>
      </c>
      <c r="C153" s="82"/>
      <c r="D153" s="82"/>
      <c r="E153" s="82"/>
      <c r="F153" s="82">
        <f t="shared" si="7"/>
        <v>0</v>
      </c>
      <c r="G153" s="82">
        <f>G134+G138+G143+G148</f>
        <v>0</v>
      </c>
      <c r="H153" s="82">
        <f>H134+H138+H143+H148</f>
        <v>0</v>
      </c>
      <c r="I153" s="82">
        <f t="shared" ref="I153:J153" si="10">I134+I138+I143+I148</f>
        <v>0</v>
      </c>
      <c r="J153" s="82">
        <f t="shared" si="10"/>
        <v>0</v>
      </c>
      <c r="K153" s="37">
        <f t="shared" si="8"/>
        <v>0</v>
      </c>
    </row>
    <row r="154" spans="1:11" x14ac:dyDescent="0.25">
      <c r="A154" s="122" t="s">
        <v>163</v>
      </c>
      <c r="B154" s="80" t="s">
        <v>164</v>
      </c>
      <c r="C154" s="37">
        <f>C133</f>
        <v>52682825</v>
      </c>
      <c r="D154" s="82"/>
      <c r="E154" s="82"/>
      <c r="F154" s="37">
        <f t="shared" si="7"/>
        <v>52682825</v>
      </c>
      <c r="G154" s="37">
        <f>G133+G153</f>
        <v>2680495</v>
      </c>
      <c r="H154" s="37">
        <f>H133+H153</f>
        <v>804719</v>
      </c>
      <c r="I154" s="37">
        <f>I133+I153</f>
        <v>235000</v>
      </c>
      <c r="J154" s="37">
        <f>J133+J153</f>
        <v>628000</v>
      </c>
      <c r="K154" s="37">
        <f t="shared" si="8"/>
        <v>57031039</v>
      </c>
    </row>
    <row r="155" spans="1:11" x14ac:dyDescent="0.25">
      <c r="A155" s="148"/>
      <c r="B155" s="92"/>
      <c r="C155" s="92"/>
      <c r="D155" s="92"/>
      <c r="E155" s="92"/>
      <c r="F155" s="152">
        <f>F91-F154</f>
        <v>0</v>
      </c>
      <c r="G155" s="152">
        <f t="shared" ref="G155:H155" si="11">G91-G154</f>
        <v>0</v>
      </c>
      <c r="H155" s="152">
        <f t="shared" si="11"/>
        <v>0</v>
      </c>
      <c r="I155" s="152">
        <f t="shared" ref="I155:J155" si="12">I91-I154</f>
        <v>0</v>
      </c>
      <c r="J155" s="152">
        <f t="shared" si="12"/>
        <v>0</v>
      </c>
      <c r="K155" s="152">
        <f t="shared" ref="K155" si="13">F155+G155+H155+I155</f>
        <v>0</v>
      </c>
    </row>
    <row r="156" spans="1:11" x14ac:dyDescent="0.25">
      <c r="A156" s="249" t="s">
        <v>191</v>
      </c>
      <c r="B156" s="249"/>
      <c r="C156" s="250" t="s">
        <v>195</v>
      </c>
      <c r="D156" s="250"/>
      <c r="E156" s="250"/>
      <c r="F156" s="250"/>
    </row>
    <row r="157" spans="1:11" x14ac:dyDescent="0.25">
      <c r="A157" s="249" t="s">
        <v>189</v>
      </c>
      <c r="B157" s="249"/>
      <c r="C157" s="250">
        <v>0</v>
      </c>
      <c r="D157" s="250"/>
      <c r="E157" s="250"/>
      <c r="F157" s="250"/>
    </row>
    <row r="158" spans="1:11" ht="15.75" x14ac:dyDescent="0.25">
      <c r="A158" s="140"/>
    </row>
  </sheetData>
  <mergeCells count="15">
    <mergeCell ref="A9:F9"/>
    <mergeCell ref="A157:B157"/>
    <mergeCell ref="C157:F157"/>
    <mergeCell ref="A96:A97"/>
    <mergeCell ref="B96:B97"/>
    <mergeCell ref="C96:F96"/>
    <mergeCell ref="A99:F99"/>
    <mergeCell ref="A156:B156"/>
    <mergeCell ref="C156:F156"/>
    <mergeCell ref="A2:F2"/>
    <mergeCell ref="A6:A7"/>
    <mergeCell ref="B6:B7"/>
    <mergeCell ref="C6:F6"/>
    <mergeCell ref="B3:F3"/>
    <mergeCell ref="B4:F4"/>
  </mergeCells>
  <pageMargins left="0.7" right="0.7" top="0.75" bottom="0.75" header="0.3" footer="0.3"/>
  <pageSetup paperSize="9" scale="73" orientation="portrait" r:id="rId1"/>
  <rowBreaks count="1" manualBreakCount="1"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M162"/>
  <sheetViews>
    <sheetView zoomScaleNormal="100" workbookViewId="0">
      <pane ySplit="6" topLeftCell="A108" activePane="bottomLeft" state="frozen"/>
      <selection pane="bottomLeft" activeCell="K40" sqref="K40"/>
    </sheetView>
  </sheetViews>
  <sheetFormatPr defaultRowHeight="15" x14ac:dyDescent="0.25"/>
  <cols>
    <col min="1" max="1" width="8.7109375" style="96" bestFit="1" customWidth="1"/>
    <col min="2" max="2" width="42.5703125" style="96" bestFit="1" customWidth="1"/>
    <col min="3" max="3" width="14.5703125" style="96" hidden="1" customWidth="1"/>
    <col min="4" max="4" width="0" style="96" hidden="1" customWidth="1"/>
    <col min="5" max="5" width="8.7109375" style="96" hidden="1" customWidth="1"/>
    <col min="6" max="6" width="10.85546875" style="96" bestFit="1" customWidth="1"/>
    <col min="7" max="7" width="12.5703125" style="96" customWidth="1"/>
    <col min="8" max="10" width="11.28515625" style="96" customWidth="1"/>
    <col min="11" max="11" width="10.85546875" style="96" bestFit="1" customWidth="1"/>
    <col min="12" max="12" width="17.28515625" style="96" customWidth="1"/>
    <col min="13" max="13" width="10.85546875" style="183" bestFit="1" customWidth="1"/>
    <col min="14" max="16384" width="9.140625" style="96"/>
  </cols>
  <sheetData>
    <row r="1" spans="1:11" x14ac:dyDescent="0.25">
      <c r="A1" s="251" t="s">
        <v>322</v>
      </c>
      <c r="B1" s="251"/>
      <c r="C1" s="251"/>
      <c r="D1" s="251"/>
      <c r="E1" s="251"/>
      <c r="F1" s="251"/>
    </row>
    <row r="2" spans="1:11" x14ac:dyDescent="0.25">
      <c r="A2" s="97" t="s">
        <v>167</v>
      </c>
      <c r="B2" s="253" t="s">
        <v>196</v>
      </c>
      <c r="C2" s="253"/>
      <c r="D2" s="253"/>
      <c r="E2" s="253"/>
      <c r="F2" s="253"/>
    </row>
    <row r="3" spans="1:11" ht="21" x14ac:dyDescent="0.25">
      <c r="A3" s="97" t="s">
        <v>170</v>
      </c>
      <c r="B3" s="253" t="s">
        <v>171</v>
      </c>
      <c r="C3" s="253"/>
      <c r="D3" s="253"/>
      <c r="E3" s="253"/>
      <c r="F3" s="253"/>
      <c r="G3" s="156"/>
      <c r="H3" s="156"/>
      <c r="I3" s="156"/>
      <c r="J3" s="156"/>
      <c r="K3" s="156"/>
    </row>
    <row r="4" spans="1:11" x14ac:dyDescent="0.25">
      <c r="A4" s="98"/>
      <c r="B4" s="116"/>
      <c r="C4" s="117"/>
      <c r="D4" s="117"/>
      <c r="E4" s="117"/>
      <c r="F4" s="118" t="s">
        <v>202</v>
      </c>
      <c r="G4" s="156"/>
      <c r="H4" s="156"/>
      <c r="I4" s="156"/>
      <c r="J4" s="156"/>
      <c r="K4" s="156"/>
    </row>
    <row r="5" spans="1:11" ht="15" customHeight="1" x14ac:dyDescent="0.25">
      <c r="A5" s="252" t="s">
        <v>172</v>
      </c>
      <c r="B5" s="252" t="s">
        <v>173</v>
      </c>
      <c r="C5" s="253"/>
      <c r="D5" s="253"/>
      <c r="E5" s="253"/>
      <c r="F5" s="253"/>
      <c r="G5" s="156"/>
      <c r="H5" s="156"/>
      <c r="I5" s="156"/>
      <c r="J5" s="156"/>
      <c r="K5" s="156"/>
    </row>
    <row r="6" spans="1:11" ht="34.5" customHeight="1" x14ac:dyDescent="0.25">
      <c r="A6" s="252"/>
      <c r="B6" s="252"/>
      <c r="C6" s="97" t="s">
        <v>3</v>
      </c>
      <c r="D6" s="97" t="s">
        <v>4</v>
      </c>
      <c r="E6" s="97" t="s">
        <v>5</v>
      </c>
      <c r="F6" s="160" t="s">
        <v>327</v>
      </c>
      <c r="G6" s="49" t="s">
        <v>314</v>
      </c>
      <c r="H6" s="49" t="s">
        <v>315</v>
      </c>
      <c r="I6" s="49" t="s">
        <v>316</v>
      </c>
      <c r="J6" s="49" t="s">
        <v>328</v>
      </c>
      <c r="K6" s="49" t="s">
        <v>313</v>
      </c>
    </row>
    <row r="7" spans="1:11" x14ac:dyDescent="0.2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154"/>
      <c r="H7" s="154"/>
      <c r="I7" s="158"/>
      <c r="J7" s="161"/>
      <c r="K7" s="154"/>
    </row>
    <row r="8" spans="1:11" x14ac:dyDescent="0.25">
      <c r="A8" s="252" t="s">
        <v>165</v>
      </c>
      <c r="B8" s="252"/>
      <c r="C8" s="252"/>
      <c r="D8" s="252"/>
      <c r="E8" s="252"/>
      <c r="F8" s="252"/>
    </row>
    <row r="9" spans="1:11" x14ac:dyDescent="0.25">
      <c r="A9" s="143" t="s">
        <v>6</v>
      </c>
      <c r="B9" s="100" t="s">
        <v>7</v>
      </c>
      <c r="C9" s="101"/>
      <c r="D9" s="101"/>
      <c r="E9" s="101"/>
      <c r="F9" s="101">
        <f>C9+D9+E9</f>
        <v>0</v>
      </c>
      <c r="G9" s="101"/>
      <c r="H9" s="101"/>
      <c r="I9" s="101"/>
      <c r="J9" s="101"/>
      <c r="K9" s="101">
        <f>F9+G9+H9+I9</f>
        <v>0</v>
      </c>
    </row>
    <row r="10" spans="1:11" x14ac:dyDescent="0.25">
      <c r="A10" s="144" t="s">
        <v>228</v>
      </c>
      <c r="B10" s="102" t="s">
        <v>8</v>
      </c>
      <c r="C10" s="52"/>
      <c r="D10" s="52"/>
      <c r="E10" s="52"/>
      <c r="F10" s="52">
        <f t="shared" ref="F10:F73" si="0">C10+D10+E10</f>
        <v>0</v>
      </c>
      <c r="G10" s="52"/>
      <c r="H10" s="52"/>
      <c r="I10" s="52"/>
      <c r="J10" s="52"/>
      <c r="K10" s="52">
        <f t="shared" ref="K10:K37" si="1">F10+G10+H10+I10</f>
        <v>0</v>
      </c>
    </row>
    <row r="11" spans="1:11" x14ac:dyDescent="0.25">
      <c r="A11" s="144" t="s">
        <v>289</v>
      </c>
      <c r="B11" s="102" t="s">
        <v>9</v>
      </c>
      <c r="C11" s="52"/>
      <c r="D11" s="52"/>
      <c r="E11" s="52"/>
      <c r="F11" s="52">
        <f t="shared" si="0"/>
        <v>0</v>
      </c>
      <c r="G11" s="52"/>
      <c r="H11" s="52"/>
      <c r="I11" s="52"/>
      <c r="J11" s="52"/>
      <c r="K11" s="52">
        <f t="shared" si="1"/>
        <v>0</v>
      </c>
    </row>
    <row r="12" spans="1:11" ht="22.5" x14ac:dyDescent="0.25">
      <c r="A12" s="144" t="s">
        <v>229</v>
      </c>
      <c r="B12" s="102" t="s">
        <v>10</v>
      </c>
      <c r="C12" s="52"/>
      <c r="D12" s="52"/>
      <c r="E12" s="52"/>
      <c r="F12" s="52">
        <f t="shared" si="0"/>
        <v>0</v>
      </c>
      <c r="G12" s="52"/>
      <c r="H12" s="52"/>
      <c r="I12" s="52"/>
      <c r="J12" s="52"/>
      <c r="K12" s="52">
        <f t="shared" si="1"/>
        <v>0</v>
      </c>
    </row>
    <row r="13" spans="1:11" x14ac:dyDescent="0.25">
      <c r="A13" s="144" t="s">
        <v>230</v>
      </c>
      <c r="B13" s="102" t="s">
        <v>11</v>
      </c>
      <c r="C13" s="52"/>
      <c r="D13" s="52"/>
      <c r="E13" s="52"/>
      <c r="F13" s="52">
        <f t="shared" si="0"/>
        <v>0</v>
      </c>
      <c r="G13" s="52"/>
      <c r="H13" s="52"/>
      <c r="I13" s="52"/>
      <c r="J13" s="52"/>
      <c r="K13" s="52">
        <f t="shared" si="1"/>
        <v>0</v>
      </c>
    </row>
    <row r="14" spans="1:11" x14ac:dyDescent="0.25">
      <c r="A14" s="144" t="s">
        <v>231</v>
      </c>
      <c r="B14" s="102" t="s">
        <v>12</v>
      </c>
      <c r="C14" s="52"/>
      <c r="D14" s="52"/>
      <c r="E14" s="52"/>
      <c r="F14" s="52">
        <f t="shared" si="0"/>
        <v>0</v>
      </c>
      <c r="G14" s="52"/>
      <c r="H14" s="52"/>
      <c r="I14" s="52"/>
      <c r="J14" s="52"/>
      <c r="K14" s="52">
        <f t="shared" si="1"/>
        <v>0</v>
      </c>
    </row>
    <row r="15" spans="1:11" x14ac:dyDescent="0.25">
      <c r="A15" s="144" t="s">
        <v>232</v>
      </c>
      <c r="B15" s="102" t="s">
        <v>13</v>
      </c>
      <c r="C15" s="52"/>
      <c r="D15" s="52"/>
      <c r="E15" s="52"/>
      <c r="F15" s="52">
        <f t="shared" si="0"/>
        <v>0</v>
      </c>
      <c r="G15" s="52"/>
      <c r="H15" s="52"/>
      <c r="I15" s="52"/>
      <c r="J15" s="52"/>
      <c r="K15" s="52">
        <f t="shared" si="1"/>
        <v>0</v>
      </c>
    </row>
    <row r="16" spans="1:11" x14ac:dyDescent="0.25">
      <c r="A16" s="144"/>
      <c r="B16" s="102"/>
      <c r="C16" s="52"/>
      <c r="D16" s="52"/>
      <c r="E16" s="52"/>
      <c r="F16" s="52">
        <f t="shared" si="0"/>
        <v>0</v>
      </c>
      <c r="G16" s="52"/>
      <c r="H16" s="52"/>
      <c r="I16" s="52"/>
      <c r="J16" s="52"/>
      <c r="K16" s="52">
        <f t="shared" si="1"/>
        <v>0</v>
      </c>
    </row>
    <row r="17" spans="1:11" ht="21" x14ac:dyDescent="0.25">
      <c r="A17" s="143" t="s">
        <v>14</v>
      </c>
      <c r="B17" s="100" t="s">
        <v>15</v>
      </c>
      <c r="C17" s="103"/>
      <c r="D17" s="101"/>
      <c r="E17" s="101"/>
      <c r="F17" s="103">
        <f t="shared" si="0"/>
        <v>0</v>
      </c>
      <c r="G17" s="103"/>
      <c r="H17" s="103"/>
      <c r="I17" s="103"/>
      <c r="J17" s="103"/>
      <c r="K17" s="103">
        <f t="shared" si="1"/>
        <v>0</v>
      </c>
    </row>
    <row r="18" spans="1:11" x14ac:dyDescent="0.25">
      <c r="A18" s="144" t="s">
        <v>234</v>
      </c>
      <c r="B18" s="102" t="s">
        <v>16</v>
      </c>
      <c r="C18" s="52"/>
      <c r="D18" s="52"/>
      <c r="E18" s="52"/>
      <c r="F18" s="52">
        <f t="shared" si="0"/>
        <v>0</v>
      </c>
      <c r="G18" s="52"/>
      <c r="H18" s="52"/>
      <c r="I18" s="52"/>
      <c r="J18" s="52"/>
      <c r="K18" s="52">
        <f t="shared" si="1"/>
        <v>0</v>
      </c>
    </row>
    <row r="19" spans="1:11" x14ac:dyDescent="0.25">
      <c r="A19" s="144" t="s">
        <v>235</v>
      </c>
      <c r="B19" s="102" t="s">
        <v>17</v>
      </c>
      <c r="C19" s="52"/>
      <c r="D19" s="52"/>
      <c r="E19" s="52"/>
      <c r="F19" s="52">
        <f t="shared" si="0"/>
        <v>0</v>
      </c>
      <c r="G19" s="52"/>
      <c r="H19" s="52"/>
      <c r="I19" s="52"/>
      <c r="J19" s="52"/>
      <c r="K19" s="52">
        <f t="shared" si="1"/>
        <v>0</v>
      </c>
    </row>
    <row r="20" spans="1:11" ht="22.5" x14ac:dyDescent="0.25">
      <c r="A20" s="144" t="s">
        <v>236</v>
      </c>
      <c r="B20" s="102" t="s">
        <v>174</v>
      </c>
      <c r="C20" s="52"/>
      <c r="D20" s="52"/>
      <c r="E20" s="52"/>
      <c r="F20" s="52">
        <f t="shared" si="0"/>
        <v>0</v>
      </c>
      <c r="G20" s="52"/>
      <c r="H20" s="52"/>
      <c r="I20" s="52"/>
      <c r="J20" s="52"/>
      <c r="K20" s="52">
        <f t="shared" si="1"/>
        <v>0</v>
      </c>
    </row>
    <row r="21" spans="1:11" ht="22.5" x14ac:dyDescent="0.25">
      <c r="A21" s="144" t="s">
        <v>237</v>
      </c>
      <c r="B21" s="102" t="s">
        <v>175</v>
      </c>
      <c r="C21" s="52"/>
      <c r="D21" s="52"/>
      <c r="E21" s="52"/>
      <c r="F21" s="52">
        <f t="shared" si="0"/>
        <v>0</v>
      </c>
      <c r="G21" s="52"/>
      <c r="H21" s="52"/>
      <c r="I21" s="52"/>
      <c r="J21" s="52"/>
      <c r="K21" s="52">
        <f t="shared" si="1"/>
        <v>0</v>
      </c>
    </row>
    <row r="22" spans="1:11" x14ac:dyDescent="0.25">
      <c r="A22" s="144" t="s">
        <v>238</v>
      </c>
      <c r="B22" s="102" t="s">
        <v>20</v>
      </c>
      <c r="C22" s="104"/>
      <c r="D22" s="52"/>
      <c r="E22" s="52"/>
      <c r="F22" s="104">
        <f t="shared" si="0"/>
        <v>0</v>
      </c>
      <c r="G22" s="104"/>
      <c r="H22" s="104"/>
      <c r="I22" s="104"/>
      <c r="J22" s="104"/>
      <c r="K22" s="104">
        <f t="shared" si="1"/>
        <v>0</v>
      </c>
    </row>
    <row r="23" spans="1:11" x14ac:dyDescent="0.25">
      <c r="A23" s="144" t="s">
        <v>239</v>
      </c>
      <c r="B23" s="102" t="s">
        <v>21</v>
      </c>
      <c r="C23" s="52"/>
      <c r="D23" s="52"/>
      <c r="E23" s="52"/>
      <c r="F23" s="52">
        <f t="shared" si="0"/>
        <v>0</v>
      </c>
      <c r="G23" s="52"/>
      <c r="H23" s="52"/>
      <c r="I23" s="52"/>
      <c r="J23" s="52"/>
      <c r="K23" s="52">
        <f t="shared" si="1"/>
        <v>0</v>
      </c>
    </row>
    <row r="24" spans="1:11" ht="21" x14ac:dyDescent="0.25">
      <c r="A24" s="143" t="s">
        <v>22</v>
      </c>
      <c r="B24" s="100" t="s">
        <v>23</v>
      </c>
      <c r="C24" s="101"/>
      <c r="D24" s="101"/>
      <c r="E24" s="101"/>
      <c r="F24" s="101">
        <f t="shared" si="0"/>
        <v>0</v>
      </c>
      <c r="G24" s="101"/>
      <c r="H24" s="101"/>
      <c r="I24" s="101"/>
      <c r="J24" s="101"/>
      <c r="K24" s="101">
        <f t="shared" si="1"/>
        <v>0</v>
      </c>
    </row>
    <row r="25" spans="1:11" x14ac:dyDescent="0.25">
      <c r="A25" s="144" t="s">
        <v>240</v>
      </c>
      <c r="B25" s="102" t="s">
        <v>24</v>
      </c>
      <c r="C25" s="52"/>
      <c r="D25" s="52"/>
      <c r="E25" s="52"/>
      <c r="F25" s="52">
        <f t="shared" si="0"/>
        <v>0</v>
      </c>
      <c r="G25" s="52"/>
      <c r="H25" s="52"/>
      <c r="I25" s="52"/>
      <c r="J25" s="52"/>
      <c r="K25" s="52">
        <f t="shared" si="1"/>
        <v>0</v>
      </c>
    </row>
    <row r="26" spans="1:11" ht="22.5" x14ac:dyDescent="0.25">
      <c r="A26" s="144" t="s">
        <v>241</v>
      </c>
      <c r="B26" s="102" t="s">
        <v>25</v>
      </c>
      <c r="C26" s="52"/>
      <c r="D26" s="52"/>
      <c r="E26" s="52"/>
      <c r="F26" s="52">
        <f t="shared" si="0"/>
        <v>0</v>
      </c>
      <c r="G26" s="52"/>
      <c r="H26" s="52"/>
      <c r="I26" s="52"/>
      <c r="J26" s="52"/>
      <c r="K26" s="52">
        <f t="shared" si="1"/>
        <v>0</v>
      </c>
    </row>
    <row r="27" spans="1:11" ht="22.5" x14ac:dyDescent="0.25">
      <c r="A27" s="144" t="s">
        <v>242</v>
      </c>
      <c r="B27" s="102" t="s">
        <v>176</v>
      </c>
      <c r="C27" s="52"/>
      <c r="D27" s="52"/>
      <c r="E27" s="52"/>
      <c r="F27" s="52">
        <f t="shared" si="0"/>
        <v>0</v>
      </c>
      <c r="G27" s="52"/>
      <c r="H27" s="52"/>
      <c r="I27" s="52"/>
      <c r="J27" s="52"/>
      <c r="K27" s="52">
        <f t="shared" si="1"/>
        <v>0</v>
      </c>
    </row>
    <row r="28" spans="1:11" ht="22.5" x14ac:dyDescent="0.25">
      <c r="A28" s="144" t="s">
        <v>243</v>
      </c>
      <c r="B28" s="102" t="s">
        <v>177</v>
      </c>
      <c r="C28" s="52"/>
      <c r="D28" s="52"/>
      <c r="E28" s="52"/>
      <c r="F28" s="52">
        <f t="shared" si="0"/>
        <v>0</v>
      </c>
      <c r="G28" s="52"/>
      <c r="H28" s="52"/>
      <c r="I28" s="52"/>
      <c r="J28" s="52"/>
      <c r="K28" s="52">
        <f t="shared" si="1"/>
        <v>0</v>
      </c>
    </row>
    <row r="29" spans="1:11" x14ac:dyDescent="0.25">
      <c r="A29" s="144" t="s">
        <v>244</v>
      </c>
      <c r="B29" s="102" t="s">
        <v>28</v>
      </c>
      <c r="C29" s="52"/>
      <c r="D29" s="52"/>
      <c r="E29" s="52"/>
      <c r="F29" s="52">
        <f t="shared" si="0"/>
        <v>0</v>
      </c>
      <c r="G29" s="52"/>
      <c r="H29" s="52"/>
      <c r="I29" s="52"/>
      <c r="J29" s="52"/>
      <c r="K29" s="52">
        <f t="shared" si="1"/>
        <v>0</v>
      </c>
    </row>
    <row r="30" spans="1:11" x14ac:dyDescent="0.25">
      <c r="A30" s="144" t="s">
        <v>245</v>
      </c>
      <c r="B30" s="102" t="s">
        <v>29</v>
      </c>
      <c r="C30" s="52"/>
      <c r="D30" s="52"/>
      <c r="E30" s="52"/>
      <c r="F30" s="52">
        <f t="shared" si="0"/>
        <v>0</v>
      </c>
      <c r="G30" s="52"/>
      <c r="H30" s="52"/>
      <c r="I30" s="52"/>
      <c r="J30" s="52"/>
      <c r="K30" s="52">
        <f t="shared" si="1"/>
        <v>0</v>
      </c>
    </row>
    <row r="31" spans="1:11" x14ac:dyDescent="0.25">
      <c r="A31" s="143" t="s">
        <v>30</v>
      </c>
      <c r="B31" s="100" t="s">
        <v>31</v>
      </c>
      <c r="C31" s="101"/>
      <c r="D31" s="101"/>
      <c r="E31" s="101"/>
      <c r="F31" s="101">
        <f t="shared" si="0"/>
        <v>0</v>
      </c>
      <c r="G31" s="101"/>
      <c r="H31" s="101"/>
      <c r="I31" s="101"/>
      <c r="J31" s="101"/>
      <c r="K31" s="101">
        <f t="shared" si="1"/>
        <v>0</v>
      </c>
    </row>
    <row r="32" spans="1:11" x14ac:dyDescent="0.25">
      <c r="A32" s="144" t="s">
        <v>246</v>
      </c>
      <c r="B32" s="102" t="s">
        <v>32</v>
      </c>
      <c r="C32" s="52"/>
      <c r="D32" s="52"/>
      <c r="E32" s="52"/>
      <c r="F32" s="52">
        <f t="shared" si="0"/>
        <v>0</v>
      </c>
      <c r="G32" s="52"/>
      <c r="H32" s="52"/>
      <c r="I32" s="52"/>
      <c r="J32" s="52"/>
      <c r="K32" s="52">
        <f t="shared" si="1"/>
        <v>0</v>
      </c>
    </row>
    <row r="33" spans="1:11" x14ac:dyDescent="0.25">
      <c r="A33" s="144" t="s">
        <v>247</v>
      </c>
      <c r="B33" s="102" t="s">
        <v>33</v>
      </c>
      <c r="C33" s="52"/>
      <c r="D33" s="52"/>
      <c r="E33" s="52"/>
      <c r="F33" s="52">
        <f t="shared" si="0"/>
        <v>0</v>
      </c>
      <c r="G33" s="52"/>
      <c r="H33" s="52"/>
      <c r="I33" s="52"/>
      <c r="J33" s="52"/>
      <c r="K33" s="52">
        <f t="shared" si="1"/>
        <v>0</v>
      </c>
    </row>
    <row r="34" spans="1:11" x14ac:dyDescent="0.25">
      <c r="A34" s="144" t="s">
        <v>248</v>
      </c>
      <c r="B34" s="102" t="s">
        <v>34</v>
      </c>
      <c r="C34" s="52"/>
      <c r="D34" s="52"/>
      <c r="E34" s="52"/>
      <c r="F34" s="52">
        <f t="shared" si="0"/>
        <v>0</v>
      </c>
      <c r="G34" s="52"/>
      <c r="H34" s="52"/>
      <c r="I34" s="52"/>
      <c r="J34" s="52"/>
      <c r="K34" s="52">
        <f t="shared" si="1"/>
        <v>0</v>
      </c>
    </row>
    <row r="35" spans="1:11" x14ac:dyDescent="0.25">
      <c r="A35" s="144" t="s">
        <v>249</v>
      </c>
      <c r="B35" s="102" t="s">
        <v>35</v>
      </c>
      <c r="C35" s="52"/>
      <c r="D35" s="52"/>
      <c r="E35" s="52"/>
      <c r="F35" s="52">
        <f t="shared" si="0"/>
        <v>0</v>
      </c>
      <c r="G35" s="52"/>
      <c r="H35" s="52"/>
      <c r="I35" s="52"/>
      <c r="J35" s="52"/>
      <c r="K35" s="52">
        <f t="shared" si="1"/>
        <v>0</v>
      </c>
    </row>
    <row r="36" spans="1:11" x14ac:dyDescent="0.25">
      <c r="A36" s="144" t="s">
        <v>250</v>
      </c>
      <c r="B36" s="102" t="s">
        <v>36</v>
      </c>
      <c r="C36" s="52"/>
      <c r="D36" s="52"/>
      <c r="E36" s="52"/>
      <c r="F36" s="52">
        <f t="shared" si="0"/>
        <v>0</v>
      </c>
      <c r="G36" s="52"/>
      <c r="H36" s="52"/>
      <c r="I36" s="52"/>
      <c r="J36" s="52"/>
      <c r="K36" s="52">
        <f t="shared" si="1"/>
        <v>0</v>
      </c>
    </row>
    <row r="37" spans="1:11" x14ac:dyDescent="0.25">
      <c r="A37" s="144" t="s">
        <v>251</v>
      </c>
      <c r="B37" s="102" t="s">
        <v>37</v>
      </c>
      <c r="C37" s="52"/>
      <c r="D37" s="52"/>
      <c r="E37" s="52"/>
      <c r="F37" s="52">
        <f t="shared" si="0"/>
        <v>0</v>
      </c>
      <c r="G37" s="52"/>
      <c r="H37" s="52"/>
      <c r="I37" s="52"/>
      <c r="J37" s="52"/>
      <c r="K37" s="52">
        <f t="shared" si="1"/>
        <v>0</v>
      </c>
    </row>
    <row r="38" spans="1:11" x14ac:dyDescent="0.25">
      <c r="A38" s="143" t="s">
        <v>38</v>
      </c>
      <c r="B38" s="100" t="s">
        <v>39</v>
      </c>
      <c r="C38" s="103">
        <f>C39+C40+C41+C42+C43+C44+C45+C46+C47+C48</f>
        <v>7350000</v>
      </c>
      <c r="D38" s="101"/>
      <c r="E38" s="101"/>
      <c r="F38" s="103">
        <f t="shared" si="0"/>
        <v>7350000</v>
      </c>
      <c r="G38" s="103"/>
      <c r="H38" s="103"/>
      <c r="I38" s="103"/>
      <c r="J38" s="103"/>
      <c r="K38" s="103">
        <f>F38+G38+H38+I38+J38</f>
        <v>7350000</v>
      </c>
    </row>
    <row r="39" spans="1:11" x14ac:dyDescent="0.25">
      <c r="A39" s="144" t="s">
        <v>252</v>
      </c>
      <c r="B39" s="102" t="s">
        <v>40</v>
      </c>
      <c r="C39" s="52"/>
      <c r="D39" s="52"/>
      <c r="E39" s="52"/>
      <c r="F39" s="52">
        <f t="shared" si="0"/>
        <v>0</v>
      </c>
      <c r="G39" s="52"/>
      <c r="H39" s="52"/>
      <c r="I39" s="52"/>
      <c r="J39" s="52"/>
      <c r="K39" s="103">
        <f t="shared" ref="K39:K90" si="2">F39+G39+H39+I39+J39</f>
        <v>0</v>
      </c>
    </row>
    <row r="40" spans="1:11" x14ac:dyDescent="0.25">
      <c r="A40" s="144" t="s">
        <v>253</v>
      </c>
      <c r="B40" s="102" t="s">
        <v>41</v>
      </c>
      <c r="C40" s="104">
        <v>1000000</v>
      </c>
      <c r="D40" s="52"/>
      <c r="E40" s="52"/>
      <c r="F40" s="104">
        <f t="shared" si="0"/>
        <v>1000000</v>
      </c>
      <c r="G40" s="104"/>
      <c r="H40" s="104"/>
      <c r="I40" s="104"/>
      <c r="J40" s="104"/>
      <c r="K40" s="103">
        <f t="shared" si="2"/>
        <v>1000000</v>
      </c>
    </row>
    <row r="41" spans="1:11" x14ac:dyDescent="0.25">
      <c r="A41" s="144" t="s">
        <v>254</v>
      </c>
      <c r="B41" s="102" t="s">
        <v>42</v>
      </c>
      <c r="C41" s="52"/>
      <c r="D41" s="52"/>
      <c r="E41" s="52"/>
      <c r="F41" s="52">
        <f t="shared" si="0"/>
        <v>0</v>
      </c>
      <c r="G41" s="52"/>
      <c r="H41" s="52"/>
      <c r="I41" s="52"/>
      <c r="J41" s="52"/>
      <c r="K41" s="103">
        <f t="shared" si="2"/>
        <v>0</v>
      </c>
    </row>
    <row r="42" spans="1:11" x14ac:dyDescent="0.25">
      <c r="A42" s="144" t="s">
        <v>255</v>
      </c>
      <c r="B42" s="102" t="s">
        <v>43</v>
      </c>
      <c r="C42" s="52"/>
      <c r="D42" s="52"/>
      <c r="E42" s="52"/>
      <c r="F42" s="52">
        <f t="shared" si="0"/>
        <v>0</v>
      </c>
      <c r="G42" s="52"/>
      <c r="H42" s="52"/>
      <c r="I42" s="52"/>
      <c r="J42" s="52"/>
      <c r="K42" s="103">
        <f t="shared" si="2"/>
        <v>0</v>
      </c>
    </row>
    <row r="43" spans="1:11" x14ac:dyDescent="0.25">
      <c r="A43" s="144" t="s">
        <v>256</v>
      </c>
      <c r="B43" s="102" t="s">
        <v>44</v>
      </c>
      <c r="C43" s="104">
        <v>5000000</v>
      </c>
      <c r="D43" s="52"/>
      <c r="E43" s="52"/>
      <c r="F43" s="104">
        <f t="shared" si="0"/>
        <v>5000000</v>
      </c>
      <c r="G43" s="104"/>
      <c r="H43" s="104"/>
      <c r="I43" s="104"/>
      <c r="J43" s="104"/>
      <c r="K43" s="103">
        <f t="shared" si="2"/>
        <v>5000000</v>
      </c>
    </row>
    <row r="44" spans="1:11" x14ac:dyDescent="0.25">
      <c r="A44" s="144" t="s">
        <v>257</v>
      </c>
      <c r="B44" s="102" t="s">
        <v>45</v>
      </c>
      <c r="C44" s="104">
        <v>1350000</v>
      </c>
      <c r="D44" s="52"/>
      <c r="E44" s="52"/>
      <c r="F44" s="104">
        <f t="shared" si="0"/>
        <v>1350000</v>
      </c>
      <c r="G44" s="104"/>
      <c r="H44" s="104"/>
      <c r="I44" s="104"/>
      <c r="J44" s="104"/>
      <c r="K44" s="103">
        <f t="shared" si="2"/>
        <v>1350000</v>
      </c>
    </row>
    <row r="45" spans="1:11" x14ac:dyDescent="0.25">
      <c r="A45" s="144" t="s">
        <v>258</v>
      </c>
      <c r="B45" s="102" t="s">
        <v>46</v>
      </c>
      <c r="C45" s="52"/>
      <c r="D45" s="52"/>
      <c r="E45" s="52"/>
      <c r="F45" s="52">
        <f t="shared" si="0"/>
        <v>0</v>
      </c>
      <c r="G45" s="52"/>
      <c r="H45" s="52"/>
      <c r="I45" s="52"/>
      <c r="J45" s="52"/>
      <c r="K45" s="103">
        <f t="shared" si="2"/>
        <v>0</v>
      </c>
    </row>
    <row r="46" spans="1:11" x14ac:dyDescent="0.25">
      <c r="A46" s="144" t="s">
        <v>259</v>
      </c>
      <c r="B46" s="102" t="s">
        <v>47</v>
      </c>
      <c r="C46" s="52"/>
      <c r="D46" s="52"/>
      <c r="E46" s="52"/>
      <c r="F46" s="52">
        <f t="shared" si="0"/>
        <v>0</v>
      </c>
      <c r="G46" s="52"/>
      <c r="H46" s="52"/>
      <c r="I46" s="52"/>
      <c r="J46" s="52"/>
      <c r="K46" s="103">
        <f t="shared" si="2"/>
        <v>0</v>
      </c>
    </row>
    <row r="47" spans="1:11" x14ac:dyDescent="0.25">
      <c r="A47" s="144" t="s">
        <v>260</v>
      </c>
      <c r="B47" s="102" t="s">
        <v>48</v>
      </c>
      <c r="C47" s="52"/>
      <c r="D47" s="52"/>
      <c r="E47" s="52"/>
      <c r="F47" s="52">
        <f t="shared" si="0"/>
        <v>0</v>
      </c>
      <c r="G47" s="52"/>
      <c r="H47" s="52"/>
      <c r="I47" s="52"/>
      <c r="J47" s="52"/>
      <c r="K47" s="103">
        <f t="shared" si="2"/>
        <v>0</v>
      </c>
    </row>
    <row r="48" spans="1:11" x14ac:dyDescent="0.25">
      <c r="A48" s="144" t="s">
        <v>261</v>
      </c>
      <c r="B48" s="102" t="s">
        <v>49</v>
      </c>
      <c r="C48" s="104"/>
      <c r="D48" s="52"/>
      <c r="E48" s="52"/>
      <c r="F48" s="104">
        <f t="shared" si="0"/>
        <v>0</v>
      </c>
      <c r="G48" s="104"/>
      <c r="H48" s="104"/>
      <c r="I48" s="104"/>
      <c r="J48" s="104"/>
      <c r="K48" s="103">
        <f t="shared" si="2"/>
        <v>0</v>
      </c>
    </row>
    <row r="49" spans="1:11" x14ac:dyDescent="0.25">
      <c r="A49" s="143" t="s">
        <v>50</v>
      </c>
      <c r="B49" s="100" t="s">
        <v>51</v>
      </c>
      <c r="C49" s="101"/>
      <c r="D49" s="101"/>
      <c r="E49" s="101"/>
      <c r="F49" s="101">
        <f t="shared" si="0"/>
        <v>0</v>
      </c>
      <c r="G49" s="101"/>
      <c r="H49" s="101"/>
      <c r="I49" s="101"/>
      <c r="J49" s="101"/>
      <c r="K49" s="103">
        <f t="shared" si="2"/>
        <v>0</v>
      </c>
    </row>
    <row r="50" spans="1:11" x14ac:dyDescent="0.25">
      <c r="A50" s="144" t="s">
        <v>262</v>
      </c>
      <c r="B50" s="102" t="s">
        <v>52</v>
      </c>
      <c r="C50" s="52"/>
      <c r="D50" s="52"/>
      <c r="E50" s="52"/>
      <c r="F50" s="52">
        <f t="shared" si="0"/>
        <v>0</v>
      </c>
      <c r="G50" s="52"/>
      <c r="H50" s="52"/>
      <c r="I50" s="52"/>
      <c r="J50" s="52"/>
      <c r="K50" s="103">
        <f t="shared" si="2"/>
        <v>0</v>
      </c>
    </row>
    <row r="51" spans="1:11" x14ac:dyDescent="0.25">
      <c r="A51" s="144" t="s">
        <v>263</v>
      </c>
      <c r="B51" s="102" t="s">
        <v>53</v>
      </c>
      <c r="C51" s="52"/>
      <c r="D51" s="52"/>
      <c r="E51" s="52"/>
      <c r="F51" s="52">
        <f t="shared" si="0"/>
        <v>0</v>
      </c>
      <c r="G51" s="52"/>
      <c r="H51" s="52"/>
      <c r="I51" s="52"/>
      <c r="J51" s="52"/>
      <c r="K51" s="103">
        <f t="shared" si="2"/>
        <v>0</v>
      </c>
    </row>
    <row r="52" spans="1:11" x14ac:dyDescent="0.25">
      <c r="A52" s="144" t="s">
        <v>264</v>
      </c>
      <c r="B52" s="102" t="s">
        <v>54</v>
      </c>
      <c r="C52" s="52"/>
      <c r="D52" s="52"/>
      <c r="E52" s="52"/>
      <c r="F52" s="52">
        <f t="shared" si="0"/>
        <v>0</v>
      </c>
      <c r="G52" s="52"/>
      <c r="H52" s="52"/>
      <c r="I52" s="52"/>
      <c r="J52" s="52"/>
      <c r="K52" s="103">
        <f t="shared" si="2"/>
        <v>0</v>
      </c>
    </row>
    <row r="53" spans="1:11" x14ac:dyDescent="0.25">
      <c r="A53" s="144" t="s">
        <v>265</v>
      </c>
      <c r="B53" s="102" t="s">
        <v>55</v>
      </c>
      <c r="C53" s="52"/>
      <c r="D53" s="52"/>
      <c r="E53" s="52"/>
      <c r="F53" s="52">
        <f t="shared" si="0"/>
        <v>0</v>
      </c>
      <c r="G53" s="52"/>
      <c r="H53" s="52"/>
      <c r="I53" s="52"/>
      <c r="J53" s="52"/>
      <c r="K53" s="103">
        <f t="shared" si="2"/>
        <v>0</v>
      </c>
    </row>
    <row r="54" spans="1:11" x14ac:dyDescent="0.25">
      <c r="A54" s="144" t="s">
        <v>266</v>
      </c>
      <c r="B54" s="102" t="s">
        <v>56</v>
      </c>
      <c r="C54" s="52"/>
      <c r="D54" s="52"/>
      <c r="E54" s="52"/>
      <c r="F54" s="52">
        <f t="shared" si="0"/>
        <v>0</v>
      </c>
      <c r="G54" s="52"/>
      <c r="H54" s="52"/>
      <c r="I54" s="52"/>
      <c r="J54" s="52"/>
      <c r="K54" s="103">
        <f t="shared" si="2"/>
        <v>0</v>
      </c>
    </row>
    <row r="55" spans="1:11" x14ac:dyDescent="0.25">
      <c r="A55" s="143" t="s">
        <v>57</v>
      </c>
      <c r="B55" s="100" t="s">
        <v>58</v>
      </c>
      <c r="C55" s="101"/>
      <c r="D55" s="101"/>
      <c r="E55" s="101"/>
      <c r="F55" s="101">
        <f t="shared" si="0"/>
        <v>0</v>
      </c>
      <c r="G55" s="101"/>
      <c r="H55" s="101"/>
      <c r="I55" s="101"/>
      <c r="J55" s="101"/>
      <c r="K55" s="103">
        <f t="shared" si="2"/>
        <v>0</v>
      </c>
    </row>
    <row r="56" spans="1:11" ht="22.5" x14ac:dyDescent="0.25">
      <c r="A56" s="144" t="s">
        <v>267</v>
      </c>
      <c r="B56" s="102" t="s">
        <v>59</v>
      </c>
      <c r="C56" s="52"/>
      <c r="D56" s="52"/>
      <c r="E56" s="52"/>
      <c r="F56" s="52">
        <f t="shared" si="0"/>
        <v>0</v>
      </c>
      <c r="G56" s="52"/>
      <c r="H56" s="52"/>
      <c r="I56" s="52"/>
      <c r="J56" s="52"/>
      <c r="K56" s="103">
        <f t="shared" si="2"/>
        <v>0</v>
      </c>
    </row>
    <row r="57" spans="1:11" ht="22.5" x14ac:dyDescent="0.25">
      <c r="A57" s="144" t="s">
        <v>268</v>
      </c>
      <c r="B57" s="102" t="s">
        <v>60</v>
      </c>
      <c r="C57" s="52"/>
      <c r="D57" s="52"/>
      <c r="E57" s="52"/>
      <c r="F57" s="52">
        <f t="shared" si="0"/>
        <v>0</v>
      </c>
      <c r="G57" s="52"/>
      <c r="H57" s="52"/>
      <c r="I57" s="52"/>
      <c r="J57" s="52"/>
      <c r="K57" s="103">
        <f t="shared" si="2"/>
        <v>0</v>
      </c>
    </row>
    <row r="58" spans="1:11" x14ac:dyDescent="0.25">
      <c r="A58" s="144" t="s">
        <v>269</v>
      </c>
      <c r="B58" s="102" t="s">
        <v>61</v>
      </c>
      <c r="C58" s="52"/>
      <c r="D58" s="52"/>
      <c r="E58" s="52"/>
      <c r="F58" s="52">
        <f t="shared" si="0"/>
        <v>0</v>
      </c>
      <c r="G58" s="52"/>
      <c r="H58" s="52"/>
      <c r="I58" s="52"/>
      <c r="J58" s="52"/>
      <c r="K58" s="103">
        <f t="shared" si="2"/>
        <v>0</v>
      </c>
    </row>
    <row r="59" spans="1:11" x14ac:dyDescent="0.25">
      <c r="A59" s="144" t="s">
        <v>270</v>
      </c>
      <c r="B59" s="102" t="s">
        <v>62</v>
      </c>
      <c r="C59" s="52"/>
      <c r="D59" s="52"/>
      <c r="E59" s="52"/>
      <c r="F59" s="52">
        <f t="shared" si="0"/>
        <v>0</v>
      </c>
      <c r="G59" s="52"/>
      <c r="H59" s="52"/>
      <c r="I59" s="52"/>
      <c r="J59" s="52"/>
      <c r="K59" s="103">
        <f t="shared" si="2"/>
        <v>0</v>
      </c>
    </row>
    <row r="60" spans="1:11" x14ac:dyDescent="0.25">
      <c r="A60" s="143" t="s">
        <v>63</v>
      </c>
      <c r="B60" s="100" t="s">
        <v>64</v>
      </c>
      <c r="C60" s="101"/>
      <c r="D60" s="101"/>
      <c r="E60" s="101"/>
      <c r="F60" s="101">
        <f t="shared" si="0"/>
        <v>0</v>
      </c>
      <c r="G60" s="101"/>
      <c r="H60" s="101"/>
      <c r="I60" s="101"/>
      <c r="J60" s="101"/>
      <c r="K60" s="103">
        <f t="shared" si="2"/>
        <v>0</v>
      </c>
    </row>
    <row r="61" spans="1:11" ht="22.5" x14ac:dyDescent="0.25">
      <c r="A61" s="144" t="s">
        <v>271</v>
      </c>
      <c r="B61" s="102" t="s">
        <v>65</v>
      </c>
      <c r="C61" s="52"/>
      <c r="D61" s="52"/>
      <c r="E61" s="52"/>
      <c r="F61" s="52">
        <f t="shared" si="0"/>
        <v>0</v>
      </c>
      <c r="G61" s="52"/>
      <c r="H61" s="52"/>
      <c r="I61" s="52"/>
      <c r="J61" s="52"/>
      <c r="K61" s="103">
        <f t="shared" si="2"/>
        <v>0</v>
      </c>
    </row>
    <row r="62" spans="1:11" ht="22.5" x14ac:dyDescent="0.25">
      <c r="A62" s="144" t="s">
        <v>272</v>
      </c>
      <c r="B62" s="102" t="s">
        <v>66</v>
      </c>
      <c r="C62" s="52"/>
      <c r="D62" s="52"/>
      <c r="E62" s="52"/>
      <c r="F62" s="52">
        <f t="shared" si="0"/>
        <v>0</v>
      </c>
      <c r="G62" s="52"/>
      <c r="H62" s="52"/>
      <c r="I62" s="52"/>
      <c r="J62" s="52"/>
      <c r="K62" s="103">
        <f t="shared" si="2"/>
        <v>0</v>
      </c>
    </row>
    <row r="63" spans="1:11" x14ac:dyDescent="0.25">
      <c r="A63" s="144" t="s">
        <v>273</v>
      </c>
      <c r="B63" s="102" t="s">
        <v>67</v>
      </c>
      <c r="C63" s="52"/>
      <c r="D63" s="52"/>
      <c r="E63" s="52"/>
      <c r="F63" s="52">
        <f t="shared" si="0"/>
        <v>0</v>
      </c>
      <c r="G63" s="52"/>
      <c r="H63" s="52"/>
      <c r="I63" s="52"/>
      <c r="J63" s="52"/>
      <c r="K63" s="103">
        <f t="shared" si="2"/>
        <v>0</v>
      </c>
    </row>
    <row r="64" spans="1:11" x14ac:dyDescent="0.25">
      <c r="A64" s="144" t="s">
        <v>274</v>
      </c>
      <c r="B64" s="102" t="s">
        <v>68</v>
      </c>
      <c r="C64" s="52"/>
      <c r="D64" s="52"/>
      <c r="E64" s="52"/>
      <c r="F64" s="52">
        <f t="shared" si="0"/>
        <v>0</v>
      </c>
      <c r="G64" s="52"/>
      <c r="H64" s="52"/>
      <c r="I64" s="52"/>
      <c r="J64" s="52"/>
      <c r="K64" s="103">
        <f t="shared" si="2"/>
        <v>0</v>
      </c>
    </row>
    <row r="65" spans="1:11" x14ac:dyDescent="0.25">
      <c r="A65" s="143" t="s">
        <v>69</v>
      </c>
      <c r="B65" s="100" t="s">
        <v>70</v>
      </c>
      <c r="C65" s="103">
        <f>C38</f>
        <v>7350000</v>
      </c>
      <c r="D65" s="101"/>
      <c r="E65" s="101"/>
      <c r="F65" s="103">
        <f t="shared" si="0"/>
        <v>7350000</v>
      </c>
      <c r="G65" s="103"/>
      <c r="H65" s="103"/>
      <c r="I65" s="103"/>
      <c r="J65" s="103"/>
      <c r="K65" s="103">
        <f t="shared" si="2"/>
        <v>7350000</v>
      </c>
    </row>
    <row r="66" spans="1:11" ht="21" x14ac:dyDescent="0.25">
      <c r="A66" s="143" t="s">
        <v>178</v>
      </c>
      <c r="B66" s="100" t="s">
        <v>72</v>
      </c>
      <c r="C66" s="101"/>
      <c r="D66" s="101"/>
      <c r="E66" s="101"/>
      <c r="F66" s="101">
        <f t="shared" si="0"/>
        <v>0</v>
      </c>
      <c r="G66" s="101"/>
      <c r="H66" s="101"/>
      <c r="I66" s="101"/>
      <c r="J66" s="101"/>
      <c r="K66" s="103">
        <f t="shared" si="2"/>
        <v>0</v>
      </c>
    </row>
    <row r="67" spans="1:11" x14ac:dyDescent="0.25">
      <c r="A67" s="144" t="s">
        <v>309</v>
      </c>
      <c r="B67" s="102" t="s">
        <v>73</v>
      </c>
      <c r="C67" s="52"/>
      <c r="D67" s="52"/>
      <c r="E67" s="52"/>
      <c r="F67" s="52">
        <f t="shared" si="0"/>
        <v>0</v>
      </c>
      <c r="G67" s="52"/>
      <c r="H67" s="52"/>
      <c r="I67" s="52"/>
      <c r="J67" s="52"/>
      <c r="K67" s="104">
        <f t="shared" si="2"/>
        <v>0</v>
      </c>
    </row>
    <row r="68" spans="1:11" ht="22.5" x14ac:dyDescent="0.25">
      <c r="A68" s="144" t="s">
        <v>276</v>
      </c>
      <c r="B68" s="102" t="s">
        <v>74</v>
      </c>
      <c r="C68" s="52"/>
      <c r="D68" s="52"/>
      <c r="E68" s="52"/>
      <c r="F68" s="52">
        <f t="shared" si="0"/>
        <v>0</v>
      </c>
      <c r="G68" s="52"/>
      <c r="H68" s="52"/>
      <c r="I68" s="52"/>
      <c r="J68" s="52"/>
      <c r="K68" s="104">
        <f t="shared" si="2"/>
        <v>0</v>
      </c>
    </row>
    <row r="69" spans="1:11" x14ac:dyDescent="0.25">
      <c r="A69" s="144" t="s">
        <v>277</v>
      </c>
      <c r="B69" s="102" t="s">
        <v>179</v>
      </c>
      <c r="C69" s="52"/>
      <c r="D69" s="52"/>
      <c r="E69" s="52"/>
      <c r="F69" s="52">
        <f t="shared" si="0"/>
        <v>0</v>
      </c>
      <c r="G69" s="52"/>
      <c r="H69" s="52"/>
      <c r="I69" s="52"/>
      <c r="J69" s="52"/>
      <c r="K69" s="104">
        <f t="shared" si="2"/>
        <v>0</v>
      </c>
    </row>
    <row r="70" spans="1:11" x14ac:dyDescent="0.25">
      <c r="A70" s="143" t="s">
        <v>76</v>
      </c>
      <c r="B70" s="100" t="s">
        <v>77</v>
      </c>
      <c r="C70" s="101"/>
      <c r="D70" s="101"/>
      <c r="E70" s="101"/>
      <c r="F70" s="101">
        <f t="shared" si="0"/>
        <v>0</v>
      </c>
      <c r="G70" s="101"/>
      <c r="H70" s="101"/>
      <c r="I70" s="101"/>
      <c r="J70" s="101"/>
      <c r="K70" s="103">
        <f t="shared" si="2"/>
        <v>0</v>
      </c>
    </row>
    <row r="71" spans="1:11" x14ac:dyDescent="0.25">
      <c r="A71" s="144" t="s">
        <v>278</v>
      </c>
      <c r="B71" s="102" t="s">
        <v>78</v>
      </c>
      <c r="C71" s="52"/>
      <c r="D71" s="52"/>
      <c r="E71" s="52"/>
      <c r="F71" s="52">
        <f t="shared" si="0"/>
        <v>0</v>
      </c>
      <c r="G71" s="52"/>
      <c r="H71" s="52"/>
      <c r="I71" s="52"/>
      <c r="J71" s="52"/>
      <c r="K71" s="104">
        <f t="shared" si="2"/>
        <v>0</v>
      </c>
    </row>
    <row r="72" spans="1:11" x14ac:dyDescent="0.25">
      <c r="A72" s="144" t="s">
        <v>279</v>
      </c>
      <c r="B72" s="102" t="s">
        <v>79</v>
      </c>
      <c r="C72" s="52"/>
      <c r="D72" s="52"/>
      <c r="E72" s="52"/>
      <c r="F72" s="52">
        <f t="shared" si="0"/>
        <v>0</v>
      </c>
      <c r="G72" s="52"/>
      <c r="H72" s="52"/>
      <c r="I72" s="52"/>
      <c r="J72" s="52"/>
      <c r="K72" s="104">
        <f t="shared" si="2"/>
        <v>0</v>
      </c>
    </row>
    <row r="73" spans="1:11" x14ac:dyDescent="0.25">
      <c r="A73" s="144" t="s">
        <v>280</v>
      </c>
      <c r="B73" s="102" t="s">
        <v>80</v>
      </c>
      <c r="C73" s="52"/>
      <c r="D73" s="52"/>
      <c r="E73" s="52"/>
      <c r="F73" s="52">
        <f t="shared" si="0"/>
        <v>0</v>
      </c>
      <c r="G73" s="52"/>
      <c r="H73" s="52"/>
      <c r="I73" s="52"/>
      <c r="J73" s="52"/>
      <c r="K73" s="104">
        <f t="shared" si="2"/>
        <v>0</v>
      </c>
    </row>
    <row r="74" spans="1:11" x14ac:dyDescent="0.25">
      <c r="A74" s="144" t="s">
        <v>281</v>
      </c>
      <c r="B74" s="102" t="s">
        <v>81</v>
      </c>
      <c r="C74" s="52"/>
      <c r="D74" s="52"/>
      <c r="E74" s="52"/>
      <c r="F74" s="52">
        <f t="shared" ref="F74:F90" si="3">C74+D74+E74</f>
        <v>0</v>
      </c>
      <c r="G74" s="52"/>
      <c r="H74" s="52"/>
      <c r="I74" s="52"/>
      <c r="J74" s="52"/>
      <c r="K74" s="104">
        <f t="shared" si="2"/>
        <v>0</v>
      </c>
    </row>
    <row r="75" spans="1:11" x14ac:dyDescent="0.25">
      <c r="A75" s="143" t="s">
        <v>82</v>
      </c>
      <c r="B75" s="100" t="s">
        <v>83</v>
      </c>
      <c r="C75" s="103"/>
      <c r="D75" s="101"/>
      <c r="E75" s="101"/>
      <c r="F75" s="103">
        <f t="shared" si="3"/>
        <v>0</v>
      </c>
      <c r="G75" s="103">
        <f>G76</f>
        <v>4910535</v>
      </c>
      <c r="H75" s="103">
        <f t="shared" ref="H75:J75" si="4">H76</f>
        <v>0</v>
      </c>
      <c r="I75" s="103">
        <f t="shared" si="4"/>
        <v>0</v>
      </c>
      <c r="J75" s="103">
        <f t="shared" si="4"/>
        <v>0</v>
      </c>
      <c r="K75" s="103">
        <f t="shared" si="2"/>
        <v>4910535</v>
      </c>
    </row>
    <row r="76" spans="1:11" x14ac:dyDescent="0.25">
      <c r="A76" s="144" t="s">
        <v>282</v>
      </c>
      <c r="B76" s="102" t="s">
        <v>84</v>
      </c>
      <c r="C76" s="104"/>
      <c r="D76" s="52"/>
      <c r="E76" s="52"/>
      <c r="F76" s="104">
        <f t="shared" si="3"/>
        <v>0</v>
      </c>
      <c r="G76" s="104">
        <v>4910535</v>
      </c>
      <c r="H76" s="104"/>
      <c r="I76" s="104"/>
      <c r="J76" s="104"/>
      <c r="K76" s="104">
        <f t="shared" si="2"/>
        <v>4910535</v>
      </c>
    </row>
    <row r="77" spans="1:11" x14ac:dyDescent="0.25">
      <c r="A77" s="144" t="s">
        <v>283</v>
      </c>
      <c r="B77" s="102" t="s">
        <v>85</v>
      </c>
      <c r="C77" s="52"/>
      <c r="D77" s="52"/>
      <c r="E77" s="52"/>
      <c r="F77" s="52">
        <f t="shared" si="3"/>
        <v>0</v>
      </c>
      <c r="G77" s="52"/>
      <c r="H77" s="52"/>
      <c r="I77" s="52"/>
      <c r="J77" s="52"/>
      <c r="K77" s="104">
        <f t="shared" si="2"/>
        <v>0</v>
      </c>
    </row>
    <row r="78" spans="1:11" x14ac:dyDescent="0.25">
      <c r="A78" s="143" t="s">
        <v>86</v>
      </c>
      <c r="B78" s="100" t="s">
        <v>87</v>
      </c>
      <c r="C78" s="103">
        <f>C82</f>
        <v>297817660</v>
      </c>
      <c r="D78" s="101"/>
      <c r="E78" s="101"/>
      <c r="F78" s="103">
        <f t="shared" si="3"/>
        <v>297817660</v>
      </c>
      <c r="G78" s="103"/>
      <c r="H78" s="103"/>
      <c r="I78" s="103">
        <f>I82</f>
        <v>3055000</v>
      </c>
      <c r="J78" s="103">
        <f>J82</f>
        <v>0</v>
      </c>
      <c r="K78" s="103">
        <f t="shared" si="2"/>
        <v>300872660</v>
      </c>
    </row>
    <row r="79" spans="1:11" x14ac:dyDescent="0.25">
      <c r="A79" s="144" t="s">
        <v>284</v>
      </c>
      <c r="B79" s="102" t="s">
        <v>88</v>
      </c>
      <c r="C79" s="52"/>
      <c r="D79" s="52"/>
      <c r="E79" s="52"/>
      <c r="F79" s="52">
        <f t="shared" si="3"/>
        <v>0</v>
      </c>
      <c r="G79" s="52"/>
      <c r="H79" s="52"/>
      <c r="I79" s="52"/>
      <c r="J79" s="52"/>
      <c r="K79" s="104">
        <f t="shared" si="2"/>
        <v>0</v>
      </c>
    </row>
    <row r="80" spans="1:11" x14ac:dyDescent="0.25">
      <c r="A80" s="144" t="s">
        <v>285</v>
      </c>
      <c r="B80" s="102" t="s">
        <v>89</v>
      </c>
      <c r="C80" s="52"/>
      <c r="D80" s="52"/>
      <c r="E80" s="52"/>
      <c r="F80" s="52">
        <f t="shared" si="3"/>
        <v>0</v>
      </c>
      <c r="G80" s="52"/>
      <c r="H80" s="52"/>
      <c r="I80" s="52"/>
      <c r="J80" s="52"/>
      <c r="K80" s="104">
        <f t="shared" si="2"/>
        <v>0</v>
      </c>
    </row>
    <row r="81" spans="1:11" x14ac:dyDescent="0.25">
      <c r="A81" s="144" t="s">
        <v>286</v>
      </c>
      <c r="B81" s="102" t="s">
        <v>90</v>
      </c>
      <c r="C81" s="52"/>
      <c r="D81" s="52"/>
      <c r="E81" s="52"/>
      <c r="F81" s="52">
        <f t="shared" si="3"/>
        <v>0</v>
      </c>
      <c r="G81" s="52"/>
      <c r="H81" s="52"/>
      <c r="I81" s="52"/>
      <c r="J81" s="52"/>
      <c r="K81" s="104">
        <f t="shared" si="2"/>
        <v>0</v>
      </c>
    </row>
    <row r="82" spans="1:11" x14ac:dyDescent="0.25">
      <c r="A82" s="144" t="s">
        <v>287</v>
      </c>
      <c r="B82" s="102" t="s">
        <v>201</v>
      </c>
      <c r="C82" s="104">
        <v>297817660</v>
      </c>
      <c r="D82" s="52"/>
      <c r="E82" s="52"/>
      <c r="F82" s="84">
        <f t="shared" si="3"/>
        <v>297817660</v>
      </c>
      <c r="G82" s="84"/>
      <c r="H82" s="84"/>
      <c r="I82" s="84">
        <v>3055000</v>
      </c>
      <c r="J82" s="84"/>
      <c r="K82" s="103">
        <f t="shared" si="2"/>
        <v>300872660</v>
      </c>
    </row>
    <row r="83" spans="1:11" x14ac:dyDescent="0.25">
      <c r="A83" s="143" t="s">
        <v>91</v>
      </c>
      <c r="B83" s="100" t="s">
        <v>92</v>
      </c>
      <c r="C83" s="101"/>
      <c r="D83" s="101"/>
      <c r="E83" s="101"/>
      <c r="F83" s="101">
        <f t="shared" si="3"/>
        <v>0</v>
      </c>
      <c r="G83" s="101"/>
      <c r="H83" s="101"/>
      <c r="I83" s="101"/>
      <c r="J83" s="101"/>
      <c r="K83" s="103">
        <f t="shared" si="2"/>
        <v>0</v>
      </c>
    </row>
    <row r="84" spans="1:11" x14ac:dyDescent="0.25">
      <c r="A84" s="144" t="s">
        <v>93</v>
      </c>
      <c r="B84" s="102" t="s">
        <v>94</v>
      </c>
      <c r="C84" s="52"/>
      <c r="D84" s="52"/>
      <c r="E84" s="52"/>
      <c r="F84" s="52">
        <f t="shared" si="3"/>
        <v>0</v>
      </c>
      <c r="G84" s="52"/>
      <c r="H84" s="52"/>
      <c r="I84" s="52"/>
      <c r="J84" s="52"/>
      <c r="K84" s="104">
        <f t="shared" si="2"/>
        <v>0</v>
      </c>
    </row>
    <row r="85" spans="1:11" x14ac:dyDescent="0.25">
      <c r="A85" s="144" t="s">
        <v>95</v>
      </c>
      <c r="B85" s="102" t="s">
        <v>96</v>
      </c>
      <c r="C85" s="52"/>
      <c r="D85" s="52"/>
      <c r="E85" s="52"/>
      <c r="F85" s="52">
        <f t="shared" si="3"/>
        <v>0</v>
      </c>
      <c r="G85" s="52"/>
      <c r="H85" s="52"/>
      <c r="I85" s="52"/>
      <c r="J85" s="52"/>
      <c r="K85" s="104">
        <f t="shared" si="2"/>
        <v>0</v>
      </c>
    </row>
    <row r="86" spans="1:11" x14ac:dyDescent="0.25">
      <c r="A86" s="144" t="s">
        <v>97</v>
      </c>
      <c r="B86" s="102" t="s">
        <v>98</v>
      </c>
      <c r="C86" s="52"/>
      <c r="D86" s="52"/>
      <c r="E86" s="52"/>
      <c r="F86" s="52">
        <f t="shared" si="3"/>
        <v>0</v>
      </c>
      <c r="G86" s="52"/>
      <c r="H86" s="52"/>
      <c r="I86" s="52"/>
      <c r="J86" s="52"/>
      <c r="K86" s="104">
        <f t="shared" si="2"/>
        <v>0</v>
      </c>
    </row>
    <row r="87" spans="1:11" x14ac:dyDescent="0.25">
      <c r="A87" s="144" t="s">
        <v>99</v>
      </c>
      <c r="B87" s="102" t="s">
        <v>100</v>
      </c>
      <c r="C87" s="52"/>
      <c r="D87" s="52"/>
      <c r="E87" s="52"/>
      <c r="F87" s="52">
        <f t="shared" si="3"/>
        <v>0</v>
      </c>
      <c r="G87" s="52"/>
      <c r="H87" s="52"/>
      <c r="I87" s="52"/>
      <c r="J87" s="52"/>
      <c r="K87" s="104">
        <f t="shared" si="2"/>
        <v>0</v>
      </c>
    </row>
    <row r="88" spans="1:11" ht="21" x14ac:dyDescent="0.25">
      <c r="A88" s="143" t="s">
        <v>101</v>
      </c>
      <c r="B88" s="100" t="s">
        <v>102</v>
      </c>
      <c r="C88" s="101"/>
      <c r="D88" s="101"/>
      <c r="E88" s="101"/>
      <c r="F88" s="101">
        <f t="shared" si="3"/>
        <v>0</v>
      </c>
      <c r="G88" s="101"/>
      <c r="H88" s="101"/>
      <c r="I88" s="101"/>
      <c r="J88" s="101"/>
      <c r="K88" s="103">
        <f t="shared" si="2"/>
        <v>0</v>
      </c>
    </row>
    <row r="89" spans="1:11" ht="21" x14ac:dyDescent="0.25">
      <c r="A89" s="143" t="s">
        <v>103</v>
      </c>
      <c r="B89" s="100" t="s">
        <v>104</v>
      </c>
      <c r="C89" s="103">
        <f>C78</f>
        <v>297817660</v>
      </c>
      <c r="D89" s="101"/>
      <c r="E89" s="101"/>
      <c r="F89" s="103">
        <f t="shared" si="3"/>
        <v>297817660</v>
      </c>
      <c r="G89" s="103">
        <f>G66+G70+G75+G78+G83+G88</f>
        <v>4910535</v>
      </c>
      <c r="H89" s="103">
        <f>H66+H70+H75+H78+H83+H88</f>
        <v>0</v>
      </c>
      <c r="I89" s="103">
        <f>I66+I70+I75+I78+I83+I88</f>
        <v>3055000</v>
      </c>
      <c r="J89" s="103">
        <f>J66+J70+J75+J78+J83+J88</f>
        <v>0</v>
      </c>
      <c r="K89" s="103">
        <f t="shared" si="2"/>
        <v>305783195</v>
      </c>
    </row>
    <row r="90" spans="1:11" x14ac:dyDescent="0.25">
      <c r="A90" s="143" t="s">
        <v>105</v>
      </c>
      <c r="B90" s="100" t="s">
        <v>180</v>
      </c>
      <c r="C90" s="103">
        <f>C65+C89</f>
        <v>305167660</v>
      </c>
      <c r="D90" s="101"/>
      <c r="E90" s="101"/>
      <c r="F90" s="103">
        <f t="shared" si="3"/>
        <v>305167660</v>
      </c>
      <c r="G90" s="103">
        <f>G65+G89</f>
        <v>4910535</v>
      </c>
      <c r="H90" s="103">
        <f>H65+H89</f>
        <v>0</v>
      </c>
      <c r="I90" s="103">
        <f>I65+I89</f>
        <v>3055000</v>
      </c>
      <c r="J90" s="103">
        <f>J65+J89</f>
        <v>0</v>
      </c>
      <c r="K90" s="103">
        <f t="shared" si="2"/>
        <v>313133195</v>
      </c>
    </row>
    <row r="91" spans="1:11" x14ac:dyDescent="0.25">
      <c r="A91" s="105"/>
      <c r="B91" s="105"/>
      <c r="C91" s="105"/>
      <c r="D91" s="105"/>
      <c r="E91" s="105"/>
      <c r="F91" s="105"/>
    </row>
    <row r="92" spans="1:11" x14ac:dyDescent="0.25">
      <c r="A92" s="106"/>
      <c r="B92" s="106"/>
      <c r="C92" s="105"/>
      <c r="D92" s="105"/>
      <c r="E92" s="105"/>
      <c r="F92" s="105"/>
    </row>
    <row r="93" spans="1:11" x14ac:dyDescent="0.25">
      <c r="A93" s="107"/>
      <c r="B93" s="107"/>
      <c r="C93" s="108"/>
      <c r="D93" s="108"/>
      <c r="E93" s="108"/>
    </row>
    <row r="94" spans="1:11" ht="15" customHeight="1" x14ac:dyDescent="0.25">
      <c r="A94" s="252" t="s">
        <v>172</v>
      </c>
      <c r="B94" s="252" t="s">
        <v>173</v>
      </c>
      <c r="C94" s="253"/>
      <c r="D94" s="253"/>
      <c r="E94" s="253"/>
      <c r="F94" s="253"/>
    </row>
    <row r="95" spans="1:11" ht="44.25" customHeight="1" x14ac:dyDescent="0.25">
      <c r="A95" s="252"/>
      <c r="B95" s="252"/>
      <c r="C95" s="97" t="s">
        <v>3</v>
      </c>
      <c r="D95" s="97" t="s">
        <v>4</v>
      </c>
      <c r="E95" s="97" t="s">
        <v>5</v>
      </c>
      <c r="F95" s="160" t="s">
        <v>327</v>
      </c>
      <c r="G95" s="49" t="s">
        <v>314</v>
      </c>
      <c r="H95" s="49" t="s">
        <v>315</v>
      </c>
      <c r="I95" s="49" t="s">
        <v>316</v>
      </c>
      <c r="J95" s="49" t="s">
        <v>328</v>
      </c>
      <c r="K95" s="49" t="s">
        <v>313</v>
      </c>
    </row>
    <row r="96" spans="1:11" x14ac:dyDescent="0.25">
      <c r="A96" s="99">
        <v>1</v>
      </c>
      <c r="B96" s="99">
        <v>2</v>
      </c>
      <c r="C96" s="99">
        <v>3</v>
      </c>
      <c r="D96" s="99">
        <v>4</v>
      </c>
      <c r="E96" s="99">
        <v>5</v>
      </c>
      <c r="F96" s="99">
        <v>6</v>
      </c>
      <c r="G96" s="156"/>
      <c r="H96" s="156"/>
      <c r="I96" s="156"/>
      <c r="J96" s="156"/>
      <c r="K96" s="156"/>
    </row>
    <row r="97" spans="1:11" x14ac:dyDescent="0.25">
      <c r="A97" s="252" t="s">
        <v>166</v>
      </c>
      <c r="B97" s="252"/>
      <c r="C97" s="252"/>
      <c r="D97" s="252"/>
      <c r="E97" s="252"/>
      <c r="F97" s="252"/>
    </row>
    <row r="98" spans="1:11" x14ac:dyDescent="0.25">
      <c r="A98" s="143" t="s">
        <v>6</v>
      </c>
      <c r="B98" s="100" t="s">
        <v>306</v>
      </c>
      <c r="C98" s="103">
        <f>C99+C100+C101+C102+C103</f>
        <v>302710210</v>
      </c>
      <c r="D98" s="101"/>
      <c r="E98" s="101"/>
      <c r="F98" s="103">
        <f t="shared" ref="F98:F152" si="5">C98+D98+E98</f>
        <v>302710210</v>
      </c>
      <c r="G98" s="103">
        <f>SUM(G99:G101)</f>
        <v>4703269</v>
      </c>
      <c r="H98" s="103">
        <f>SUM(H99:H101)</f>
        <v>0</v>
      </c>
      <c r="I98" s="103">
        <f>SUM(I99:I101)</f>
        <v>3055000</v>
      </c>
      <c r="J98" s="103">
        <f>SUM(J99:J101)</f>
        <v>0</v>
      </c>
      <c r="K98" s="103">
        <f t="shared" ref="K98:K152" si="6">F98+G98+H98+I98+J98</f>
        <v>310468479</v>
      </c>
    </row>
    <row r="99" spans="1:11" x14ac:dyDescent="0.25">
      <c r="A99" s="133" t="s">
        <v>228</v>
      </c>
      <c r="B99" s="102" t="s">
        <v>110</v>
      </c>
      <c r="C99" s="104">
        <v>206441417</v>
      </c>
      <c r="D99" s="52"/>
      <c r="E99" s="52"/>
      <c r="F99" s="104">
        <f t="shared" si="5"/>
        <v>206441417</v>
      </c>
      <c r="G99" s="104"/>
      <c r="H99" s="104">
        <v>-1000000</v>
      </c>
      <c r="I99" s="104">
        <v>2600000</v>
      </c>
      <c r="J99" s="104"/>
      <c r="K99" s="104">
        <f t="shared" si="6"/>
        <v>208041417</v>
      </c>
    </row>
    <row r="100" spans="1:11" x14ac:dyDescent="0.25">
      <c r="A100" s="133" t="s">
        <v>289</v>
      </c>
      <c r="B100" s="102" t="s">
        <v>111</v>
      </c>
      <c r="C100" s="104">
        <v>41721783</v>
      </c>
      <c r="D100" s="52"/>
      <c r="E100" s="52"/>
      <c r="F100" s="104">
        <f t="shared" si="5"/>
        <v>41721783</v>
      </c>
      <c r="G100" s="104"/>
      <c r="H100" s="104"/>
      <c r="I100" s="104">
        <v>455000</v>
      </c>
      <c r="J100" s="104"/>
      <c r="K100" s="104">
        <f t="shared" si="6"/>
        <v>42176783</v>
      </c>
    </row>
    <row r="101" spans="1:11" x14ac:dyDescent="0.25">
      <c r="A101" s="133" t="s">
        <v>229</v>
      </c>
      <c r="B101" s="102" t="s">
        <v>112</v>
      </c>
      <c r="C101" s="104">
        <v>54547010</v>
      </c>
      <c r="D101" s="52"/>
      <c r="E101" s="52"/>
      <c r="F101" s="104">
        <f t="shared" si="5"/>
        <v>54547010</v>
      </c>
      <c r="G101" s="104">
        <v>4703269</v>
      </c>
      <c r="H101" s="104">
        <v>1000000</v>
      </c>
      <c r="I101" s="104"/>
      <c r="J101" s="104"/>
      <c r="K101" s="104">
        <f t="shared" si="6"/>
        <v>60250279</v>
      </c>
    </row>
    <row r="102" spans="1:11" x14ac:dyDescent="0.25">
      <c r="A102" s="133" t="s">
        <v>230</v>
      </c>
      <c r="B102" s="102" t="s">
        <v>113</v>
      </c>
      <c r="C102" s="104"/>
      <c r="D102" s="52"/>
      <c r="E102" s="52"/>
      <c r="F102" s="104">
        <f t="shared" si="5"/>
        <v>0</v>
      </c>
      <c r="G102" s="104"/>
      <c r="H102" s="104"/>
      <c r="I102" s="104"/>
      <c r="J102" s="104"/>
      <c r="K102" s="104">
        <f t="shared" si="6"/>
        <v>0</v>
      </c>
    </row>
    <row r="103" spans="1:11" x14ac:dyDescent="0.25">
      <c r="A103" s="133" t="s">
        <v>231</v>
      </c>
      <c r="B103" s="102" t="s">
        <v>114</v>
      </c>
      <c r="C103" s="52"/>
      <c r="D103" s="52"/>
      <c r="E103" s="52"/>
      <c r="F103" s="52">
        <f t="shared" si="5"/>
        <v>0</v>
      </c>
      <c r="G103" s="52"/>
      <c r="H103" s="52"/>
      <c r="I103" s="52"/>
      <c r="J103" s="52"/>
      <c r="K103" s="104">
        <f t="shared" si="6"/>
        <v>0</v>
      </c>
    </row>
    <row r="104" spans="1:11" x14ac:dyDescent="0.25">
      <c r="A104" s="133" t="s">
        <v>232</v>
      </c>
      <c r="B104" s="102" t="s">
        <v>115</v>
      </c>
      <c r="C104" s="52"/>
      <c r="D104" s="52"/>
      <c r="E104" s="52"/>
      <c r="F104" s="52">
        <f t="shared" si="5"/>
        <v>0</v>
      </c>
      <c r="G104" s="52"/>
      <c r="H104" s="52"/>
      <c r="I104" s="52"/>
      <c r="J104" s="52"/>
      <c r="K104" s="104">
        <f t="shared" si="6"/>
        <v>0</v>
      </c>
    </row>
    <row r="105" spans="1:11" x14ac:dyDescent="0.25">
      <c r="A105" s="133" t="s">
        <v>233</v>
      </c>
      <c r="B105" s="109" t="s">
        <v>116</v>
      </c>
      <c r="C105" s="52"/>
      <c r="D105" s="52"/>
      <c r="E105" s="52"/>
      <c r="F105" s="52">
        <f t="shared" si="5"/>
        <v>0</v>
      </c>
      <c r="G105" s="52"/>
      <c r="H105" s="52"/>
      <c r="I105" s="52"/>
      <c r="J105" s="52"/>
      <c r="K105" s="104">
        <f t="shared" si="6"/>
        <v>0</v>
      </c>
    </row>
    <row r="106" spans="1:11" ht="22.5" x14ac:dyDescent="0.25">
      <c r="A106" s="133" t="s">
        <v>290</v>
      </c>
      <c r="B106" s="102" t="s">
        <v>117</v>
      </c>
      <c r="C106" s="52"/>
      <c r="D106" s="52"/>
      <c r="E106" s="52"/>
      <c r="F106" s="52">
        <f t="shared" si="5"/>
        <v>0</v>
      </c>
      <c r="G106" s="52"/>
      <c r="H106" s="52"/>
      <c r="I106" s="52"/>
      <c r="J106" s="52"/>
      <c r="K106" s="104">
        <f t="shared" si="6"/>
        <v>0</v>
      </c>
    </row>
    <row r="107" spans="1:11" ht="22.5" x14ac:dyDescent="0.25">
      <c r="A107" s="133" t="s">
        <v>291</v>
      </c>
      <c r="B107" s="102" t="s">
        <v>118</v>
      </c>
      <c r="C107" s="52"/>
      <c r="D107" s="52"/>
      <c r="E107" s="52"/>
      <c r="F107" s="52">
        <f t="shared" si="5"/>
        <v>0</v>
      </c>
      <c r="G107" s="52"/>
      <c r="H107" s="52"/>
      <c r="I107" s="52"/>
      <c r="J107" s="52"/>
      <c r="K107" s="104">
        <f t="shared" si="6"/>
        <v>0</v>
      </c>
    </row>
    <row r="108" spans="1:11" x14ac:dyDescent="0.25">
      <c r="A108" s="133" t="s">
        <v>292</v>
      </c>
      <c r="B108" s="109" t="s">
        <v>119</v>
      </c>
      <c r="C108" s="52"/>
      <c r="D108" s="52"/>
      <c r="E108" s="52"/>
      <c r="F108" s="52">
        <f t="shared" si="5"/>
        <v>0</v>
      </c>
      <c r="G108" s="52"/>
      <c r="H108" s="52"/>
      <c r="I108" s="52"/>
      <c r="J108" s="52"/>
      <c r="K108" s="104">
        <f t="shared" si="6"/>
        <v>0</v>
      </c>
    </row>
    <row r="109" spans="1:11" x14ac:dyDescent="0.25">
      <c r="A109" s="133" t="s">
        <v>293</v>
      </c>
      <c r="B109" s="109" t="s">
        <v>120</v>
      </c>
      <c r="C109" s="52"/>
      <c r="D109" s="52"/>
      <c r="E109" s="52"/>
      <c r="F109" s="52">
        <f t="shared" si="5"/>
        <v>0</v>
      </c>
      <c r="G109" s="52"/>
      <c r="H109" s="52"/>
      <c r="I109" s="52"/>
      <c r="J109" s="52"/>
      <c r="K109" s="104">
        <f t="shared" si="6"/>
        <v>0</v>
      </c>
    </row>
    <row r="110" spans="1:11" ht="22.5" x14ac:dyDescent="0.25">
      <c r="A110" s="133" t="s">
        <v>294</v>
      </c>
      <c r="B110" s="102" t="s">
        <v>121</v>
      </c>
      <c r="C110" s="52"/>
      <c r="D110" s="52"/>
      <c r="E110" s="52"/>
      <c r="F110" s="52">
        <f t="shared" si="5"/>
        <v>0</v>
      </c>
      <c r="G110" s="52"/>
      <c r="H110" s="52"/>
      <c r="I110" s="52"/>
      <c r="J110" s="52"/>
      <c r="K110" s="104">
        <f t="shared" si="6"/>
        <v>0</v>
      </c>
    </row>
    <row r="111" spans="1:11" x14ac:dyDescent="0.25">
      <c r="A111" s="133" t="s">
        <v>295</v>
      </c>
      <c r="B111" s="102" t="s">
        <v>122</v>
      </c>
      <c r="C111" s="52"/>
      <c r="D111" s="52"/>
      <c r="E111" s="52"/>
      <c r="F111" s="52">
        <f t="shared" si="5"/>
        <v>0</v>
      </c>
      <c r="G111" s="52"/>
      <c r="H111" s="52"/>
      <c r="I111" s="52"/>
      <c r="J111" s="52"/>
      <c r="K111" s="104">
        <f t="shared" si="6"/>
        <v>0</v>
      </c>
    </row>
    <row r="112" spans="1:11" x14ac:dyDescent="0.25">
      <c r="A112" s="133" t="s">
        <v>296</v>
      </c>
      <c r="B112" s="102" t="s">
        <v>123</v>
      </c>
      <c r="C112" s="52"/>
      <c r="D112" s="52"/>
      <c r="E112" s="52"/>
      <c r="F112" s="52">
        <f t="shared" si="5"/>
        <v>0</v>
      </c>
      <c r="G112" s="52"/>
      <c r="H112" s="52"/>
      <c r="I112" s="52"/>
      <c r="J112" s="52"/>
      <c r="K112" s="104">
        <f t="shared" si="6"/>
        <v>0</v>
      </c>
    </row>
    <row r="113" spans="1:11" ht="22.5" x14ac:dyDescent="0.25">
      <c r="A113" s="133" t="s">
        <v>297</v>
      </c>
      <c r="B113" s="102" t="s">
        <v>124</v>
      </c>
      <c r="C113" s="52"/>
      <c r="D113" s="52"/>
      <c r="E113" s="52"/>
      <c r="F113" s="52">
        <f t="shared" si="5"/>
        <v>0</v>
      </c>
      <c r="G113" s="52"/>
      <c r="H113" s="52"/>
      <c r="I113" s="52"/>
      <c r="J113" s="52"/>
      <c r="K113" s="104">
        <f t="shared" si="6"/>
        <v>0</v>
      </c>
    </row>
    <row r="114" spans="1:11" x14ac:dyDescent="0.25">
      <c r="A114" s="143" t="s">
        <v>14</v>
      </c>
      <c r="B114" s="100" t="s">
        <v>307</v>
      </c>
      <c r="C114" s="103">
        <f>C115+C117</f>
        <v>2457450</v>
      </c>
      <c r="D114" s="101"/>
      <c r="E114" s="101"/>
      <c r="F114" s="103">
        <f t="shared" si="5"/>
        <v>2457450</v>
      </c>
      <c r="G114" s="103">
        <f>G115+G117</f>
        <v>207266</v>
      </c>
      <c r="H114" s="103">
        <f>H115+H117</f>
        <v>0</v>
      </c>
      <c r="I114" s="103">
        <f t="shared" ref="I114:J114" si="7">I115+I117</f>
        <v>0</v>
      </c>
      <c r="J114" s="103">
        <f t="shared" si="7"/>
        <v>0</v>
      </c>
      <c r="K114" s="103">
        <f t="shared" si="6"/>
        <v>2664716</v>
      </c>
    </row>
    <row r="115" spans="1:11" x14ac:dyDescent="0.25">
      <c r="A115" s="133" t="s">
        <v>234</v>
      </c>
      <c r="B115" s="102" t="s">
        <v>126</v>
      </c>
      <c r="C115" s="104">
        <v>552450</v>
      </c>
      <c r="D115" s="52"/>
      <c r="E115" s="52"/>
      <c r="F115" s="104">
        <f t="shared" si="5"/>
        <v>552450</v>
      </c>
      <c r="G115" s="104">
        <v>207266</v>
      </c>
      <c r="H115" s="104">
        <v>45139</v>
      </c>
      <c r="I115" s="104"/>
      <c r="J115" s="104"/>
      <c r="K115" s="104">
        <f t="shared" si="6"/>
        <v>804855</v>
      </c>
    </row>
    <row r="116" spans="1:11" x14ac:dyDescent="0.25">
      <c r="A116" s="133" t="s">
        <v>235</v>
      </c>
      <c r="B116" s="102" t="s">
        <v>127</v>
      </c>
      <c r="C116" s="52"/>
      <c r="D116" s="52"/>
      <c r="E116" s="52"/>
      <c r="F116" s="52">
        <f t="shared" si="5"/>
        <v>0</v>
      </c>
      <c r="G116" s="52"/>
      <c r="H116" s="52"/>
      <c r="I116" s="52"/>
      <c r="J116" s="52"/>
      <c r="K116" s="104">
        <f t="shared" si="6"/>
        <v>0</v>
      </c>
    </row>
    <row r="117" spans="1:11" x14ac:dyDescent="0.25">
      <c r="A117" s="133" t="s">
        <v>236</v>
      </c>
      <c r="B117" s="102" t="s">
        <v>128</v>
      </c>
      <c r="C117" s="104">
        <v>1905000</v>
      </c>
      <c r="D117" s="52"/>
      <c r="E117" s="52"/>
      <c r="F117" s="104">
        <f t="shared" si="5"/>
        <v>1905000</v>
      </c>
      <c r="G117" s="104"/>
      <c r="H117" s="104">
        <v>-45139</v>
      </c>
      <c r="I117" s="104"/>
      <c r="J117" s="104"/>
      <c r="K117" s="104">
        <f t="shared" si="6"/>
        <v>1859861</v>
      </c>
    </row>
    <row r="118" spans="1:11" x14ac:dyDescent="0.25">
      <c r="A118" s="133" t="s">
        <v>237</v>
      </c>
      <c r="B118" s="102" t="s">
        <v>129</v>
      </c>
      <c r="C118" s="52"/>
      <c r="D118" s="52"/>
      <c r="E118" s="52"/>
      <c r="F118" s="52">
        <f t="shared" si="5"/>
        <v>0</v>
      </c>
      <c r="G118" s="52"/>
      <c r="H118" s="52"/>
      <c r="I118" s="52"/>
      <c r="J118" s="52"/>
      <c r="K118" s="104">
        <f t="shared" si="6"/>
        <v>0</v>
      </c>
    </row>
    <row r="119" spans="1:11" x14ac:dyDescent="0.25">
      <c r="A119" s="133" t="s">
        <v>238</v>
      </c>
      <c r="B119" s="102" t="s">
        <v>130</v>
      </c>
      <c r="C119" s="52"/>
      <c r="D119" s="52"/>
      <c r="E119" s="52"/>
      <c r="F119" s="52">
        <f t="shared" si="5"/>
        <v>0</v>
      </c>
      <c r="G119" s="52"/>
      <c r="H119" s="52"/>
      <c r="I119" s="52"/>
      <c r="J119" s="52"/>
      <c r="K119" s="104">
        <f t="shared" si="6"/>
        <v>0</v>
      </c>
    </row>
    <row r="120" spans="1:11" ht="22.5" x14ac:dyDescent="0.25">
      <c r="A120" s="133" t="s">
        <v>239</v>
      </c>
      <c r="B120" s="102" t="s">
        <v>131</v>
      </c>
      <c r="C120" s="52"/>
      <c r="D120" s="52"/>
      <c r="E120" s="52"/>
      <c r="F120" s="52">
        <f t="shared" si="5"/>
        <v>0</v>
      </c>
      <c r="G120" s="52"/>
      <c r="H120" s="52"/>
      <c r="I120" s="52"/>
      <c r="J120" s="52"/>
      <c r="K120" s="104">
        <f t="shared" si="6"/>
        <v>0</v>
      </c>
    </row>
    <row r="121" spans="1:11" ht="22.5" x14ac:dyDescent="0.25">
      <c r="A121" s="133" t="s">
        <v>298</v>
      </c>
      <c r="B121" s="102" t="s">
        <v>132</v>
      </c>
      <c r="C121" s="52"/>
      <c r="D121" s="52"/>
      <c r="E121" s="52"/>
      <c r="F121" s="52">
        <f t="shared" si="5"/>
        <v>0</v>
      </c>
      <c r="G121" s="52"/>
      <c r="H121" s="52"/>
      <c r="I121" s="52"/>
      <c r="J121" s="52"/>
      <c r="K121" s="104">
        <f t="shared" si="6"/>
        <v>0</v>
      </c>
    </row>
    <row r="122" spans="1:11" ht="22.5" x14ac:dyDescent="0.25">
      <c r="A122" s="133" t="s">
        <v>299</v>
      </c>
      <c r="B122" s="102" t="s">
        <v>118</v>
      </c>
      <c r="C122" s="52"/>
      <c r="D122" s="52"/>
      <c r="E122" s="52"/>
      <c r="F122" s="52">
        <f t="shared" si="5"/>
        <v>0</v>
      </c>
      <c r="G122" s="52"/>
      <c r="H122" s="52"/>
      <c r="I122" s="52"/>
      <c r="J122" s="52"/>
      <c r="K122" s="104">
        <f t="shared" si="6"/>
        <v>0</v>
      </c>
    </row>
    <row r="123" spans="1:11" x14ac:dyDescent="0.25">
      <c r="A123" s="133" t="s">
        <v>300</v>
      </c>
      <c r="B123" s="102" t="s">
        <v>133</v>
      </c>
      <c r="C123" s="52"/>
      <c r="D123" s="52"/>
      <c r="E123" s="52"/>
      <c r="F123" s="52">
        <f t="shared" si="5"/>
        <v>0</v>
      </c>
      <c r="G123" s="52"/>
      <c r="H123" s="52"/>
      <c r="I123" s="52"/>
      <c r="J123" s="52"/>
      <c r="K123" s="104">
        <f t="shared" si="6"/>
        <v>0</v>
      </c>
    </row>
    <row r="124" spans="1:11" x14ac:dyDescent="0.25">
      <c r="A124" s="133" t="s">
        <v>301</v>
      </c>
      <c r="B124" s="102" t="s">
        <v>134</v>
      </c>
      <c r="C124" s="52"/>
      <c r="D124" s="52"/>
      <c r="E124" s="52"/>
      <c r="F124" s="52">
        <f t="shared" si="5"/>
        <v>0</v>
      </c>
      <c r="G124" s="52"/>
      <c r="H124" s="52"/>
      <c r="I124" s="52"/>
      <c r="J124" s="52"/>
      <c r="K124" s="104">
        <f t="shared" si="6"/>
        <v>0</v>
      </c>
    </row>
    <row r="125" spans="1:11" ht="22.5" x14ac:dyDescent="0.25">
      <c r="A125" s="133" t="s">
        <v>302</v>
      </c>
      <c r="B125" s="102" t="s">
        <v>121</v>
      </c>
      <c r="C125" s="52"/>
      <c r="D125" s="52"/>
      <c r="E125" s="52"/>
      <c r="F125" s="52">
        <f t="shared" si="5"/>
        <v>0</v>
      </c>
      <c r="G125" s="52"/>
      <c r="H125" s="52"/>
      <c r="I125" s="52"/>
      <c r="J125" s="52"/>
      <c r="K125" s="104">
        <f t="shared" si="6"/>
        <v>0</v>
      </c>
    </row>
    <row r="126" spans="1:11" x14ac:dyDescent="0.25">
      <c r="A126" s="133" t="s">
        <v>303</v>
      </c>
      <c r="B126" s="102" t="s">
        <v>135</v>
      </c>
      <c r="C126" s="52"/>
      <c r="D126" s="52"/>
      <c r="E126" s="52"/>
      <c r="F126" s="52">
        <f t="shared" si="5"/>
        <v>0</v>
      </c>
      <c r="G126" s="52"/>
      <c r="H126" s="52"/>
      <c r="I126" s="52"/>
      <c r="J126" s="52"/>
      <c r="K126" s="104">
        <f t="shared" si="6"/>
        <v>0</v>
      </c>
    </row>
    <row r="127" spans="1:11" ht="22.5" x14ac:dyDescent="0.25">
      <c r="A127" s="133" t="s">
        <v>304</v>
      </c>
      <c r="B127" s="102" t="s">
        <v>136</v>
      </c>
      <c r="C127" s="52"/>
      <c r="D127" s="52"/>
      <c r="E127" s="52"/>
      <c r="F127" s="52">
        <f t="shared" si="5"/>
        <v>0</v>
      </c>
      <c r="G127" s="52"/>
      <c r="H127" s="52"/>
      <c r="I127" s="52"/>
      <c r="J127" s="52"/>
      <c r="K127" s="104">
        <f t="shared" si="6"/>
        <v>0</v>
      </c>
    </row>
    <row r="128" spans="1:11" x14ac:dyDescent="0.25">
      <c r="A128" s="143" t="s">
        <v>22</v>
      </c>
      <c r="B128" s="100" t="s">
        <v>137</v>
      </c>
      <c r="C128" s="101"/>
      <c r="D128" s="101"/>
      <c r="E128" s="101"/>
      <c r="F128" s="101">
        <f t="shared" si="5"/>
        <v>0</v>
      </c>
      <c r="G128" s="101"/>
      <c r="H128" s="101"/>
      <c r="I128" s="101"/>
      <c r="J128" s="101"/>
      <c r="K128" s="103">
        <f t="shared" si="6"/>
        <v>0</v>
      </c>
    </row>
    <row r="129" spans="1:11" x14ac:dyDescent="0.25">
      <c r="A129" s="133" t="s">
        <v>240</v>
      </c>
      <c r="B129" s="102" t="s">
        <v>138</v>
      </c>
      <c r="C129" s="52"/>
      <c r="D129" s="52"/>
      <c r="E129" s="52"/>
      <c r="F129" s="52">
        <f t="shared" si="5"/>
        <v>0</v>
      </c>
      <c r="G129" s="52"/>
      <c r="H129" s="52"/>
      <c r="I129" s="52"/>
      <c r="J129" s="52"/>
      <c r="K129" s="104">
        <f t="shared" si="6"/>
        <v>0</v>
      </c>
    </row>
    <row r="130" spans="1:11" x14ac:dyDescent="0.25">
      <c r="A130" s="133" t="s">
        <v>241</v>
      </c>
      <c r="B130" s="102" t="s">
        <v>139</v>
      </c>
      <c r="C130" s="52"/>
      <c r="D130" s="52"/>
      <c r="E130" s="52"/>
      <c r="F130" s="52">
        <f t="shared" si="5"/>
        <v>0</v>
      </c>
      <c r="G130" s="52"/>
      <c r="H130" s="52"/>
      <c r="I130" s="52"/>
      <c r="J130" s="52"/>
      <c r="K130" s="104">
        <f t="shared" si="6"/>
        <v>0</v>
      </c>
    </row>
    <row r="131" spans="1:11" x14ac:dyDescent="0.25">
      <c r="A131" s="143" t="s">
        <v>140</v>
      </c>
      <c r="B131" s="100" t="s">
        <v>141</v>
      </c>
      <c r="C131" s="103">
        <f>C98+C114</f>
        <v>305167660</v>
      </c>
      <c r="D131" s="101"/>
      <c r="E131" s="101"/>
      <c r="F131" s="103">
        <f t="shared" si="5"/>
        <v>305167660</v>
      </c>
      <c r="G131" s="103">
        <f>G98+G114+G128</f>
        <v>4910535</v>
      </c>
      <c r="H131" s="103">
        <f>H98+H114+H128</f>
        <v>0</v>
      </c>
      <c r="I131" s="103">
        <f>I98+I114+I128</f>
        <v>3055000</v>
      </c>
      <c r="J131" s="103">
        <f>J98+J114+J128</f>
        <v>0</v>
      </c>
      <c r="K131" s="103">
        <f t="shared" si="6"/>
        <v>313133195</v>
      </c>
    </row>
    <row r="132" spans="1:11" ht="21" x14ac:dyDescent="0.25">
      <c r="A132" s="143" t="s">
        <v>38</v>
      </c>
      <c r="B132" s="100" t="s">
        <v>142</v>
      </c>
      <c r="C132" s="101"/>
      <c r="D132" s="101"/>
      <c r="E132" s="101"/>
      <c r="F132" s="101">
        <f t="shared" si="5"/>
        <v>0</v>
      </c>
      <c r="G132" s="101"/>
      <c r="H132" s="101"/>
      <c r="I132" s="101"/>
      <c r="J132" s="101"/>
      <c r="K132" s="103">
        <f t="shared" si="6"/>
        <v>0</v>
      </c>
    </row>
    <row r="133" spans="1:11" x14ac:dyDescent="0.25">
      <c r="A133" s="133" t="s">
        <v>252</v>
      </c>
      <c r="B133" s="102" t="s">
        <v>181</v>
      </c>
      <c r="C133" s="52"/>
      <c r="D133" s="52"/>
      <c r="E133" s="52"/>
      <c r="F133" s="52">
        <f t="shared" si="5"/>
        <v>0</v>
      </c>
      <c r="G133" s="52"/>
      <c r="H133" s="52"/>
      <c r="I133" s="52"/>
      <c r="J133" s="52"/>
      <c r="K133" s="103">
        <f t="shared" si="6"/>
        <v>0</v>
      </c>
    </row>
    <row r="134" spans="1:11" ht="22.5" x14ac:dyDescent="0.25">
      <c r="A134" s="133" t="s">
        <v>253</v>
      </c>
      <c r="B134" s="102" t="s">
        <v>182</v>
      </c>
      <c r="C134" s="52"/>
      <c r="D134" s="52"/>
      <c r="E134" s="52"/>
      <c r="F134" s="52">
        <f t="shared" si="5"/>
        <v>0</v>
      </c>
      <c r="G134" s="52"/>
      <c r="H134" s="52"/>
      <c r="I134" s="52"/>
      <c r="J134" s="52"/>
      <c r="K134" s="103">
        <f t="shared" si="6"/>
        <v>0</v>
      </c>
    </row>
    <row r="135" spans="1:11" x14ac:dyDescent="0.25">
      <c r="A135" s="133" t="s">
        <v>254</v>
      </c>
      <c r="B135" s="102" t="s">
        <v>183</v>
      </c>
      <c r="C135" s="52"/>
      <c r="D135" s="52"/>
      <c r="E135" s="52"/>
      <c r="F135" s="52">
        <f t="shared" si="5"/>
        <v>0</v>
      </c>
      <c r="G135" s="52"/>
      <c r="H135" s="52"/>
      <c r="I135" s="52"/>
      <c r="J135" s="52"/>
      <c r="K135" s="103">
        <f t="shared" si="6"/>
        <v>0</v>
      </c>
    </row>
    <row r="136" spans="1:11" x14ac:dyDescent="0.25">
      <c r="A136" s="122" t="s">
        <v>50</v>
      </c>
      <c r="B136" s="100" t="s">
        <v>146</v>
      </c>
      <c r="C136" s="101"/>
      <c r="D136" s="101"/>
      <c r="E136" s="101"/>
      <c r="F136" s="101">
        <f t="shared" si="5"/>
        <v>0</v>
      </c>
      <c r="G136" s="101"/>
      <c r="H136" s="101"/>
      <c r="I136" s="101"/>
      <c r="J136" s="101"/>
      <c r="K136" s="103">
        <f t="shared" si="6"/>
        <v>0</v>
      </c>
    </row>
    <row r="137" spans="1:11" x14ac:dyDescent="0.25">
      <c r="A137" s="133" t="s">
        <v>262</v>
      </c>
      <c r="B137" s="102" t="s">
        <v>147</v>
      </c>
      <c r="C137" s="52"/>
      <c r="D137" s="52"/>
      <c r="E137" s="52"/>
      <c r="F137" s="52">
        <f t="shared" si="5"/>
        <v>0</v>
      </c>
      <c r="G137" s="52"/>
      <c r="H137" s="52"/>
      <c r="I137" s="52"/>
      <c r="J137" s="52"/>
      <c r="K137" s="103">
        <f t="shared" si="6"/>
        <v>0</v>
      </c>
    </row>
    <row r="138" spans="1:11" x14ac:dyDescent="0.25">
      <c r="A138" s="133" t="s">
        <v>263</v>
      </c>
      <c r="B138" s="102" t="s">
        <v>148</v>
      </c>
      <c r="C138" s="52"/>
      <c r="D138" s="52"/>
      <c r="E138" s="52"/>
      <c r="F138" s="52">
        <f t="shared" si="5"/>
        <v>0</v>
      </c>
      <c r="G138" s="52"/>
      <c r="H138" s="52"/>
      <c r="I138" s="52"/>
      <c r="J138" s="52"/>
      <c r="K138" s="103">
        <f t="shared" si="6"/>
        <v>0</v>
      </c>
    </row>
    <row r="139" spans="1:11" x14ac:dyDescent="0.25">
      <c r="A139" s="133" t="s">
        <v>264</v>
      </c>
      <c r="B139" s="102" t="s">
        <v>149</v>
      </c>
      <c r="C139" s="52"/>
      <c r="D139" s="52"/>
      <c r="E139" s="52"/>
      <c r="F139" s="52">
        <f t="shared" si="5"/>
        <v>0</v>
      </c>
      <c r="G139" s="52"/>
      <c r="H139" s="52"/>
      <c r="I139" s="52"/>
      <c r="J139" s="52"/>
      <c r="K139" s="103">
        <f t="shared" si="6"/>
        <v>0</v>
      </c>
    </row>
    <row r="140" spans="1:11" x14ac:dyDescent="0.25">
      <c r="A140" s="133" t="s">
        <v>265</v>
      </c>
      <c r="B140" s="102" t="s">
        <v>150</v>
      </c>
      <c r="C140" s="52"/>
      <c r="D140" s="52"/>
      <c r="E140" s="52"/>
      <c r="F140" s="52">
        <f t="shared" si="5"/>
        <v>0</v>
      </c>
      <c r="G140" s="52"/>
      <c r="H140" s="52"/>
      <c r="I140" s="52"/>
      <c r="J140" s="52"/>
      <c r="K140" s="103">
        <f t="shared" si="6"/>
        <v>0</v>
      </c>
    </row>
    <row r="141" spans="1:11" x14ac:dyDescent="0.25">
      <c r="A141" s="122" t="s">
        <v>151</v>
      </c>
      <c r="B141" s="100" t="s">
        <v>152</v>
      </c>
      <c r="C141" s="101"/>
      <c r="D141" s="101"/>
      <c r="E141" s="101"/>
      <c r="F141" s="101">
        <f t="shared" si="5"/>
        <v>0</v>
      </c>
      <c r="G141" s="101"/>
      <c r="H141" s="101"/>
      <c r="I141" s="101"/>
      <c r="J141" s="101"/>
      <c r="K141" s="103">
        <f t="shared" si="6"/>
        <v>0</v>
      </c>
    </row>
    <row r="142" spans="1:11" x14ac:dyDescent="0.25">
      <c r="A142" s="133" t="s">
        <v>267</v>
      </c>
      <c r="B142" s="102" t="s">
        <v>153</v>
      </c>
      <c r="C142" s="52"/>
      <c r="D142" s="52"/>
      <c r="E142" s="52"/>
      <c r="F142" s="52">
        <f t="shared" si="5"/>
        <v>0</v>
      </c>
      <c r="G142" s="52"/>
      <c r="H142" s="52"/>
      <c r="I142" s="52"/>
      <c r="J142" s="52"/>
      <c r="K142" s="103">
        <f t="shared" si="6"/>
        <v>0</v>
      </c>
    </row>
    <row r="143" spans="1:11" x14ac:dyDescent="0.25">
      <c r="A143" s="133" t="s">
        <v>268</v>
      </c>
      <c r="B143" s="102" t="s">
        <v>154</v>
      </c>
      <c r="C143" s="52"/>
      <c r="D143" s="52"/>
      <c r="E143" s="52"/>
      <c r="F143" s="52">
        <f t="shared" si="5"/>
        <v>0</v>
      </c>
      <c r="G143" s="52"/>
      <c r="H143" s="52"/>
      <c r="I143" s="52"/>
      <c r="J143" s="52"/>
      <c r="K143" s="103">
        <f t="shared" si="6"/>
        <v>0</v>
      </c>
    </row>
    <row r="144" spans="1:11" x14ac:dyDescent="0.25">
      <c r="A144" s="133" t="s">
        <v>269</v>
      </c>
      <c r="B144" s="102" t="s">
        <v>155</v>
      </c>
      <c r="C144" s="52"/>
      <c r="D144" s="52"/>
      <c r="E144" s="52"/>
      <c r="F144" s="52">
        <f t="shared" si="5"/>
        <v>0</v>
      </c>
      <c r="G144" s="52"/>
      <c r="H144" s="52"/>
      <c r="I144" s="52"/>
      <c r="J144" s="52"/>
      <c r="K144" s="103">
        <f t="shared" si="6"/>
        <v>0</v>
      </c>
    </row>
    <row r="145" spans="1:11" x14ac:dyDescent="0.25">
      <c r="A145" s="133" t="s">
        <v>270</v>
      </c>
      <c r="B145" s="102" t="s">
        <v>156</v>
      </c>
      <c r="C145" s="52"/>
      <c r="D145" s="52"/>
      <c r="E145" s="52"/>
      <c r="F145" s="52">
        <f t="shared" si="5"/>
        <v>0</v>
      </c>
      <c r="G145" s="52"/>
      <c r="H145" s="52"/>
      <c r="I145" s="52"/>
      <c r="J145" s="52"/>
      <c r="K145" s="103">
        <f t="shared" si="6"/>
        <v>0</v>
      </c>
    </row>
    <row r="146" spans="1:11" x14ac:dyDescent="0.25">
      <c r="A146" s="122" t="s">
        <v>63</v>
      </c>
      <c r="B146" s="100" t="s">
        <v>157</v>
      </c>
      <c r="C146" s="101"/>
      <c r="D146" s="101"/>
      <c r="E146" s="101"/>
      <c r="F146" s="101">
        <f t="shared" si="5"/>
        <v>0</v>
      </c>
      <c r="G146" s="101"/>
      <c r="H146" s="101"/>
      <c r="I146" s="101"/>
      <c r="J146" s="101"/>
      <c r="K146" s="103">
        <f t="shared" si="6"/>
        <v>0</v>
      </c>
    </row>
    <row r="147" spans="1:11" x14ac:dyDescent="0.25">
      <c r="A147" s="133" t="s">
        <v>271</v>
      </c>
      <c r="B147" s="102" t="s">
        <v>184</v>
      </c>
      <c r="C147" s="52"/>
      <c r="D147" s="52"/>
      <c r="E147" s="52"/>
      <c r="F147" s="52">
        <f t="shared" si="5"/>
        <v>0</v>
      </c>
      <c r="G147" s="52"/>
      <c r="H147" s="52"/>
      <c r="I147" s="52"/>
      <c r="J147" s="52"/>
      <c r="K147" s="103">
        <f t="shared" si="6"/>
        <v>0</v>
      </c>
    </row>
    <row r="148" spans="1:11" x14ac:dyDescent="0.25">
      <c r="A148" s="133" t="s">
        <v>272</v>
      </c>
      <c r="B148" s="102" t="s">
        <v>185</v>
      </c>
      <c r="C148" s="52"/>
      <c r="D148" s="52"/>
      <c r="E148" s="52"/>
      <c r="F148" s="52">
        <f t="shared" si="5"/>
        <v>0</v>
      </c>
      <c r="G148" s="52"/>
      <c r="H148" s="52"/>
      <c r="I148" s="52"/>
      <c r="J148" s="52"/>
      <c r="K148" s="103">
        <f t="shared" si="6"/>
        <v>0</v>
      </c>
    </row>
    <row r="149" spans="1:11" x14ac:dyDescent="0.25">
      <c r="A149" s="133" t="s">
        <v>273</v>
      </c>
      <c r="B149" s="102" t="s">
        <v>186</v>
      </c>
      <c r="C149" s="52"/>
      <c r="D149" s="52"/>
      <c r="E149" s="52"/>
      <c r="F149" s="52">
        <f t="shared" si="5"/>
        <v>0</v>
      </c>
      <c r="G149" s="52"/>
      <c r="H149" s="52"/>
      <c r="I149" s="52"/>
      <c r="J149" s="52"/>
      <c r="K149" s="103">
        <f t="shared" si="6"/>
        <v>0</v>
      </c>
    </row>
    <row r="150" spans="1:11" x14ac:dyDescent="0.25">
      <c r="A150" s="133" t="s">
        <v>274</v>
      </c>
      <c r="B150" s="102" t="s">
        <v>187</v>
      </c>
      <c r="C150" s="52"/>
      <c r="D150" s="52"/>
      <c r="E150" s="52"/>
      <c r="F150" s="52">
        <f t="shared" si="5"/>
        <v>0</v>
      </c>
      <c r="G150" s="52"/>
      <c r="H150" s="52"/>
      <c r="I150" s="52"/>
      <c r="J150" s="52"/>
      <c r="K150" s="103">
        <f t="shared" si="6"/>
        <v>0</v>
      </c>
    </row>
    <row r="151" spans="1:11" x14ac:dyDescent="0.25">
      <c r="A151" s="122" t="s">
        <v>69</v>
      </c>
      <c r="B151" s="100" t="s">
        <v>162</v>
      </c>
      <c r="C151" s="101"/>
      <c r="D151" s="101"/>
      <c r="E151" s="101"/>
      <c r="F151" s="101">
        <f t="shared" si="5"/>
        <v>0</v>
      </c>
      <c r="G151" s="82">
        <f>G132+G136+G141+G146</f>
        <v>0</v>
      </c>
      <c r="H151" s="82">
        <f>H132+H136+H141+H146</f>
        <v>0</v>
      </c>
      <c r="I151" s="82">
        <f t="shared" ref="I151:J151" si="8">I132+I136+I141+I146</f>
        <v>0</v>
      </c>
      <c r="J151" s="82">
        <f t="shared" si="8"/>
        <v>0</v>
      </c>
      <c r="K151" s="103">
        <f t="shared" si="6"/>
        <v>0</v>
      </c>
    </row>
    <row r="152" spans="1:11" x14ac:dyDescent="0.25">
      <c r="A152" s="122" t="s">
        <v>163</v>
      </c>
      <c r="B152" s="100" t="s">
        <v>164</v>
      </c>
      <c r="C152" s="103">
        <f>C131</f>
        <v>305167660</v>
      </c>
      <c r="D152" s="101"/>
      <c r="E152" s="101"/>
      <c r="F152" s="103">
        <f t="shared" si="5"/>
        <v>305167660</v>
      </c>
      <c r="G152" s="37">
        <f>G131+G151</f>
        <v>4910535</v>
      </c>
      <c r="H152" s="37">
        <f>H131+H151</f>
        <v>0</v>
      </c>
      <c r="I152" s="37">
        <f>I131+I151</f>
        <v>3055000</v>
      </c>
      <c r="J152" s="37">
        <f>J131+J151</f>
        <v>0</v>
      </c>
      <c r="K152" s="103">
        <f t="shared" si="6"/>
        <v>313133195</v>
      </c>
    </row>
    <row r="153" spans="1:11" x14ac:dyDescent="0.25">
      <c r="A153" s="110"/>
      <c r="B153" s="110"/>
      <c r="C153" s="110"/>
      <c r="D153" s="110"/>
      <c r="E153" s="110"/>
      <c r="F153" s="113">
        <f>F90-F152</f>
        <v>0</v>
      </c>
      <c r="G153" s="113">
        <f t="shared" ref="G153:H153" si="9">G90-G152</f>
        <v>0</v>
      </c>
      <c r="H153" s="113">
        <f t="shared" si="9"/>
        <v>0</v>
      </c>
      <c r="I153" s="113">
        <f t="shared" ref="I153" si="10">I90-I152</f>
        <v>0</v>
      </c>
      <c r="J153" s="113"/>
      <c r="K153" s="113">
        <f t="shared" ref="K153" si="11">F153+G153+H153+I153</f>
        <v>0</v>
      </c>
    </row>
    <row r="154" spans="1:11" x14ac:dyDescent="0.25">
      <c r="A154" s="254" t="s">
        <v>191</v>
      </c>
      <c r="B154" s="254"/>
      <c r="C154" s="255">
        <v>57</v>
      </c>
      <c r="D154" s="255"/>
      <c r="E154" s="255"/>
      <c r="F154" s="255"/>
    </row>
    <row r="155" spans="1:11" x14ac:dyDescent="0.25">
      <c r="A155" s="254" t="s">
        <v>192</v>
      </c>
      <c r="B155" s="254"/>
      <c r="C155" s="255">
        <v>0</v>
      </c>
      <c r="D155" s="255"/>
      <c r="E155" s="255"/>
      <c r="F155" s="255"/>
    </row>
    <row r="156" spans="1:11" ht="15.75" x14ac:dyDescent="0.25">
      <c r="A156" s="111"/>
    </row>
    <row r="158" spans="1:11" ht="15.75" x14ac:dyDescent="0.25">
      <c r="A158" s="111"/>
      <c r="C158" s="112"/>
    </row>
    <row r="159" spans="1:11" x14ac:dyDescent="0.25">
      <c r="C159" s="112"/>
    </row>
    <row r="160" spans="1:11" x14ac:dyDescent="0.25">
      <c r="C160" s="112"/>
    </row>
    <row r="161" spans="3:3" x14ac:dyDescent="0.25">
      <c r="C161" s="112"/>
    </row>
    <row r="162" spans="3:3" x14ac:dyDescent="0.25">
      <c r="C162" s="112"/>
    </row>
  </sheetData>
  <mergeCells count="15">
    <mergeCell ref="A8:F8"/>
    <mergeCell ref="A155:B155"/>
    <mergeCell ref="C155:F155"/>
    <mergeCell ref="A94:A95"/>
    <mergeCell ref="B94:B95"/>
    <mergeCell ref="C94:F94"/>
    <mergeCell ref="A97:F97"/>
    <mergeCell ref="A154:B154"/>
    <mergeCell ref="C154:F154"/>
    <mergeCell ref="A1:F1"/>
    <mergeCell ref="A5:A6"/>
    <mergeCell ref="B5:B6"/>
    <mergeCell ref="C5:F5"/>
    <mergeCell ref="B2:F2"/>
    <mergeCell ref="B3:F3"/>
  </mergeCells>
  <pageMargins left="0.7" right="0.7" top="0.75" bottom="0.75" header="0.3" footer="0.3"/>
  <pageSetup paperSize="9" scale="68" orientation="portrait" r:id="rId1"/>
  <rowBreaks count="1" manualBreakCount="1">
    <brk id="9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156"/>
  <sheetViews>
    <sheetView zoomScaleNormal="100" workbookViewId="0">
      <pane ySplit="6" topLeftCell="A7" activePane="bottomLeft" state="frozen"/>
      <selection pane="bottomLeft" activeCell="K75" sqref="K75"/>
    </sheetView>
  </sheetViews>
  <sheetFormatPr defaultRowHeight="15" x14ac:dyDescent="0.25"/>
  <cols>
    <col min="1" max="1" width="6.85546875" style="96" customWidth="1"/>
    <col min="2" max="2" width="42.5703125" style="96" bestFit="1" customWidth="1"/>
    <col min="3" max="3" width="10" style="96" hidden="1" customWidth="1"/>
    <col min="4" max="4" width="12.140625" style="96" hidden="1" customWidth="1"/>
    <col min="5" max="5" width="9.7109375" style="96" hidden="1" customWidth="1"/>
    <col min="6" max="6" width="11.28515625" style="96" customWidth="1"/>
    <col min="7" max="7" width="13.28515625" style="96" customWidth="1"/>
    <col min="8" max="10" width="13.7109375" style="96" customWidth="1"/>
    <col min="11" max="11" width="10" style="96" bestFit="1" customWidth="1"/>
    <col min="12" max="12" width="16.7109375" style="96" customWidth="1"/>
    <col min="13" max="16384" width="9.140625" style="96"/>
  </cols>
  <sheetData>
    <row r="1" spans="1:11" x14ac:dyDescent="0.25">
      <c r="B1" s="96" t="s">
        <v>319</v>
      </c>
    </row>
    <row r="2" spans="1:11" ht="21" x14ac:dyDescent="0.25">
      <c r="A2" s="97" t="s">
        <v>167</v>
      </c>
      <c r="B2" s="253" t="s">
        <v>197</v>
      </c>
      <c r="C2" s="253"/>
      <c r="D2" s="253"/>
      <c r="E2" s="253"/>
      <c r="F2" s="253"/>
    </row>
    <row r="3" spans="1:11" ht="31.5" x14ac:dyDescent="0.25">
      <c r="A3" s="97" t="s">
        <v>170</v>
      </c>
      <c r="B3" s="253" t="s">
        <v>171</v>
      </c>
      <c r="C3" s="253"/>
      <c r="D3" s="253"/>
      <c r="E3" s="253"/>
      <c r="F3" s="253"/>
      <c r="G3" s="156"/>
      <c r="H3" s="156"/>
      <c r="I3" s="156"/>
      <c r="J3" s="156"/>
      <c r="K3" s="156"/>
    </row>
    <row r="4" spans="1:11" x14ac:dyDescent="0.25">
      <c r="A4" s="256" t="s">
        <v>202</v>
      </c>
      <c r="B4" s="257"/>
      <c r="C4" s="257"/>
      <c r="D4" s="257"/>
      <c r="E4" s="257"/>
      <c r="F4" s="258"/>
      <c r="G4" s="156"/>
      <c r="H4" s="156"/>
      <c r="I4" s="156"/>
      <c r="J4" s="156"/>
      <c r="K4" s="156"/>
    </row>
    <row r="5" spans="1:11" x14ac:dyDescent="0.25">
      <c r="A5" s="252" t="s">
        <v>172</v>
      </c>
      <c r="B5" s="252" t="s">
        <v>173</v>
      </c>
      <c r="C5" s="253"/>
      <c r="D5" s="253"/>
      <c r="E5" s="253"/>
      <c r="F5" s="253"/>
      <c r="G5" s="156"/>
      <c r="H5" s="156"/>
      <c r="I5" s="156"/>
      <c r="J5" s="156"/>
      <c r="K5" s="156"/>
    </row>
    <row r="6" spans="1:11" ht="41.25" customHeight="1" x14ac:dyDescent="0.25">
      <c r="A6" s="252"/>
      <c r="B6" s="252"/>
      <c r="C6" s="97" t="s">
        <v>3</v>
      </c>
      <c r="D6" s="97" t="s">
        <v>4</v>
      </c>
      <c r="E6" s="97" t="s">
        <v>5</v>
      </c>
      <c r="F6" s="160" t="s">
        <v>327</v>
      </c>
      <c r="G6" s="49" t="s">
        <v>314</v>
      </c>
      <c r="H6" s="49" t="s">
        <v>315</v>
      </c>
      <c r="I6" s="49" t="s">
        <v>316</v>
      </c>
      <c r="J6" s="49" t="s">
        <v>328</v>
      </c>
      <c r="K6" s="49" t="s">
        <v>313</v>
      </c>
    </row>
    <row r="7" spans="1:11" x14ac:dyDescent="0.2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</row>
    <row r="8" spans="1:11" x14ac:dyDescent="0.25">
      <c r="A8" s="252" t="s">
        <v>165</v>
      </c>
      <c r="B8" s="252"/>
      <c r="C8" s="252"/>
      <c r="D8" s="252"/>
      <c r="E8" s="252"/>
      <c r="F8" s="252"/>
    </row>
    <row r="9" spans="1:11" x14ac:dyDescent="0.25">
      <c r="A9" s="143" t="s">
        <v>6</v>
      </c>
      <c r="B9" s="100" t="s">
        <v>7</v>
      </c>
      <c r="C9" s="101"/>
      <c r="D9" s="101"/>
      <c r="E9" s="101"/>
      <c r="F9" s="101">
        <f>C9+D9+E9</f>
        <v>0</v>
      </c>
      <c r="G9" s="101"/>
      <c r="H9" s="101"/>
      <c r="I9" s="101"/>
      <c r="J9" s="101"/>
      <c r="K9" s="101">
        <f>F9+G9+H9+I9</f>
        <v>0</v>
      </c>
    </row>
    <row r="10" spans="1:11" x14ac:dyDescent="0.25">
      <c r="A10" s="144" t="s">
        <v>228</v>
      </c>
      <c r="B10" s="102" t="s">
        <v>8</v>
      </c>
      <c r="C10" s="52"/>
      <c r="D10" s="52"/>
      <c r="E10" s="52"/>
      <c r="F10" s="52">
        <f t="shared" ref="F10:F73" si="0">C10+D10+E10</f>
        <v>0</v>
      </c>
      <c r="G10" s="52"/>
      <c r="H10" s="52"/>
      <c r="I10" s="52"/>
      <c r="J10" s="52"/>
      <c r="K10" s="52">
        <f t="shared" ref="K10:K37" si="1">F10+G10+H10+I10</f>
        <v>0</v>
      </c>
    </row>
    <row r="11" spans="1:11" x14ac:dyDescent="0.25">
      <c r="A11" s="144" t="s">
        <v>289</v>
      </c>
      <c r="B11" s="102" t="s">
        <v>9</v>
      </c>
      <c r="C11" s="52"/>
      <c r="D11" s="52"/>
      <c r="E11" s="52"/>
      <c r="F11" s="52">
        <f t="shared" si="0"/>
        <v>0</v>
      </c>
      <c r="G11" s="52"/>
      <c r="H11" s="52"/>
      <c r="I11" s="52"/>
      <c r="J11" s="52"/>
      <c r="K11" s="52">
        <f t="shared" si="1"/>
        <v>0</v>
      </c>
    </row>
    <row r="12" spans="1:11" ht="22.5" x14ac:dyDescent="0.25">
      <c r="A12" s="144" t="s">
        <v>229</v>
      </c>
      <c r="B12" s="102" t="s">
        <v>10</v>
      </c>
      <c r="C12" s="52"/>
      <c r="D12" s="52"/>
      <c r="E12" s="52"/>
      <c r="F12" s="52">
        <f t="shared" si="0"/>
        <v>0</v>
      </c>
      <c r="G12" s="52"/>
      <c r="H12" s="52"/>
      <c r="I12" s="52"/>
      <c r="J12" s="52"/>
      <c r="K12" s="52">
        <f t="shared" si="1"/>
        <v>0</v>
      </c>
    </row>
    <row r="13" spans="1:11" x14ac:dyDescent="0.25">
      <c r="A13" s="144" t="s">
        <v>230</v>
      </c>
      <c r="B13" s="102" t="s">
        <v>11</v>
      </c>
      <c r="C13" s="52"/>
      <c r="D13" s="52"/>
      <c r="E13" s="52"/>
      <c r="F13" s="52">
        <f t="shared" si="0"/>
        <v>0</v>
      </c>
      <c r="G13" s="52"/>
      <c r="H13" s="52"/>
      <c r="I13" s="52"/>
      <c r="J13" s="52"/>
      <c r="K13" s="52">
        <f t="shared" si="1"/>
        <v>0</v>
      </c>
    </row>
    <row r="14" spans="1:11" x14ac:dyDescent="0.25">
      <c r="A14" s="144" t="s">
        <v>231</v>
      </c>
      <c r="B14" s="102" t="s">
        <v>12</v>
      </c>
      <c r="C14" s="52"/>
      <c r="D14" s="52"/>
      <c r="E14" s="52"/>
      <c r="F14" s="52">
        <f t="shared" si="0"/>
        <v>0</v>
      </c>
      <c r="G14" s="52"/>
      <c r="H14" s="52"/>
      <c r="I14" s="52"/>
      <c r="J14" s="52"/>
      <c r="K14" s="52">
        <f t="shared" si="1"/>
        <v>0</v>
      </c>
    </row>
    <row r="15" spans="1:11" x14ac:dyDescent="0.25">
      <c r="A15" s="144" t="s">
        <v>232</v>
      </c>
      <c r="B15" s="102" t="s">
        <v>13</v>
      </c>
      <c r="C15" s="52"/>
      <c r="D15" s="52"/>
      <c r="E15" s="52"/>
      <c r="F15" s="52">
        <f t="shared" si="0"/>
        <v>0</v>
      </c>
      <c r="G15" s="52"/>
      <c r="H15" s="52"/>
      <c r="I15" s="52"/>
      <c r="J15" s="52"/>
      <c r="K15" s="52">
        <f t="shared" si="1"/>
        <v>0</v>
      </c>
    </row>
    <row r="16" spans="1:11" x14ac:dyDescent="0.25">
      <c r="A16" s="144"/>
      <c r="B16" s="102"/>
      <c r="C16" s="52"/>
      <c r="D16" s="52"/>
      <c r="E16" s="52"/>
      <c r="F16" s="52">
        <f t="shared" si="0"/>
        <v>0</v>
      </c>
      <c r="G16" s="52"/>
      <c r="H16" s="52"/>
      <c r="I16" s="52"/>
      <c r="J16" s="52"/>
      <c r="K16" s="52">
        <f t="shared" si="1"/>
        <v>0</v>
      </c>
    </row>
    <row r="17" spans="1:11" ht="21" x14ac:dyDescent="0.25">
      <c r="A17" s="143" t="s">
        <v>14</v>
      </c>
      <c r="B17" s="100" t="s">
        <v>15</v>
      </c>
      <c r="C17" s="103"/>
      <c r="D17" s="101"/>
      <c r="E17" s="101"/>
      <c r="F17" s="103">
        <f t="shared" si="0"/>
        <v>0</v>
      </c>
      <c r="G17" s="103"/>
      <c r="H17" s="103"/>
      <c r="I17" s="103"/>
      <c r="J17" s="103"/>
      <c r="K17" s="103">
        <f t="shared" si="1"/>
        <v>0</v>
      </c>
    </row>
    <row r="18" spans="1:11" x14ac:dyDescent="0.25">
      <c r="A18" s="144" t="s">
        <v>234</v>
      </c>
      <c r="B18" s="102" t="s">
        <v>16</v>
      </c>
      <c r="C18" s="52"/>
      <c r="D18" s="52"/>
      <c r="E18" s="52"/>
      <c r="F18" s="52">
        <f t="shared" si="0"/>
        <v>0</v>
      </c>
      <c r="G18" s="52"/>
      <c r="H18" s="52"/>
      <c r="I18" s="52"/>
      <c r="J18" s="52"/>
      <c r="K18" s="52">
        <f t="shared" si="1"/>
        <v>0</v>
      </c>
    </row>
    <row r="19" spans="1:11" x14ac:dyDescent="0.25">
      <c r="A19" s="144" t="s">
        <v>235</v>
      </c>
      <c r="B19" s="102" t="s">
        <v>17</v>
      </c>
      <c r="C19" s="52"/>
      <c r="D19" s="52"/>
      <c r="E19" s="52"/>
      <c r="F19" s="52">
        <f t="shared" si="0"/>
        <v>0</v>
      </c>
      <c r="G19" s="52"/>
      <c r="H19" s="52"/>
      <c r="I19" s="52"/>
      <c r="J19" s="52"/>
      <c r="K19" s="52">
        <f t="shared" si="1"/>
        <v>0</v>
      </c>
    </row>
    <row r="20" spans="1:11" ht="22.5" x14ac:dyDescent="0.25">
      <c r="A20" s="144" t="s">
        <v>236</v>
      </c>
      <c r="B20" s="102" t="s">
        <v>174</v>
      </c>
      <c r="C20" s="52"/>
      <c r="D20" s="52"/>
      <c r="E20" s="52"/>
      <c r="F20" s="52">
        <f t="shared" si="0"/>
        <v>0</v>
      </c>
      <c r="G20" s="52"/>
      <c r="H20" s="52"/>
      <c r="I20" s="52"/>
      <c r="J20" s="52"/>
      <c r="K20" s="52">
        <f t="shared" si="1"/>
        <v>0</v>
      </c>
    </row>
    <row r="21" spans="1:11" ht="22.5" x14ac:dyDescent="0.25">
      <c r="A21" s="144" t="s">
        <v>237</v>
      </c>
      <c r="B21" s="102" t="s">
        <v>175</v>
      </c>
      <c r="C21" s="52"/>
      <c r="D21" s="52"/>
      <c r="E21" s="52"/>
      <c r="F21" s="52">
        <f t="shared" si="0"/>
        <v>0</v>
      </c>
      <c r="G21" s="52"/>
      <c r="H21" s="52"/>
      <c r="I21" s="52"/>
      <c r="J21" s="52"/>
      <c r="K21" s="52">
        <f t="shared" si="1"/>
        <v>0</v>
      </c>
    </row>
    <row r="22" spans="1:11" x14ac:dyDescent="0.25">
      <c r="A22" s="144" t="s">
        <v>238</v>
      </c>
      <c r="B22" s="102" t="s">
        <v>20</v>
      </c>
      <c r="C22" s="104"/>
      <c r="D22" s="52"/>
      <c r="E22" s="52"/>
      <c r="F22" s="104">
        <f t="shared" si="0"/>
        <v>0</v>
      </c>
      <c r="G22" s="104"/>
      <c r="H22" s="104"/>
      <c r="I22" s="104"/>
      <c r="J22" s="104"/>
      <c r="K22" s="104">
        <f t="shared" si="1"/>
        <v>0</v>
      </c>
    </row>
    <row r="23" spans="1:11" x14ac:dyDescent="0.25">
      <c r="A23" s="144" t="s">
        <v>239</v>
      </c>
      <c r="B23" s="102" t="s">
        <v>21</v>
      </c>
      <c r="C23" s="52"/>
      <c r="D23" s="52"/>
      <c r="E23" s="52"/>
      <c r="F23" s="52">
        <f t="shared" si="0"/>
        <v>0</v>
      </c>
      <c r="G23" s="52"/>
      <c r="H23" s="52"/>
      <c r="I23" s="52"/>
      <c r="J23" s="52"/>
      <c r="K23" s="52">
        <f t="shared" si="1"/>
        <v>0</v>
      </c>
    </row>
    <row r="24" spans="1:11" ht="21" x14ac:dyDescent="0.25">
      <c r="A24" s="143" t="s">
        <v>22</v>
      </c>
      <c r="B24" s="100" t="s">
        <v>23</v>
      </c>
      <c r="C24" s="101"/>
      <c r="D24" s="101"/>
      <c r="E24" s="101"/>
      <c r="F24" s="101">
        <f t="shared" si="0"/>
        <v>0</v>
      </c>
      <c r="G24" s="101"/>
      <c r="H24" s="101"/>
      <c r="I24" s="101"/>
      <c r="J24" s="101"/>
      <c r="K24" s="101">
        <f t="shared" si="1"/>
        <v>0</v>
      </c>
    </row>
    <row r="25" spans="1:11" x14ac:dyDescent="0.25">
      <c r="A25" s="144" t="s">
        <v>240</v>
      </c>
      <c r="B25" s="102" t="s">
        <v>24</v>
      </c>
      <c r="C25" s="52"/>
      <c r="D25" s="52"/>
      <c r="E25" s="52"/>
      <c r="F25" s="52">
        <f t="shared" si="0"/>
        <v>0</v>
      </c>
      <c r="G25" s="52"/>
      <c r="H25" s="52"/>
      <c r="I25" s="52"/>
      <c r="J25" s="52"/>
      <c r="K25" s="52">
        <f t="shared" si="1"/>
        <v>0</v>
      </c>
    </row>
    <row r="26" spans="1:11" ht="22.5" x14ac:dyDescent="0.25">
      <c r="A26" s="144" t="s">
        <v>241</v>
      </c>
      <c r="B26" s="102" t="s">
        <v>25</v>
      </c>
      <c r="C26" s="52"/>
      <c r="D26" s="52"/>
      <c r="E26" s="52"/>
      <c r="F26" s="52">
        <f t="shared" si="0"/>
        <v>0</v>
      </c>
      <c r="G26" s="52"/>
      <c r="H26" s="52"/>
      <c r="I26" s="52"/>
      <c r="J26" s="52"/>
      <c r="K26" s="52">
        <f t="shared" si="1"/>
        <v>0</v>
      </c>
    </row>
    <row r="27" spans="1:11" ht="22.5" x14ac:dyDescent="0.25">
      <c r="A27" s="144" t="s">
        <v>242</v>
      </c>
      <c r="B27" s="102" t="s">
        <v>176</v>
      </c>
      <c r="C27" s="52"/>
      <c r="D27" s="52"/>
      <c r="E27" s="52"/>
      <c r="F27" s="52">
        <f t="shared" si="0"/>
        <v>0</v>
      </c>
      <c r="G27" s="52"/>
      <c r="H27" s="52"/>
      <c r="I27" s="52"/>
      <c r="J27" s="52"/>
      <c r="K27" s="52">
        <f t="shared" si="1"/>
        <v>0</v>
      </c>
    </row>
    <row r="28" spans="1:11" ht="22.5" x14ac:dyDescent="0.25">
      <c r="A28" s="144" t="s">
        <v>243</v>
      </c>
      <c r="B28" s="102" t="s">
        <v>177</v>
      </c>
      <c r="C28" s="52"/>
      <c r="D28" s="52"/>
      <c r="E28" s="52"/>
      <c r="F28" s="52">
        <f t="shared" si="0"/>
        <v>0</v>
      </c>
      <c r="G28" s="52"/>
      <c r="H28" s="52"/>
      <c r="I28" s="52"/>
      <c r="J28" s="52"/>
      <c r="K28" s="52">
        <f t="shared" si="1"/>
        <v>0</v>
      </c>
    </row>
    <row r="29" spans="1:11" x14ac:dyDescent="0.25">
      <c r="A29" s="144" t="s">
        <v>244</v>
      </c>
      <c r="B29" s="102" t="s">
        <v>28</v>
      </c>
      <c r="C29" s="52"/>
      <c r="D29" s="52"/>
      <c r="E29" s="52"/>
      <c r="F29" s="52">
        <f t="shared" si="0"/>
        <v>0</v>
      </c>
      <c r="G29" s="52"/>
      <c r="H29" s="52"/>
      <c r="I29" s="52"/>
      <c r="J29" s="52"/>
      <c r="K29" s="52">
        <f t="shared" si="1"/>
        <v>0</v>
      </c>
    </row>
    <row r="30" spans="1:11" x14ac:dyDescent="0.25">
      <c r="A30" s="144" t="s">
        <v>245</v>
      </c>
      <c r="B30" s="102" t="s">
        <v>29</v>
      </c>
      <c r="C30" s="52"/>
      <c r="D30" s="52"/>
      <c r="E30" s="52"/>
      <c r="F30" s="52">
        <f t="shared" si="0"/>
        <v>0</v>
      </c>
      <c r="G30" s="52"/>
      <c r="H30" s="52"/>
      <c r="I30" s="52"/>
      <c r="J30" s="52"/>
      <c r="K30" s="52">
        <f t="shared" si="1"/>
        <v>0</v>
      </c>
    </row>
    <row r="31" spans="1:11" x14ac:dyDescent="0.25">
      <c r="A31" s="143" t="s">
        <v>30</v>
      </c>
      <c r="B31" s="100" t="s">
        <v>31</v>
      </c>
      <c r="C31" s="101"/>
      <c r="D31" s="101"/>
      <c r="E31" s="101"/>
      <c r="F31" s="101">
        <f t="shared" si="0"/>
        <v>0</v>
      </c>
      <c r="G31" s="101"/>
      <c r="H31" s="101"/>
      <c r="I31" s="101"/>
      <c r="J31" s="101"/>
      <c r="K31" s="101">
        <f t="shared" si="1"/>
        <v>0</v>
      </c>
    </row>
    <row r="32" spans="1:11" x14ac:dyDescent="0.25">
      <c r="A32" s="144" t="s">
        <v>246</v>
      </c>
      <c r="B32" s="102" t="s">
        <v>32</v>
      </c>
      <c r="C32" s="52"/>
      <c r="D32" s="52"/>
      <c r="E32" s="52"/>
      <c r="F32" s="52">
        <f t="shared" si="0"/>
        <v>0</v>
      </c>
      <c r="G32" s="52"/>
      <c r="H32" s="52"/>
      <c r="I32" s="52"/>
      <c r="J32" s="52"/>
      <c r="K32" s="52">
        <f t="shared" si="1"/>
        <v>0</v>
      </c>
    </row>
    <row r="33" spans="1:11" x14ac:dyDescent="0.25">
      <c r="A33" s="144" t="s">
        <v>247</v>
      </c>
      <c r="B33" s="102" t="s">
        <v>33</v>
      </c>
      <c r="C33" s="52"/>
      <c r="D33" s="52"/>
      <c r="E33" s="52"/>
      <c r="F33" s="52">
        <f t="shared" si="0"/>
        <v>0</v>
      </c>
      <c r="G33" s="52"/>
      <c r="H33" s="52"/>
      <c r="I33" s="52"/>
      <c r="J33" s="52"/>
      <c r="K33" s="52">
        <f t="shared" si="1"/>
        <v>0</v>
      </c>
    </row>
    <row r="34" spans="1:11" x14ac:dyDescent="0.25">
      <c r="A34" s="144" t="s">
        <v>248</v>
      </c>
      <c r="B34" s="102" t="s">
        <v>34</v>
      </c>
      <c r="C34" s="52"/>
      <c r="D34" s="52"/>
      <c r="E34" s="52"/>
      <c r="F34" s="52">
        <f t="shared" si="0"/>
        <v>0</v>
      </c>
      <c r="G34" s="52"/>
      <c r="H34" s="52"/>
      <c r="I34" s="52"/>
      <c r="J34" s="52"/>
      <c r="K34" s="52">
        <f t="shared" si="1"/>
        <v>0</v>
      </c>
    </row>
    <row r="35" spans="1:11" x14ac:dyDescent="0.25">
      <c r="A35" s="144" t="s">
        <v>249</v>
      </c>
      <c r="B35" s="102" t="s">
        <v>35</v>
      </c>
      <c r="C35" s="52"/>
      <c r="D35" s="52"/>
      <c r="E35" s="52"/>
      <c r="F35" s="52">
        <f t="shared" si="0"/>
        <v>0</v>
      </c>
      <c r="G35" s="52"/>
      <c r="H35" s="52"/>
      <c r="I35" s="52"/>
      <c r="J35" s="52"/>
      <c r="K35" s="52">
        <f t="shared" si="1"/>
        <v>0</v>
      </c>
    </row>
    <row r="36" spans="1:11" x14ac:dyDescent="0.25">
      <c r="A36" s="144" t="s">
        <v>250</v>
      </c>
      <c r="B36" s="102" t="s">
        <v>36</v>
      </c>
      <c r="C36" s="52"/>
      <c r="D36" s="52"/>
      <c r="E36" s="52"/>
      <c r="F36" s="52">
        <f t="shared" si="0"/>
        <v>0</v>
      </c>
      <c r="G36" s="52"/>
      <c r="H36" s="52"/>
      <c r="I36" s="52"/>
      <c r="J36" s="52"/>
      <c r="K36" s="52">
        <f t="shared" si="1"/>
        <v>0</v>
      </c>
    </row>
    <row r="37" spans="1:11" x14ac:dyDescent="0.25">
      <c r="A37" s="144" t="s">
        <v>251</v>
      </c>
      <c r="B37" s="102" t="s">
        <v>37</v>
      </c>
      <c r="C37" s="52"/>
      <c r="D37" s="52"/>
      <c r="E37" s="52"/>
      <c r="F37" s="52">
        <f t="shared" si="0"/>
        <v>0</v>
      </c>
      <c r="G37" s="52"/>
      <c r="H37" s="52"/>
      <c r="I37" s="52"/>
      <c r="J37" s="52"/>
      <c r="K37" s="52">
        <f t="shared" si="1"/>
        <v>0</v>
      </c>
    </row>
    <row r="38" spans="1:11" x14ac:dyDescent="0.25">
      <c r="A38" s="143" t="s">
        <v>38</v>
      </c>
      <c r="B38" s="100" t="s">
        <v>39</v>
      </c>
      <c r="C38" s="103">
        <f>C40</f>
        <v>150000</v>
      </c>
      <c r="D38" s="101"/>
      <c r="E38" s="101"/>
      <c r="F38" s="103">
        <f t="shared" si="0"/>
        <v>150000</v>
      </c>
      <c r="G38" s="103"/>
      <c r="H38" s="103"/>
      <c r="I38" s="103"/>
      <c r="J38" s="103"/>
      <c r="K38" s="103">
        <f>F38+G38+H38+I38+J38</f>
        <v>150000</v>
      </c>
    </row>
    <row r="39" spans="1:11" x14ac:dyDescent="0.25">
      <c r="A39" s="144" t="s">
        <v>252</v>
      </c>
      <c r="B39" s="102" t="s">
        <v>40</v>
      </c>
      <c r="C39" s="52"/>
      <c r="D39" s="52"/>
      <c r="E39" s="52"/>
      <c r="F39" s="52">
        <f t="shared" si="0"/>
        <v>0</v>
      </c>
      <c r="G39" s="52"/>
      <c r="H39" s="52"/>
      <c r="I39" s="52"/>
      <c r="J39" s="52"/>
      <c r="K39" s="104">
        <f t="shared" ref="K39:K90" si="2">F39+G39+H39+I39+J39</f>
        <v>0</v>
      </c>
    </row>
    <row r="40" spans="1:11" x14ac:dyDescent="0.25">
      <c r="A40" s="144" t="s">
        <v>253</v>
      </c>
      <c r="B40" s="102" t="s">
        <v>41</v>
      </c>
      <c r="C40" s="104">
        <v>150000</v>
      </c>
      <c r="D40" s="52"/>
      <c r="E40" s="52"/>
      <c r="F40" s="104">
        <f t="shared" si="0"/>
        <v>150000</v>
      </c>
      <c r="G40" s="104"/>
      <c r="H40" s="104"/>
      <c r="I40" s="104"/>
      <c r="J40" s="104"/>
      <c r="K40" s="104">
        <f t="shared" si="2"/>
        <v>150000</v>
      </c>
    </row>
    <row r="41" spans="1:11" x14ac:dyDescent="0.25">
      <c r="A41" s="144" t="s">
        <v>254</v>
      </c>
      <c r="B41" s="102" t="s">
        <v>42</v>
      </c>
      <c r="C41" s="52"/>
      <c r="D41" s="52"/>
      <c r="E41" s="52"/>
      <c r="F41" s="52">
        <f t="shared" si="0"/>
        <v>0</v>
      </c>
      <c r="G41" s="52"/>
      <c r="H41" s="52"/>
      <c r="I41" s="52"/>
      <c r="J41" s="52"/>
      <c r="K41" s="104">
        <f t="shared" si="2"/>
        <v>0</v>
      </c>
    </row>
    <row r="42" spans="1:11" x14ac:dyDescent="0.25">
      <c r="A42" s="144" t="s">
        <v>255</v>
      </c>
      <c r="B42" s="102" t="s">
        <v>43</v>
      </c>
      <c r="C42" s="52"/>
      <c r="D42" s="52"/>
      <c r="E42" s="52"/>
      <c r="F42" s="52">
        <f t="shared" si="0"/>
        <v>0</v>
      </c>
      <c r="G42" s="52"/>
      <c r="H42" s="52"/>
      <c r="I42" s="52"/>
      <c r="J42" s="52"/>
      <c r="K42" s="104">
        <f t="shared" si="2"/>
        <v>0</v>
      </c>
    </row>
    <row r="43" spans="1:11" x14ac:dyDescent="0.25">
      <c r="A43" s="144" t="s">
        <v>256</v>
      </c>
      <c r="B43" s="102" t="s">
        <v>44</v>
      </c>
      <c r="C43" s="52"/>
      <c r="D43" s="52"/>
      <c r="E43" s="52"/>
      <c r="F43" s="52">
        <f t="shared" si="0"/>
        <v>0</v>
      </c>
      <c r="G43" s="52"/>
      <c r="H43" s="52"/>
      <c r="I43" s="52"/>
      <c r="J43" s="52"/>
      <c r="K43" s="104">
        <f t="shared" si="2"/>
        <v>0</v>
      </c>
    </row>
    <row r="44" spans="1:11" x14ac:dyDescent="0.25">
      <c r="A44" s="144" t="s">
        <v>257</v>
      </c>
      <c r="B44" s="102" t="s">
        <v>45</v>
      </c>
      <c r="C44" s="52"/>
      <c r="D44" s="52"/>
      <c r="E44" s="52"/>
      <c r="F44" s="52">
        <f t="shared" si="0"/>
        <v>0</v>
      </c>
      <c r="G44" s="52"/>
      <c r="H44" s="52"/>
      <c r="I44" s="52"/>
      <c r="J44" s="52"/>
      <c r="K44" s="104">
        <f t="shared" si="2"/>
        <v>0</v>
      </c>
    </row>
    <row r="45" spans="1:11" x14ac:dyDescent="0.25">
      <c r="A45" s="144" t="s">
        <v>258</v>
      </c>
      <c r="B45" s="102" t="s">
        <v>46</v>
      </c>
      <c r="C45" s="52"/>
      <c r="D45" s="52"/>
      <c r="E45" s="52"/>
      <c r="F45" s="52">
        <f t="shared" si="0"/>
        <v>0</v>
      </c>
      <c r="G45" s="52"/>
      <c r="H45" s="52"/>
      <c r="I45" s="52"/>
      <c r="J45" s="52"/>
      <c r="K45" s="104">
        <f t="shared" si="2"/>
        <v>0</v>
      </c>
    </row>
    <row r="46" spans="1:11" x14ac:dyDescent="0.25">
      <c r="A46" s="144" t="s">
        <v>259</v>
      </c>
      <c r="B46" s="102" t="s">
        <v>47</v>
      </c>
      <c r="C46" s="52"/>
      <c r="D46" s="52"/>
      <c r="E46" s="52"/>
      <c r="F46" s="52">
        <f t="shared" si="0"/>
        <v>0</v>
      </c>
      <c r="G46" s="52"/>
      <c r="H46" s="52"/>
      <c r="I46" s="52"/>
      <c r="J46" s="52"/>
      <c r="K46" s="104">
        <f t="shared" si="2"/>
        <v>0</v>
      </c>
    </row>
    <row r="47" spans="1:11" x14ac:dyDescent="0.25">
      <c r="A47" s="144" t="s">
        <v>260</v>
      </c>
      <c r="B47" s="102" t="s">
        <v>48</v>
      </c>
      <c r="C47" s="52"/>
      <c r="D47" s="52"/>
      <c r="E47" s="52"/>
      <c r="F47" s="52">
        <f t="shared" si="0"/>
        <v>0</v>
      </c>
      <c r="G47" s="52"/>
      <c r="H47" s="52"/>
      <c r="I47" s="52"/>
      <c r="J47" s="52"/>
      <c r="K47" s="104">
        <f t="shared" si="2"/>
        <v>0</v>
      </c>
    </row>
    <row r="48" spans="1:11" x14ac:dyDescent="0.25">
      <c r="A48" s="144" t="s">
        <v>261</v>
      </c>
      <c r="B48" s="102" t="s">
        <v>49</v>
      </c>
      <c r="C48" s="52"/>
      <c r="D48" s="52"/>
      <c r="E48" s="52"/>
      <c r="F48" s="52">
        <f t="shared" si="0"/>
        <v>0</v>
      </c>
      <c r="G48" s="52"/>
      <c r="H48" s="52"/>
      <c r="I48" s="52"/>
      <c r="J48" s="52"/>
      <c r="K48" s="104">
        <f t="shared" si="2"/>
        <v>0</v>
      </c>
    </row>
    <row r="49" spans="1:11" x14ac:dyDescent="0.25">
      <c r="A49" s="143" t="s">
        <v>50</v>
      </c>
      <c r="B49" s="100" t="s">
        <v>51</v>
      </c>
      <c r="C49" s="101"/>
      <c r="D49" s="101"/>
      <c r="E49" s="101"/>
      <c r="F49" s="101">
        <f t="shared" si="0"/>
        <v>0</v>
      </c>
      <c r="G49" s="101"/>
      <c r="H49" s="101"/>
      <c r="I49" s="101"/>
      <c r="J49" s="101"/>
      <c r="K49" s="103">
        <f t="shared" si="2"/>
        <v>0</v>
      </c>
    </row>
    <row r="50" spans="1:11" x14ac:dyDescent="0.25">
      <c r="A50" s="144" t="s">
        <v>262</v>
      </c>
      <c r="B50" s="102" t="s">
        <v>52</v>
      </c>
      <c r="C50" s="52"/>
      <c r="D50" s="52"/>
      <c r="E50" s="52"/>
      <c r="F50" s="52">
        <f t="shared" si="0"/>
        <v>0</v>
      </c>
      <c r="G50" s="52"/>
      <c r="H50" s="52"/>
      <c r="I50" s="52"/>
      <c r="J50" s="52"/>
      <c r="K50" s="104">
        <f t="shared" si="2"/>
        <v>0</v>
      </c>
    </row>
    <row r="51" spans="1:11" x14ac:dyDescent="0.25">
      <c r="A51" s="144" t="s">
        <v>263</v>
      </c>
      <c r="B51" s="102" t="s">
        <v>53</v>
      </c>
      <c r="C51" s="52"/>
      <c r="D51" s="52"/>
      <c r="E51" s="52"/>
      <c r="F51" s="52">
        <f t="shared" si="0"/>
        <v>0</v>
      </c>
      <c r="G51" s="52"/>
      <c r="H51" s="52"/>
      <c r="I51" s="52"/>
      <c r="J51" s="52"/>
      <c r="K51" s="104">
        <f t="shared" si="2"/>
        <v>0</v>
      </c>
    </row>
    <row r="52" spans="1:11" x14ac:dyDescent="0.25">
      <c r="A52" s="144" t="s">
        <v>264</v>
      </c>
      <c r="B52" s="102" t="s">
        <v>54</v>
      </c>
      <c r="C52" s="52"/>
      <c r="D52" s="52"/>
      <c r="E52" s="52"/>
      <c r="F52" s="52">
        <f t="shared" si="0"/>
        <v>0</v>
      </c>
      <c r="G52" s="52"/>
      <c r="H52" s="52"/>
      <c r="I52" s="52"/>
      <c r="J52" s="52"/>
      <c r="K52" s="104">
        <f t="shared" si="2"/>
        <v>0</v>
      </c>
    </row>
    <row r="53" spans="1:11" x14ac:dyDescent="0.25">
      <c r="A53" s="144" t="s">
        <v>265</v>
      </c>
      <c r="B53" s="102" t="s">
        <v>55</v>
      </c>
      <c r="C53" s="52"/>
      <c r="D53" s="52"/>
      <c r="E53" s="52"/>
      <c r="F53" s="52">
        <f t="shared" si="0"/>
        <v>0</v>
      </c>
      <c r="G53" s="52"/>
      <c r="H53" s="52"/>
      <c r="I53" s="52"/>
      <c r="J53" s="52"/>
      <c r="K53" s="104">
        <f t="shared" si="2"/>
        <v>0</v>
      </c>
    </row>
    <row r="54" spans="1:11" x14ac:dyDescent="0.25">
      <c r="A54" s="144" t="s">
        <v>266</v>
      </c>
      <c r="B54" s="102" t="s">
        <v>56</v>
      </c>
      <c r="C54" s="52"/>
      <c r="D54" s="52"/>
      <c r="E54" s="52"/>
      <c r="F54" s="52">
        <f t="shared" si="0"/>
        <v>0</v>
      </c>
      <c r="G54" s="52"/>
      <c r="H54" s="52"/>
      <c r="I54" s="52"/>
      <c r="J54" s="52"/>
      <c r="K54" s="104">
        <f t="shared" si="2"/>
        <v>0</v>
      </c>
    </row>
    <row r="55" spans="1:11" x14ac:dyDescent="0.25">
      <c r="A55" s="143" t="s">
        <v>57</v>
      </c>
      <c r="B55" s="100" t="s">
        <v>58</v>
      </c>
      <c r="C55" s="101"/>
      <c r="D55" s="101"/>
      <c r="E55" s="101"/>
      <c r="F55" s="101">
        <f t="shared" si="0"/>
        <v>0</v>
      </c>
      <c r="G55" s="101"/>
      <c r="H55" s="101"/>
      <c r="I55" s="101"/>
      <c r="J55" s="101"/>
      <c r="K55" s="103">
        <f t="shared" si="2"/>
        <v>0</v>
      </c>
    </row>
    <row r="56" spans="1:11" ht="22.5" x14ac:dyDescent="0.25">
      <c r="A56" s="144" t="s">
        <v>267</v>
      </c>
      <c r="B56" s="102" t="s">
        <v>59</v>
      </c>
      <c r="C56" s="52"/>
      <c r="D56" s="52"/>
      <c r="E56" s="52"/>
      <c r="F56" s="52">
        <f t="shared" si="0"/>
        <v>0</v>
      </c>
      <c r="G56" s="52"/>
      <c r="H56" s="52"/>
      <c r="I56" s="52"/>
      <c r="J56" s="52"/>
      <c r="K56" s="104">
        <f t="shared" si="2"/>
        <v>0</v>
      </c>
    </row>
    <row r="57" spans="1:11" ht="22.5" x14ac:dyDescent="0.25">
      <c r="A57" s="144" t="s">
        <v>268</v>
      </c>
      <c r="B57" s="102" t="s">
        <v>60</v>
      </c>
      <c r="C57" s="52"/>
      <c r="D57" s="52"/>
      <c r="E57" s="52"/>
      <c r="F57" s="52">
        <f t="shared" si="0"/>
        <v>0</v>
      </c>
      <c r="G57" s="52"/>
      <c r="H57" s="52"/>
      <c r="I57" s="52"/>
      <c r="J57" s="52"/>
      <c r="K57" s="104">
        <f t="shared" si="2"/>
        <v>0</v>
      </c>
    </row>
    <row r="58" spans="1:11" x14ac:dyDescent="0.25">
      <c r="A58" s="144" t="s">
        <v>269</v>
      </c>
      <c r="B58" s="102" t="s">
        <v>61</v>
      </c>
      <c r="C58" s="52"/>
      <c r="D58" s="52"/>
      <c r="E58" s="52"/>
      <c r="F58" s="52">
        <f t="shared" si="0"/>
        <v>0</v>
      </c>
      <c r="G58" s="52"/>
      <c r="H58" s="52"/>
      <c r="I58" s="52"/>
      <c r="J58" s="52"/>
      <c r="K58" s="104">
        <f t="shared" si="2"/>
        <v>0</v>
      </c>
    </row>
    <row r="59" spans="1:11" x14ac:dyDescent="0.25">
      <c r="A59" s="144" t="s">
        <v>270</v>
      </c>
      <c r="B59" s="102" t="s">
        <v>62</v>
      </c>
      <c r="C59" s="52"/>
      <c r="D59" s="52"/>
      <c r="E59" s="52"/>
      <c r="F59" s="52">
        <f t="shared" si="0"/>
        <v>0</v>
      </c>
      <c r="G59" s="52"/>
      <c r="H59" s="52"/>
      <c r="I59" s="52"/>
      <c r="J59" s="52"/>
      <c r="K59" s="104">
        <f t="shared" si="2"/>
        <v>0</v>
      </c>
    </row>
    <row r="60" spans="1:11" x14ac:dyDescent="0.25">
      <c r="A60" s="143" t="s">
        <v>63</v>
      </c>
      <c r="B60" s="100" t="s">
        <v>64</v>
      </c>
      <c r="C60" s="101"/>
      <c r="D60" s="101"/>
      <c r="E60" s="101"/>
      <c r="F60" s="101">
        <f t="shared" si="0"/>
        <v>0</v>
      </c>
      <c r="G60" s="101"/>
      <c r="H60" s="101"/>
      <c r="I60" s="101"/>
      <c r="J60" s="101"/>
      <c r="K60" s="103">
        <f t="shared" si="2"/>
        <v>0</v>
      </c>
    </row>
    <row r="61" spans="1:11" ht="22.5" x14ac:dyDescent="0.25">
      <c r="A61" s="144" t="s">
        <v>271</v>
      </c>
      <c r="B61" s="102" t="s">
        <v>65</v>
      </c>
      <c r="C61" s="52"/>
      <c r="D61" s="52"/>
      <c r="E61" s="52"/>
      <c r="F61" s="52">
        <f t="shared" si="0"/>
        <v>0</v>
      </c>
      <c r="G61" s="52"/>
      <c r="H61" s="52"/>
      <c r="I61" s="52"/>
      <c r="J61" s="52"/>
      <c r="K61" s="104">
        <f t="shared" si="2"/>
        <v>0</v>
      </c>
    </row>
    <row r="62" spans="1:11" ht="22.5" x14ac:dyDescent="0.25">
      <c r="A62" s="144" t="s">
        <v>272</v>
      </c>
      <c r="B62" s="102" t="s">
        <v>66</v>
      </c>
      <c r="C62" s="52"/>
      <c r="D62" s="52"/>
      <c r="E62" s="52"/>
      <c r="F62" s="52">
        <f t="shared" si="0"/>
        <v>0</v>
      </c>
      <c r="G62" s="52"/>
      <c r="H62" s="52"/>
      <c r="I62" s="52"/>
      <c r="J62" s="52"/>
      <c r="K62" s="104">
        <f t="shared" si="2"/>
        <v>0</v>
      </c>
    </row>
    <row r="63" spans="1:11" x14ac:dyDescent="0.25">
      <c r="A63" s="144" t="s">
        <v>273</v>
      </c>
      <c r="B63" s="102" t="s">
        <v>67</v>
      </c>
      <c r="C63" s="52"/>
      <c r="D63" s="52"/>
      <c r="E63" s="52"/>
      <c r="F63" s="52">
        <f t="shared" si="0"/>
        <v>0</v>
      </c>
      <c r="G63" s="52"/>
      <c r="H63" s="52"/>
      <c r="I63" s="52"/>
      <c r="J63" s="52"/>
      <c r="K63" s="104">
        <f t="shared" si="2"/>
        <v>0</v>
      </c>
    </row>
    <row r="64" spans="1:11" x14ac:dyDescent="0.25">
      <c r="A64" s="144" t="s">
        <v>274</v>
      </c>
      <c r="B64" s="102" t="s">
        <v>68</v>
      </c>
      <c r="C64" s="52"/>
      <c r="D64" s="52"/>
      <c r="E64" s="52"/>
      <c r="F64" s="52">
        <f t="shared" si="0"/>
        <v>0</v>
      </c>
      <c r="G64" s="52"/>
      <c r="H64" s="52"/>
      <c r="I64" s="52"/>
      <c r="J64" s="52"/>
      <c r="K64" s="104">
        <f t="shared" si="2"/>
        <v>0</v>
      </c>
    </row>
    <row r="65" spans="1:11" x14ac:dyDescent="0.25">
      <c r="A65" s="143" t="s">
        <v>69</v>
      </c>
      <c r="B65" s="100" t="s">
        <v>70</v>
      </c>
      <c r="C65" s="103">
        <f>C38</f>
        <v>150000</v>
      </c>
      <c r="D65" s="101"/>
      <c r="E65" s="101"/>
      <c r="F65" s="103">
        <f t="shared" si="0"/>
        <v>150000</v>
      </c>
      <c r="G65" s="103"/>
      <c r="H65" s="103"/>
      <c r="I65" s="103"/>
      <c r="J65" s="103"/>
      <c r="K65" s="103">
        <f t="shared" si="2"/>
        <v>150000</v>
      </c>
    </row>
    <row r="66" spans="1:11" ht="21" x14ac:dyDescent="0.25">
      <c r="A66" s="143" t="s">
        <v>178</v>
      </c>
      <c r="B66" s="100" t="s">
        <v>72</v>
      </c>
      <c r="C66" s="101"/>
      <c r="D66" s="101"/>
      <c r="E66" s="101"/>
      <c r="F66" s="101">
        <f t="shared" si="0"/>
        <v>0</v>
      </c>
      <c r="G66" s="101"/>
      <c r="H66" s="101"/>
      <c r="I66" s="101"/>
      <c r="J66" s="101"/>
      <c r="K66" s="103">
        <f t="shared" si="2"/>
        <v>0</v>
      </c>
    </row>
    <row r="67" spans="1:11" x14ac:dyDescent="0.25">
      <c r="A67" s="144" t="s">
        <v>309</v>
      </c>
      <c r="B67" s="102" t="s">
        <v>73</v>
      </c>
      <c r="C67" s="52"/>
      <c r="D67" s="52"/>
      <c r="E67" s="52"/>
      <c r="F67" s="52">
        <f t="shared" si="0"/>
        <v>0</v>
      </c>
      <c r="G67" s="52"/>
      <c r="H67" s="52"/>
      <c r="I67" s="52"/>
      <c r="J67" s="52"/>
      <c r="K67" s="104">
        <f t="shared" si="2"/>
        <v>0</v>
      </c>
    </row>
    <row r="68" spans="1:11" ht="22.5" x14ac:dyDescent="0.25">
      <c r="A68" s="144" t="s">
        <v>276</v>
      </c>
      <c r="B68" s="102" t="s">
        <v>74</v>
      </c>
      <c r="C68" s="52"/>
      <c r="D68" s="52"/>
      <c r="E68" s="52"/>
      <c r="F68" s="52">
        <f t="shared" si="0"/>
        <v>0</v>
      </c>
      <c r="G68" s="52"/>
      <c r="H68" s="52"/>
      <c r="I68" s="52"/>
      <c r="J68" s="52"/>
      <c r="K68" s="104">
        <f t="shared" si="2"/>
        <v>0</v>
      </c>
    </row>
    <row r="69" spans="1:11" x14ac:dyDescent="0.25">
      <c r="A69" s="144" t="s">
        <v>277</v>
      </c>
      <c r="B69" s="102" t="s">
        <v>179</v>
      </c>
      <c r="C69" s="52"/>
      <c r="D69" s="52"/>
      <c r="E69" s="52"/>
      <c r="F69" s="52">
        <f t="shared" si="0"/>
        <v>0</v>
      </c>
      <c r="G69" s="52"/>
      <c r="H69" s="52"/>
      <c r="I69" s="52"/>
      <c r="J69" s="52"/>
      <c r="K69" s="104">
        <f t="shared" si="2"/>
        <v>0</v>
      </c>
    </row>
    <row r="70" spans="1:11" x14ac:dyDescent="0.25">
      <c r="A70" s="143" t="s">
        <v>76</v>
      </c>
      <c r="B70" s="100" t="s">
        <v>77</v>
      </c>
      <c r="C70" s="101"/>
      <c r="D70" s="101"/>
      <c r="E70" s="101"/>
      <c r="F70" s="101">
        <f t="shared" si="0"/>
        <v>0</v>
      </c>
      <c r="G70" s="101"/>
      <c r="H70" s="101"/>
      <c r="I70" s="101"/>
      <c r="J70" s="101"/>
      <c r="K70" s="103">
        <f t="shared" si="2"/>
        <v>0</v>
      </c>
    </row>
    <row r="71" spans="1:11" x14ac:dyDescent="0.25">
      <c r="A71" s="144" t="s">
        <v>278</v>
      </c>
      <c r="B71" s="102" t="s">
        <v>78</v>
      </c>
      <c r="C71" s="52"/>
      <c r="D71" s="52"/>
      <c r="E71" s="52"/>
      <c r="F71" s="52">
        <f t="shared" si="0"/>
        <v>0</v>
      </c>
      <c r="G71" s="52"/>
      <c r="H71" s="52"/>
      <c r="I71" s="52"/>
      <c r="J71" s="52"/>
      <c r="K71" s="104">
        <f t="shared" si="2"/>
        <v>0</v>
      </c>
    </row>
    <row r="72" spans="1:11" x14ac:dyDescent="0.25">
      <c r="A72" s="144" t="s">
        <v>279</v>
      </c>
      <c r="B72" s="102" t="s">
        <v>79</v>
      </c>
      <c r="C72" s="52"/>
      <c r="D72" s="52"/>
      <c r="E72" s="52"/>
      <c r="F72" s="52">
        <f t="shared" si="0"/>
        <v>0</v>
      </c>
      <c r="G72" s="52"/>
      <c r="H72" s="52"/>
      <c r="I72" s="52"/>
      <c r="J72" s="52"/>
      <c r="K72" s="104">
        <f t="shared" si="2"/>
        <v>0</v>
      </c>
    </row>
    <row r="73" spans="1:11" x14ac:dyDescent="0.25">
      <c r="A73" s="144" t="s">
        <v>280</v>
      </c>
      <c r="B73" s="102" t="s">
        <v>80</v>
      </c>
      <c r="C73" s="52"/>
      <c r="D73" s="52"/>
      <c r="E73" s="52"/>
      <c r="F73" s="52">
        <f t="shared" si="0"/>
        <v>0</v>
      </c>
      <c r="G73" s="52"/>
      <c r="H73" s="52"/>
      <c r="I73" s="52"/>
      <c r="J73" s="52"/>
      <c r="K73" s="104">
        <f t="shared" si="2"/>
        <v>0</v>
      </c>
    </row>
    <row r="74" spans="1:11" x14ac:dyDescent="0.25">
      <c r="A74" s="144" t="s">
        <v>281</v>
      </c>
      <c r="B74" s="102" t="s">
        <v>81</v>
      </c>
      <c r="C74" s="52"/>
      <c r="D74" s="52"/>
      <c r="E74" s="52"/>
      <c r="F74" s="52">
        <f t="shared" ref="F74:F90" si="3">C74+D74+E74</f>
        <v>0</v>
      </c>
      <c r="G74" s="52"/>
      <c r="H74" s="52"/>
      <c r="I74" s="52"/>
      <c r="J74" s="52"/>
      <c r="K74" s="104">
        <f t="shared" si="2"/>
        <v>0</v>
      </c>
    </row>
    <row r="75" spans="1:11" x14ac:dyDescent="0.25">
      <c r="A75" s="143" t="s">
        <v>82</v>
      </c>
      <c r="B75" s="100" t="s">
        <v>83</v>
      </c>
      <c r="C75" s="103"/>
      <c r="D75" s="101"/>
      <c r="E75" s="101"/>
      <c r="F75" s="103">
        <f t="shared" si="3"/>
        <v>0</v>
      </c>
      <c r="G75" s="103">
        <f>G76</f>
        <v>1997543</v>
      </c>
      <c r="H75" s="103">
        <f t="shared" ref="H75:J75" si="4">H76</f>
        <v>0</v>
      </c>
      <c r="I75" s="103">
        <f t="shared" si="4"/>
        <v>0</v>
      </c>
      <c r="J75" s="103">
        <f t="shared" si="4"/>
        <v>0</v>
      </c>
      <c r="K75" s="103">
        <f t="shared" si="2"/>
        <v>1997543</v>
      </c>
    </row>
    <row r="76" spans="1:11" x14ac:dyDescent="0.25">
      <c r="A76" s="144" t="s">
        <v>282</v>
      </c>
      <c r="B76" s="102" t="s">
        <v>84</v>
      </c>
      <c r="C76" s="104"/>
      <c r="D76" s="52"/>
      <c r="E76" s="52"/>
      <c r="F76" s="104">
        <f t="shared" si="3"/>
        <v>0</v>
      </c>
      <c r="G76" s="104">
        <v>1997543</v>
      </c>
      <c r="H76" s="104"/>
      <c r="I76" s="104"/>
      <c r="J76" s="104"/>
      <c r="K76" s="104">
        <f t="shared" si="2"/>
        <v>1997543</v>
      </c>
    </row>
    <row r="77" spans="1:11" x14ac:dyDescent="0.25">
      <c r="A77" s="144" t="s">
        <v>283</v>
      </c>
      <c r="B77" s="102" t="s">
        <v>85</v>
      </c>
      <c r="C77" s="52"/>
      <c r="D77" s="52"/>
      <c r="E77" s="52"/>
      <c r="F77" s="52">
        <f t="shared" si="3"/>
        <v>0</v>
      </c>
      <c r="G77" s="52"/>
      <c r="H77" s="52"/>
      <c r="I77" s="52"/>
      <c r="J77" s="52"/>
      <c r="K77" s="104">
        <f t="shared" si="2"/>
        <v>0</v>
      </c>
    </row>
    <row r="78" spans="1:11" x14ac:dyDescent="0.25">
      <c r="A78" s="143" t="s">
        <v>86</v>
      </c>
      <c r="B78" s="100" t="s">
        <v>87</v>
      </c>
      <c r="C78" s="103">
        <f>C82</f>
        <v>14555838</v>
      </c>
      <c r="D78" s="101"/>
      <c r="E78" s="101"/>
      <c r="F78" s="103">
        <f t="shared" si="3"/>
        <v>14555838</v>
      </c>
      <c r="G78" s="103"/>
      <c r="H78" s="103"/>
      <c r="I78" s="103">
        <f>I82</f>
        <v>58750</v>
      </c>
      <c r="J78" s="103">
        <f>J82</f>
        <v>0</v>
      </c>
      <c r="K78" s="103">
        <f t="shared" si="2"/>
        <v>14614588</v>
      </c>
    </row>
    <row r="79" spans="1:11" x14ac:dyDescent="0.25">
      <c r="A79" s="144" t="s">
        <v>284</v>
      </c>
      <c r="B79" s="102" t="s">
        <v>88</v>
      </c>
      <c r="C79" s="52"/>
      <c r="D79" s="52"/>
      <c r="E79" s="52"/>
      <c r="F79" s="52">
        <f t="shared" si="3"/>
        <v>0</v>
      </c>
      <c r="G79" s="52"/>
      <c r="H79" s="52"/>
      <c r="I79" s="52"/>
      <c r="J79" s="52"/>
      <c r="K79" s="104">
        <f t="shared" si="2"/>
        <v>0</v>
      </c>
    </row>
    <row r="80" spans="1:11" x14ac:dyDescent="0.25">
      <c r="A80" s="144" t="s">
        <v>285</v>
      </c>
      <c r="B80" s="102" t="s">
        <v>89</v>
      </c>
      <c r="C80" s="52"/>
      <c r="D80" s="52"/>
      <c r="E80" s="52"/>
      <c r="F80" s="52">
        <f t="shared" si="3"/>
        <v>0</v>
      </c>
      <c r="G80" s="52"/>
      <c r="H80" s="52"/>
      <c r="I80" s="52"/>
      <c r="J80" s="52"/>
      <c r="K80" s="104">
        <f t="shared" si="2"/>
        <v>0</v>
      </c>
    </row>
    <row r="81" spans="1:11" x14ac:dyDescent="0.25">
      <c r="A81" s="144" t="s">
        <v>286</v>
      </c>
      <c r="B81" s="102" t="s">
        <v>90</v>
      </c>
      <c r="C81" s="52"/>
      <c r="D81" s="52"/>
      <c r="E81" s="52"/>
      <c r="F81" s="52">
        <f t="shared" si="3"/>
        <v>0</v>
      </c>
      <c r="G81" s="52"/>
      <c r="H81" s="52"/>
      <c r="I81" s="52"/>
      <c r="J81" s="52"/>
      <c r="K81" s="104">
        <f t="shared" si="2"/>
        <v>0</v>
      </c>
    </row>
    <row r="82" spans="1:11" x14ac:dyDescent="0.25">
      <c r="A82" s="144" t="s">
        <v>287</v>
      </c>
      <c r="B82" s="102" t="s">
        <v>201</v>
      </c>
      <c r="C82" s="104">
        <v>14555838</v>
      </c>
      <c r="D82" s="52"/>
      <c r="E82" s="52"/>
      <c r="F82" s="104">
        <f t="shared" si="3"/>
        <v>14555838</v>
      </c>
      <c r="G82" s="104"/>
      <c r="H82" s="104"/>
      <c r="I82" s="104">
        <v>58750</v>
      </c>
      <c r="J82" s="104"/>
      <c r="K82" s="104">
        <f t="shared" si="2"/>
        <v>14614588</v>
      </c>
    </row>
    <row r="83" spans="1:11" x14ac:dyDescent="0.25">
      <c r="A83" s="143" t="s">
        <v>91</v>
      </c>
      <c r="B83" s="100" t="s">
        <v>92</v>
      </c>
      <c r="C83" s="101"/>
      <c r="D83" s="101"/>
      <c r="E83" s="101"/>
      <c r="F83" s="101">
        <f t="shared" si="3"/>
        <v>0</v>
      </c>
      <c r="G83" s="101"/>
      <c r="H83" s="101"/>
      <c r="I83" s="101"/>
      <c r="J83" s="101"/>
      <c r="K83" s="103">
        <f t="shared" si="2"/>
        <v>0</v>
      </c>
    </row>
    <row r="84" spans="1:11" x14ac:dyDescent="0.25">
      <c r="A84" s="144" t="s">
        <v>93</v>
      </c>
      <c r="B84" s="102" t="s">
        <v>94</v>
      </c>
      <c r="C84" s="52"/>
      <c r="D84" s="52"/>
      <c r="E84" s="52"/>
      <c r="F84" s="52">
        <f t="shared" si="3"/>
        <v>0</v>
      </c>
      <c r="G84" s="52"/>
      <c r="H84" s="52"/>
      <c r="I84" s="52"/>
      <c r="J84" s="52"/>
      <c r="K84" s="104">
        <f t="shared" si="2"/>
        <v>0</v>
      </c>
    </row>
    <row r="85" spans="1:11" x14ac:dyDescent="0.25">
      <c r="A85" s="144" t="s">
        <v>95</v>
      </c>
      <c r="B85" s="102" t="s">
        <v>96</v>
      </c>
      <c r="C85" s="52"/>
      <c r="D85" s="52"/>
      <c r="E85" s="52"/>
      <c r="F85" s="52">
        <f t="shared" si="3"/>
        <v>0</v>
      </c>
      <c r="G85" s="52"/>
      <c r="H85" s="52"/>
      <c r="I85" s="52"/>
      <c r="J85" s="52"/>
      <c r="K85" s="104">
        <f t="shared" si="2"/>
        <v>0</v>
      </c>
    </row>
    <row r="86" spans="1:11" x14ac:dyDescent="0.25">
      <c r="A86" s="144" t="s">
        <v>97</v>
      </c>
      <c r="B86" s="102" t="s">
        <v>98</v>
      </c>
      <c r="C86" s="52"/>
      <c r="D86" s="52"/>
      <c r="E86" s="52"/>
      <c r="F86" s="52">
        <f t="shared" si="3"/>
        <v>0</v>
      </c>
      <c r="G86" s="52"/>
      <c r="H86" s="52"/>
      <c r="I86" s="52"/>
      <c r="J86" s="52"/>
      <c r="K86" s="104">
        <f t="shared" si="2"/>
        <v>0</v>
      </c>
    </row>
    <row r="87" spans="1:11" x14ac:dyDescent="0.25">
      <c r="A87" s="144" t="s">
        <v>99</v>
      </c>
      <c r="B87" s="102" t="s">
        <v>100</v>
      </c>
      <c r="C87" s="52"/>
      <c r="D87" s="52"/>
      <c r="E87" s="52"/>
      <c r="F87" s="52">
        <f t="shared" si="3"/>
        <v>0</v>
      </c>
      <c r="G87" s="52"/>
      <c r="H87" s="52"/>
      <c r="I87" s="52"/>
      <c r="J87" s="52"/>
      <c r="K87" s="104">
        <f t="shared" si="2"/>
        <v>0</v>
      </c>
    </row>
    <row r="88" spans="1:11" ht="21" x14ac:dyDescent="0.25">
      <c r="A88" s="143" t="s">
        <v>101</v>
      </c>
      <c r="B88" s="100" t="s">
        <v>102</v>
      </c>
      <c r="C88" s="101"/>
      <c r="D88" s="101"/>
      <c r="E88" s="101"/>
      <c r="F88" s="101">
        <f t="shared" si="3"/>
        <v>0</v>
      </c>
      <c r="G88" s="101"/>
      <c r="H88" s="101"/>
      <c r="I88" s="101"/>
      <c r="J88" s="101"/>
      <c r="K88" s="103">
        <f t="shared" si="2"/>
        <v>0</v>
      </c>
    </row>
    <row r="89" spans="1:11" ht="21" x14ac:dyDescent="0.25">
      <c r="A89" s="143" t="s">
        <v>103</v>
      </c>
      <c r="B89" s="100" t="s">
        <v>104</v>
      </c>
      <c r="C89" s="103">
        <f>C78</f>
        <v>14555838</v>
      </c>
      <c r="D89" s="101"/>
      <c r="E89" s="101"/>
      <c r="F89" s="103">
        <f t="shared" si="3"/>
        <v>14555838</v>
      </c>
      <c r="G89" s="37">
        <f>G66+G70+G75+G78+G83+G88</f>
        <v>1997543</v>
      </c>
      <c r="H89" s="37">
        <f>H66+H70+H75+H78+H83+H88</f>
        <v>0</v>
      </c>
      <c r="I89" s="37">
        <f>I66+I70+I75+I78+I83+I88</f>
        <v>58750</v>
      </c>
      <c r="J89" s="37">
        <f>J66+J70+J75+J78+J83+J88</f>
        <v>0</v>
      </c>
      <c r="K89" s="103">
        <f t="shared" si="2"/>
        <v>16612131</v>
      </c>
    </row>
    <row r="90" spans="1:11" x14ac:dyDescent="0.25">
      <c r="A90" s="143" t="s">
        <v>105</v>
      </c>
      <c r="B90" s="100" t="s">
        <v>180</v>
      </c>
      <c r="C90" s="103">
        <f>C65+C89</f>
        <v>14705838</v>
      </c>
      <c r="D90" s="101"/>
      <c r="E90" s="101"/>
      <c r="F90" s="103">
        <f t="shared" si="3"/>
        <v>14705838</v>
      </c>
      <c r="G90" s="37">
        <f>G65+G89</f>
        <v>1997543</v>
      </c>
      <c r="H90" s="37">
        <f>H65+H89</f>
        <v>0</v>
      </c>
      <c r="I90" s="37">
        <f>I65+I89</f>
        <v>58750</v>
      </c>
      <c r="J90" s="37">
        <f>J65+J89</f>
        <v>0</v>
      </c>
      <c r="K90" s="103">
        <f t="shared" si="2"/>
        <v>16762131</v>
      </c>
    </row>
    <row r="91" spans="1:11" x14ac:dyDescent="0.25">
      <c r="A91" s="105"/>
      <c r="B91" s="105"/>
      <c r="C91" s="105"/>
      <c r="D91" s="105"/>
      <c r="E91" s="105"/>
      <c r="F91" s="105"/>
    </row>
    <row r="92" spans="1:11" x14ac:dyDescent="0.25">
      <c r="A92" s="106"/>
      <c r="B92" s="106"/>
      <c r="C92" s="105"/>
      <c r="D92" s="105"/>
      <c r="E92" s="105"/>
      <c r="F92" s="105"/>
    </row>
    <row r="93" spans="1:11" x14ac:dyDescent="0.25">
      <c r="A93" s="107"/>
      <c r="B93" s="107"/>
      <c r="C93" s="108"/>
      <c r="D93" s="108"/>
      <c r="E93" s="108"/>
    </row>
    <row r="94" spans="1:11" ht="15" customHeight="1" x14ac:dyDescent="0.25">
      <c r="A94" s="252" t="s">
        <v>172</v>
      </c>
      <c r="B94" s="252" t="s">
        <v>173</v>
      </c>
      <c r="C94" s="253"/>
      <c r="D94" s="253"/>
      <c r="E94" s="253"/>
      <c r="F94" s="253"/>
    </row>
    <row r="95" spans="1:11" ht="21" x14ac:dyDescent="0.25">
      <c r="A95" s="252"/>
      <c r="B95" s="252"/>
      <c r="C95" s="97" t="s">
        <v>3</v>
      </c>
      <c r="D95" s="97" t="s">
        <v>4</v>
      </c>
      <c r="E95" s="97" t="s">
        <v>5</v>
      </c>
      <c r="F95" s="160" t="s">
        <v>327</v>
      </c>
      <c r="G95" s="49" t="s">
        <v>314</v>
      </c>
      <c r="H95" s="49" t="s">
        <v>315</v>
      </c>
      <c r="I95" s="49" t="s">
        <v>316</v>
      </c>
      <c r="J95" s="49" t="s">
        <v>328</v>
      </c>
      <c r="K95" s="49" t="s">
        <v>313</v>
      </c>
    </row>
    <row r="96" spans="1:11" x14ac:dyDescent="0.25">
      <c r="A96" s="99">
        <v>1</v>
      </c>
      <c r="B96" s="99">
        <v>2</v>
      </c>
      <c r="C96" s="99">
        <v>3</v>
      </c>
      <c r="D96" s="99">
        <v>4</v>
      </c>
      <c r="E96" s="99">
        <v>5</v>
      </c>
      <c r="F96" s="99">
        <v>6</v>
      </c>
      <c r="G96" s="156"/>
      <c r="H96" s="156"/>
      <c r="I96" s="156"/>
      <c r="J96" s="156"/>
      <c r="K96" s="156"/>
    </row>
    <row r="97" spans="1:11" x14ac:dyDescent="0.25">
      <c r="A97" s="252" t="s">
        <v>166</v>
      </c>
      <c r="B97" s="252"/>
      <c r="C97" s="252"/>
      <c r="D97" s="252"/>
      <c r="E97" s="252"/>
      <c r="F97" s="252"/>
    </row>
    <row r="98" spans="1:11" x14ac:dyDescent="0.25">
      <c r="A98" s="143" t="s">
        <v>6</v>
      </c>
      <c r="B98" s="100" t="s">
        <v>306</v>
      </c>
      <c r="C98" s="103">
        <f>C99+C100+C101+C102+C103</f>
        <v>13305028</v>
      </c>
      <c r="D98" s="101"/>
      <c r="E98" s="101"/>
      <c r="F98" s="103">
        <f t="shared" ref="F98:F152" si="5">C98+D98+E98</f>
        <v>13305028</v>
      </c>
      <c r="G98" s="103">
        <f>SUM(G99:G101)</f>
        <v>1489543</v>
      </c>
      <c r="H98" s="103">
        <f>SUM(H99:H101)</f>
        <v>-2000000</v>
      </c>
      <c r="I98" s="103">
        <f>SUM(I99:I101)</f>
        <v>58750</v>
      </c>
      <c r="J98" s="103">
        <f>SUM(J99:J101)</f>
        <v>532500</v>
      </c>
      <c r="K98" s="103">
        <f t="shared" ref="K98:K153" si="6">F98+G98+H98+I98+J98</f>
        <v>13385821</v>
      </c>
    </row>
    <row r="99" spans="1:11" x14ac:dyDescent="0.25">
      <c r="A99" s="133" t="s">
        <v>228</v>
      </c>
      <c r="B99" s="102" t="s">
        <v>110</v>
      </c>
      <c r="C99" s="104">
        <v>7045660</v>
      </c>
      <c r="D99" s="52"/>
      <c r="E99" s="52"/>
      <c r="F99" s="104">
        <f t="shared" si="5"/>
        <v>7045660</v>
      </c>
      <c r="G99" s="104"/>
      <c r="H99" s="104"/>
      <c r="I99" s="104">
        <v>50000</v>
      </c>
      <c r="J99" s="104">
        <v>157913</v>
      </c>
      <c r="K99" s="104">
        <f t="shared" si="6"/>
        <v>7253573</v>
      </c>
    </row>
    <row r="100" spans="1:11" x14ac:dyDescent="0.25">
      <c r="A100" s="133" t="s">
        <v>289</v>
      </c>
      <c r="B100" s="102" t="s">
        <v>111</v>
      </c>
      <c r="C100" s="104">
        <v>1381298</v>
      </c>
      <c r="D100" s="52"/>
      <c r="E100" s="52"/>
      <c r="F100" s="104">
        <f t="shared" si="5"/>
        <v>1381298</v>
      </c>
      <c r="G100" s="104"/>
      <c r="H100" s="104"/>
      <c r="I100" s="104">
        <v>8750</v>
      </c>
      <c r="J100" s="104"/>
      <c r="K100" s="104">
        <f t="shared" si="6"/>
        <v>1390048</v>
      </c>
    </row>
    <row r="101" spans="1:11" x14ac:dyDescent="0.25">
      <c r="A101" s="133" t="s">
        <v>229</v>
      </c>
      <c r="B101" s="102" t="s">
        <v>112</v>
      </c>
      <c r="C101" s="104">
        <v>4878070</v>
      </c>
      <c r="D101" s="52"/>
      <c r="E101" s="52"/>
      <c r="F101" s="104">
        <f t="shared" si="5"/>
        <v>4878070</v>
      </c>
      <c r="G101" s="104">
        <v>1489543</v>
      </c>
      <c r="H101" s="104">
        <v>-2000000</v>
      </c>
      <c r="I101" s="104"/>
      <c r="J101" s="104">
        <v>374587</v>
      </c>
      <c r="K101" s="104">
        <f t="shared" si="6"/>
        <v>4742200</v>
      </c>
    </row>
    <row r="102" spans="1:11" x14ac:dyDescent="0.25">
      <c r="A102" s="133" t="s">
        <v>230</v>
      </c>
      <c r="B102" s="102" t="s">
        <v>113</v>
      </c>
      <c r="C102" s="52"/>
      <c r="D102" s="52"/>
      <c r="E102" s="52"/>
      <c r="F102" s="52">
        <f t="shared" si="5"/>
        <v>0</v>
      </c>
      <c r="G102" s="52"/>
      <c r="H102" s="52"/>
      <c r="I102" s="52"/>
      <c r="J102" s="52"/>
      <c r="K102" s="104">
        <f t="shared" si="6"/>
        <v>0</v>
      </c>
    </row>
    <row r="103" spans="1:11" x14ac:dyDescent="0.25">
      <c r="A103" s="133" t="s">
        <v>231</v>
      </c>
      <c r="B103" s="102" t="s">
        <v>114</v>
      </c>
      <c r="C103" s="52"/>
      <c r="D103" s="52"/>
      <c r="E103" s="52"/>
      <c r="F103" s="52">
        <f t="shared" si="5"/>
        <v>0</v>
      </c>
      <c r="G103" s="52"/>
      <c r="H103" s="52"/>
      <c r="I103" s="52"/>
      <c r="J103" s="52"/>
      <c r="K103" s="104">
        <f t="shared" si="6"/>
        <v>0</v>
      </c>
    </row>
    <row r="104" spans="1:11" x14ac:dyDescent="0.25">
      <c r="A104" s="133" t="s">
        <v>232</v>
      </c>
      <c r="B104" s="102" t="s">
        <v>115</v>
      </c>
      <c r="C104" s="52"/>
      <c r="D104" s="52"/>
      <c r="E104" s="52"/>
      <c r="F104" s="52">
        <f t="shared" si="5"/>
        <v>0</v>
      </c>
      <c r="G104" s="52"/>
      <c r="H104" s="52"/>
      <c r="I104" s="52"/>
      <c r="J104" s="52"/>
      <c r="K104" s="104">
        <f t="shared" si="6"/>
        <v>0</v>
      </c>
    </row>
    <row r="105" spans="1:11" x14ac:dyDescent="0.25">
      <c r="A105" s="133" t="s">
        <v>233</v>
      </c>
      <c r="B105" s="109" t="s">
        <v>116</v>
      </c>
      <c r="C105" s="52"/>
      <c r="D105" s="52"/>
      <c r="E105" s="52"/>
      <c r="F105" s="52">
        <f t="shared" si="5"/>
        <v>0</v>
      </c>
      <c r="G105" s="52"/>
      <c r="H105" s="52"/>
      <c r="I105" s="52"/>
      <c r="J105" s="52"/>
      <c r="K105" s="104">
        <f t="shared" si="6"/>
        <v>0</v>
      </c>
    </row>
    <row r="106" spans="1:11" ht="22.5" x14ac:dyDescent="0.25">
      <c r="A106" s="133" t="s">
        <v>290</v>
      </c>
      <c r="B106" s="102" t="s">
        <v>117</v>
      </c>
      <c r="C106" s="52"/>
      <c r="D106" s="52"/>
      <c r="E106" s="52"/>
      <c r="F106" s="52">
        <f t="shared" si="5"/>
        <v>0</v>
      </c>
      <c r="G106" s="52"/>
      <c r="H106" s="52"/>
      <c r="I106" s="52"/>
      <c r="J106" s="52"/>
      <c r="K106" s="104">
        <f t="shared" si="6"/>
        <v>0</v>
      </c>
    </row>
    <row r="107" spans="1:11" ht="22.5" x14ac:dyDescent="0.25">
      <c r="A107" s="133" t="s">
        <v>291</v>
      </c>
      <c r="B107" s="102" t="s">
        <v>118</v>
      </c>
      <c r="C107" s="52"/>
      <c r="D107" s="52"/>
      <c r="E107" s="52"/>
      <c r="F107" s="52">
        <f t="shared" si="5"/>
        <v>0</v>
      </c>
      <c r="G107" s="52"/>
      <c r="H107" s="52"/>
      <c r="I107" s="52"/>
      <c r="J107" s="52"/>
      <c r="K107" s="104">
        <f t="shared" si="6"/>
        <v>0</v>
      </c>
    </row>
    <row r="108" spans="1:11" x14ac:dyDescent="0.25">
      <c r="A108" s="133" t="s">
        <v>292</v>
      </c>
      <c r="B108" s="109" t="s">
        <v>119</v>
      </c>
      <c r="C108" s="52"/>
      <c r="D108" s="52"/>
      <c r="E108" s="52"/>
      <c r="F108" s="52">
        <f t="shared" si="5"/>
        <v>0</v>
      </c>
      <c r="G108" s="52"/>
      <c r="H108" s="52"/>
      <c r="I108" s="52"/>
      <c r="J108" s="52"/>
      <c r="K108" s="104">
        <f t="shared" si="6"/>
        <v>0</v>
      </c>
    </row>
    <row r="109" spans="1:11" x14ac:dyDescent="0.25">
      <c r="A109" s="133" t="s">
        <v>293</v>
      </c>
      <c r="B109" s="109" t="s">
        <v>120</v>
      </c>
      <c r="C109" s="52"/>
      <c r="D109" s="52"/>
      <c r="E109" s="52"/>
      <c r="F109" s="52">
        <f t="shared" si="5"/>
        <v>0</v>
      </c>
      <c r="G109" s="52"/>
      <c r="H109" s="52"/>
      <c r="I109" s="52"/>
      <c r="J109" s="52"/>
      <c r="K109" s="104">
        <f t="shared" si="6"/>
        <v>0</v>
      </c>
    </row>
    <row r="110" spans="1:11" ht="22.5" x14ac:dyDescent="0.25">
      <c r="A110" s="133" t="s">
        <v>294</v>
      </c>
      <c r="B110" s="102" t="s">
        <v>121</v>
      </c>
      <c r="C110" s="52"/>
      <c r="D110" s="52"/>
      <c r="E110" s="52"/>
      <c r="F110" s="52">
        <f t="shared" si="5"/>
        <v>0</v>
      </c>
      <c r="G110" s="52"/>
      <c r="H110" s="52"/>
      <c r="I110" s="52"/>
      <c r="J110" s="52"/>
      <c r="K110" s="104">
        <f t="shared" si="6"/>
        <v>0</v>
      </c>
    </row>
    <row r="111" spans="1:11" x14ac:dyDescent="0.25">
      <c r="A111" s="133" t="s">
        <v>295</v>
      </c>
      <c r="B111" s="102" t="s">
        <v>122</v>
      </c>
      <c r="C111" s="52"/>
      <c r="D111" s="52"/>
      <c r="E111" s="52"/>
      <c r="F111" s="52">
        <f t="shared" si="5"/>
        <v>0</v>
      </c>
      <c r="G111" s="52"/>
      <c r="H111" s="52"/>
      <c r="I111" s="52"/>
      <c r="J111" s="52"/>
      <c r="K111" s="104">
        <f t="shared" si="6"/>
        <v>0</v>
      </c>
    </row>
    <row r="112" spans="1:11" x14ac:dyDescent="0.25">
      <c r="A112" s="133" t="s">
        <v>296</v>
      </c>
      <c r="B112" s="102" t="s">
        <v>123</v>
      </c>
      <c r="C112" s="52"/>
      <c r="D112" s="52"/>
      <c r="E112" s="52"/>
      <c r="F112" s="52">
        <f t="shared" si="5"/>
        <v>0</v>
      </c>
      <c r="G112" s="52"/>
      <c r="H112" s="52"/>
      <c r="I112" s="52"/>
      <c r="J112" s="52"/>
      <c r="K112" s="104">
        <f t="shared" si="6"/>
        <v>0</v>
      </c>
    </row>
    <row r="113" spans="1:15" ht="22.5" x14ac:dyDescent="0.25">
      <c r="A113" s="133" t="s">
        <v>297</v>
      </c>
      <c r="B113" s="102" t="s">
        <v>124</v>
      </c>
      <c r="C113" s="52"/>
      <c r="D113" s="52"/>
      <c r="E113" s="52"/>
      <c r="F113" s="52">
        <f t="shared" si="5"/>
        <v>0</v>
      </c>
      <c r="G113" s="52"/>
      <c r="H113" s="52"/>
      <c r="I113" s="52"/>
      <c r="J113" s="52"/>
      <c r="K113" s="104">
        <f t="shared" si="6"/>
        <v>0</v>
      </c>
    </row>
    <row r="114" spans="1:15" x14ac:dyDescent="0.25">
      <c r="A114" s="143" t="s">
        <v>14</v>
      </c>
      <c r="B114" s="100" t="s">
        <v>307</v>
      </c>
      <c r="C114" s="103">
        <f>C115+C117</f>
        <v>1400810</v>
      </c>
      <c r="D114" s="101"/>
      <c r="E114" s="101"/>
      <c r="F114" s="103">
        <f t="shared" si="5"/>
        <v>1400810</v>
      </c>
      <c r="G114" s="103">
        <f>SUM(G115:G117)</f>
        <v>508000</v>
      </c>
      <c r="H114" s="103">
        <f>SUM(H115:H117)</f>
        <v>2000000</v>
      </c>
      <c r="I114" s="103">
        <f t="shared" ref="I114:J114" si="7">SUM(I115:I117)</f>
        <v>0</v>
      </c>
      <c r="J114" s="103">
        <f t="shared" si="7"/>
        <v>-532500</v>
      </c>
      <c r="K114" s="103">
        <f t="shared" si="6"/>
        <v>3376310</v>
      </c>
    </row>
    <row r="115" spans="1:15" x14ac:dyDescent="0.25">
      <c r="A115" s="133" t="s">
        <v>234</v>
      </c>
      <c r="B115" s="102" t="s">
        <v>126</v>
      </c>
      <c r="C115" s="104">
        <v>800100</v>
      </c>
      <c r="D115" s="52"/>
      <c r="E115" s="52"/>
      <c r="F115" s="104">
        <f t="shared" si="5"/>
        <v>800100</v>
      </c>
      <c r="G115" s="104">
        <v>508000</v>
      </c>
      <c r="H115" s="104">
        <v>2000000</v>
      </c>
      <c r="I115" s="104"/>
      <c r="J115" s="104">
        <v>-604890</v>
      </c>
      <c r="K115" s="104">
        <f t="shared" si="6"/>
        <v>2703210</v>
      </c>
      <c r="M115" s="184"/>
      <c r="N115" s="184"/>
      <c r="O115" s="184"/>
    </row>
    <row r="116" spans="1:15" x14ac:dyDescent="0.25">
      <c r="A116" s="133" t="s">
        <v>235</v>
      </c>
      <c r="B116" s="102" t="s">
        <v>127</v>
      </c>
      <c r="C116" s="52"/>
      <c r="D116" s="52"/>
      <c r="E116" s="52"/>
      <c r="F116" s="52">
        <f t="shared" si="5"/>
        <v>0</v>
      </c>
      <c r="G116" s="52"/>
      <c r="H116" s="52"/>
      <c r="I116" s="52"/>
      <c r="J116" s="52"/>
      <c r="K116" s="104">
        <f t="shared" si="6"/>
        <v>0</v>
      </c>
    </row>
    <row r="117" spans="1:15" x14ac:dyDescent="0.25">
      <c r="A117" s="133" t="s">
        <v>236</v>
      </c>
      <c r="B117" s="102" t="s">
        <v>128</v>
      </c>
      <c r="C117" s="52">
        <v>600710</v>
      </c>
      <c r="D117" s="52"/>
      <c r="E117" s="52"/>
      <c r="F117" s="104">
        <f t="shared" si="5"/>
        <v>600710</v>
      </c>
      <c r="G117" s="52"/>
      <c r="H117" s="52"/>
      <c r="I117" s="52"/>
      <c r="J117" s="104">
        <v>72390</v>
      </c>
      <c r="K117" s="104">
        <f t="shared" si="6"/>
        <v>673100</v>
      </c>
    </row>
    <row r="118" spans="1:15" x14ac:dyDescent="0.25">
      <c r="A118" s="133" t="s">
        <v>237</v>
      </c>
      <c r="B118" s="102" t="s">
        <v>129</v>
      </c>
      <c r="C118" s="52"/>
      <c r="D118" s="52"/>
      <c r="E118" s="52"/>
      <c r="F118" s="52">
        <f t="shared" si="5"/>
        <v>0</v>
      </c>
      <c r="G118" s="52"/>
      <c r="H118" s="52"/>
      <c r="I118" s="52"/>
      <c r="J118" s="52"/>
      <c r="K118" s="104">
        <f t="shared" si="6"/>
        <v>0</v>
      </c>
    </row>
    <row r="119" spans="1:15" x14ac:dyDescent="0.25">
      <c r="A119" s="133" t="s">
        <v>238</v>
      </c>
      <c r="B119" s="102" t="s">
        <v>130</v>
      </c>
      <c r="C119" s="52"/>
      <c r="D119" s="52"/>
      <c r="E119" s="52"/>
      <c r="F119" s="52">
        <f t="shared" si="5"/>
        <v>0</v>
      </c>
      <c r="G119" s="52"/>
      <c r="H119" s="52"/>
      <c r="I119" s="52"/>
      <c r="J119" s="52"/>
      <c r="K119" s="104">
        <f t="shared" si="6"/>
        <v>0</v>
      </c>
    </row>
    <row r="120" spans="1:15" ht="22.5" x14ac:dyDescent="0.25">
      <c r="A120" s="133" t="s">
        <v>239</v>
      </c>
      <c r="B120" s="102" t="s">
        <v>131</v>
      </c>
      <c r="C120" s="52"/>
      <c r="D120" s="52"/>
      <c r="E120" s="52"/>
      <c r="F120" s="52">
        <f t="shared" si="5"/>
        <v>0</v>
      </c>
      <c r="G120" s="52"/>
      <c r="H120" s="52"/>
      <c r="I120" s="52"/>
      <c r="J120" s="52"/>
      <c r="K120" s="104">
        <f t="shared" si="6"/>
        <v>0</v>
      </c>
    </row>
    <row r="121" spans="1:15" ht="22.5" x14ac:dyDescent="0.25">
      <c r="A121" s="133" t="s">
        <v>298</v>
      </c>
      <c r="B121" s="102" t="s">
        <v>132</v>
      </c>
      <c r="C121" s="52"/>
      <c r="D121" s="52"/>
      <c r="E121" s="52"/>
      <c r="F121" s="52">
        <f t="shared" si="5"/>
        <v>0</v>
      </c>
      <c r="G121" s="52"/>
      <c r="H121" s="52"/>
      <c r="I121" s="52"/>
      <c r="J121" s="52"/>
      <c r="K121" s="104">
        <f t="shared" si="6"/>
        <v>0</v>
      </c>
    </row>
    <row r="122" spans="1:15" ht="22.5" x14ac:dyDescent="0.25">
      <c r="A122" s="133" t="s">
        <v>299</v>
      </c>
      <c r="B122" s="102" t="s">
        <v>118</v>
      </c>
      <c r="C122" s="52"/>
      <c r="D122" s="52"/>
      <c r="E122" s="52"/>
      <c r="F122" s="52">
        <f t="shared" si="5"/>
        <v>0</v>
      </c>
      <c r="G122" s="52"/>
      <c r="H122" s="52"/>
      <c r="I122" s="52"/>
      <c r="J122" s="52"/>
      <c r="K122" s="104">
        <f t="shared" si="6"/>
        <v>0</v>
      </c>
    </row>
    <row r="123" spans="1:15" x14ac:dyDescent="0.25">
      <c r="A123" s="133" t="s">
        <v>300</v>
      </c>
      <c r="B123" s="102" t="s">
        <v>133</v>
      </c>
      <c r="C123" s="52"/>
      <c r="D123" s="52"/>
      <c r="E123" s="52"/>
      <c r="F123" s="52">
        <f t="shared" si="5"/>
        <v>0</v>
      </c>
      <c r="G123" s="52"/>
      <c r="H123" s="52"/>
      <c r="I123" s="52"/>
      <c r="J123" s="52"/>
      <c r="K123" s="104">
        <f t="shared" si="6"/>
        <v>0</v>
      </c>
    </row>
    <row r="124" spans="1:15" x14ac:dyDescent="0.25">
      <c r="A124" s="133" t="s">
        <v>301</v>
      </c>
      <c r="B124" s="102" t="s">
        <v>134</v>
      </c>
      <c r="C124" s="52"/>
      <c r="D124" s="52"/>
      <c r="E124" s="52"/>
      <c r="F124" s="52">
        <f t="shared" si="5"/>
        <v>0</v>
      </c>
      <c r="G124" s="52"/>
      <c r="H124" s="52"/>
      <c r="I124" s="52"/>
      <c r="J124" s="52"/>
      <c r="K124" s="104">
        <f t="shared" si="6"/>
        <v>0</v>
      </c>
    </row>
    <row r="125" spans="1:15" ht="22.5" x14ac:dyDescent="0.25">
      <c r="A125" s="133" t="s">
        <v>302</v>
      </c>
      <c r="B125" s="102" t="s">
        <v>121</v>
      </c>
      <c r="C125" s="52"/>
      <c r="D125" s="52"/>
      <c r="E125" s="52"/>
      <c r="F125" s="52">
        <f t="shared" si="5"/>
        <v>0</v>
      </c>
      <c r="G125" s="52"/>
      <c r="H125" s="52"/>
      <c r="I125" s="52"/>
      <c r="J125" s="52"/>
      <c r="K125" s="104">
        <f t="shared" si="6"/>
        <v>0</v>
      </c>
    </row>
    <row r="126" spans="1:15" x14ac:dyDescent="0.25">
      <c r="A126" s="133" t="s">
        <v>303</v>
      </c>
      <c r="B126" s="102" t="s">
        <v>135</v>
      </c>
      <c r="C126" s="52"/>
      <c r="D126" s="52"/>
      <c r="E126" s="52"/>
      <c r="F126" s="52">
        <f t="shared" si="5"/>
        <v>0</v>
      </c>
      <c r="G126" s="52"/>
      <c r="H126" s="52"/>
      <c r="I126" s="52"/>
      <c r="J126" s="52"/>
      <c r="K126" s="104">
        <f t="shared" si="6"/>
        <v>0</v>
      </c>
    </row>
    <row r="127" spans="1:15" ht="22.5" x14ac:dyDescent="0.25">
      <c r="A127" s="133" t="s">
        <v>304</v>
      </c>
      <c r="B127" s="102" t="s">
        <v>136</v>
      </c>
      <c r="C127" s="52"/>
      <c r="D127" s="52"/>
      <c r="E127" s="52"/>
      <c r="F127" s="52">
        <f t="shared" si="5"/>
        <v>0</v>
      </c>
      <c r="G127" s="52"/>
      <c r="H127" s="52"/>
      <c r="I127" s="52"/>
      <c r="J127" s="52"/>
      <c r="K127" s="104">
        <f t="shared" si="6"/>
        <v>0</v>
      </c>
    </row>
    <row r="128" spans="1:15" x14ac:dyDescent="0.25">
      <c r="A128" s="143" t="s">
        <v>22</v>
      </c>
      <c r="B128" s="100" t="s">
        <v>137</v>
      </c>
      <c r="C128" s="101"/>
      <c r="D128" s="101"/>
      <c r="E128" s="101"/>
      <c r="F128" s="101">
        <f t="shared" si="5"/>
        <v>0</v>
      </c>
      <c r="G128" s="101"/>
      <c r="H128" s="101"/>
      <c r="I128" s="101"/>
      <c r="J128" s="101"/>
      <c r="K128" s="103">
        <f t="shared" si="6"/>
        <v>0</v>
      </c>
    </row>
    <row r="129" spans="1:11" x14ac:dyDescent="0.25">
      <c r="A129" s="133" t="s">
        <v>240</v>
      </c>
      <c r="B129" s="102" t="s">
        <v>138</v>
      </c>
      <c r="C129" s="52"/>
      <c r="D129" s="52"/>
      <c r="E129" s="52"/>
      <c r="F129" s="52">
        <f t="shared" si="5"/>
        <v>0</v>
      </c>
      <c r="G129" s="52"/>
      <c r="H129" s="52"/>
      <c r="I129" s="52"/>
      <c r="J129" s="52"/>
      <c r="K129" s="104">
        <f t="shared" si="6"/>
        <v>0</v>
      </c>
    </row>
    <row r="130" spans="1:11" x14ac:dyDescent="0.25">
      <c r="A130" s="133" t="s">
        <v>241</v>
      </c>
      <c r="B130" s="102" t="s">
        <v>139</v>
      </c>
      <c r="C130" s="52"/>
      <c r="D130" s="52"/>
      <c r="E130" s="52"/>
      <c r="F130" s="52">
        <f t="shared" si="5"/>
        <v>0</v>
      </c>
      <c r="G130" s="52"/>
      <c r="H130" s="52"/>
      <c r="I130" s="52"/>
      <c r="J130" s="52"/>
      <c r="K130" s="104">
        <f t="shared" si="6"/>
        <v>0</v>
      </c>
    </row>
    <row r="131" spans="1:11" x14ac:dyDescent="0.25">
      <c r="A131" s="143" t="s">
        <v>140</v>
      </c>
      <c r="B131" s="100" t="s">
        <v>141</v>
      </c>
      <c r="C131" s="103">
        <f>C98+C114</f>
        <v>14705838</v>
      </c>
      <c r="D131" s="101"/>
      <c r="E131" s="101"/>
      <c r="F131" s="103">
        <f t="shared" si="5"/>
        <v>14705838</v>
      </c>
      <c r="G131" s="103">
        <f>G98+G114+G128</f>
        <v>1997543</v>
      </c>
      <c r="H131" s="103">
        <f>H98+H114+H128</f>
        <v>0</v>
      </c>
      <c r="I131" s="103">
        <f>I98+I114+I128</f>
        <v>58750</v>
      </c>
      <c r="J131" s="103">
        <f>J98+J114+J128</f>
        <v>0</v>
      </c>
      <c r="K131" s="103">
        <f t="shared" si="6"/>
        <v>16762131</v>
      </c>
    </row>
    <row r="132" spans="1:11" ht="21" x14ac:dyDescent="0.25">
      <c r="A132" s="143" t="s">
        <v>38</v>
      </c>
      <c r="B132" s="100" t="s">
        <v>142</v>
      </c>
      <c r="C132" s="101"/>
      <c r="D132" s="101"/>
      <c r="E132" s="101"/>
      <c r="F132" s="101">
        <f t="shared" si="5"/>
        <v>0</v>
      </c>
      <c r="G132" s="101"/>
      <c r="H132" s="101"/>
      <c r="I132" s="101"/>
      <c r="J132" s="101"/>
      <c r="K132" s="103">
        <f t="shared" si="6"/>
        <v>0</v>
      </c>
    </row>
    <row r="133" spans="1:11" x14ac:dyDescent="0.25">
      <c r="A133" s="133" t="s">
        <v>252</v>
      </c>
      <c r="B133" s="102" t="s">
        <v>181</v>
      </c>
      <c r="C133" s="52"/>
      <c r="D133" s="52"/>
      <c r="E133" s="52"/>
      <c r="F133" s="52">
        <f t="shared" si="5"/>
        <v>0</v>
      </c>
      <c r="G133" s="52"/>
      <c r="H133" s="52"/>
      <c r="I133" s="52"/>
      <c r="J133" s="52"/>
      <c r="K133" s="104">
        <f t="shared" si="6"/>
        <v>0</v>
      </c>
    </row>
    <row r="134" spans="1:11" ht="22.5" x14ac:dyDescent="0.25">
      <c r="A134" s="133" t="s">
        <v>253</v>
      </c>
      <c r="B134" s="102" t="s">
        <v>182</v>
      </c>
      <c r="C134" s="52"/>
      <c r="D134" s="52"/>
      <c r="E134" s="52"/>
      <c r="F134" s="52">
        <f t="shared" si="5"/>
        <v>0</v>
      </c>
      <c r="G134" s="52"/>
      <c r="H134" s="52"/>
      <c r="I134" s="52"/>
      <c r="J134" s="52"/>
      <c r="K134" s="104">
        <f t="shared" si="6"/>
        <v>0</v>
      </c>
    </row>
    <row r="135" spans="1:11" x14ac:dyDescent="0.25">
      <c r="A135" s="133" t="s">
        <v>254</v>
      </c>
      <c r="B135" s="102" t="s">
        <v>183</v>
      </c>
      <c r="C135" s="52"/>
      <c r="D135" s="52"/>
      <c r="E135" s="52"/>
      <c r="F135" s="52">
        <f t="shared" si="5"/>
        <v>0</v>
      </c>
      <c r="G135" s="52"/>
      <c r="H135" s="52"/>
      <c r="I135" s="52"/>
      <c r="J135" s="52"/>
      <c r="K135" s="104">
        <f t="shared" si="6"/>
        <v>0</v>
      </c>
    </row>
    <row r="136" spans="1:11" x14ac:dyDescent="0.25">
      <c r="A136" s="122" t="s">
        <v>50</v>
      </c>
      <c r="B136" s="100" t="s">
        <v>146</v>
      </c>
      <c r="C136" s="101"/>
      <c r="D136" s="101"/>
      <c r="E136" s="101"/>
      <c r="F136" s="101">
        <f t="shared" si="5"/>
        <v>0</v>
      </c>
      <c r="G136" s="101"/>
      <c r="H136" s="101"/>
      <c r="I136" s="101"/>
      <c r="J136" s="101"/>
      <c r="K136" s="103">
        <f t="shared" si="6"/>
        <v>0</v>
      </c>
    </row>
    <row r="137" spans="1:11" x14ac:dyDescent="0.25">
      <c r="A137" s="133" t="s">
        <v>262</v>
      </c>
      <c r="B137" s="102" t="s">
        <v>147</v>
      </c>
      <c r="C137" s="52"/>
      <c r="D137" s="52"/>
      <c r="E137" s="52"/>
      <c r="F137" s="52">
        <f t="shared" si="5"/>
        <v>0</v>
      </c>
      <c r="G137" s="52"/>
      <c r="H137" s="52"/>
      <c r="I137" s="52"/>
      <c r="J137" s="52"/>
      <c r="K137" s="104">
        <f t="shared" si="6"/>
        <v>0</v>
      </c>
    </row>
    <row r="138" spans="1:11" x14ac:dyDescent="0.25">
      <c r="A138" s="133" t="s">
        <v>263</v>
      </c>
      <c r="B138" s="102" t="s">
        <v>148</v>
      </c>
      <c r="C138" s="52"/>
      <c r="D138" s="52"/>
      <c r="E138" s="52"/>
      <c r="F138" s="52">
        <f t="shared" si="5"/>
        <v>0</v>
      </c>
      <c r="G138" s="52"/>
      <c r="H138" s="52"/>
      <c r="I138" s="52"/>
      <c r="J138" s="52"/>
      <c r="K138" s="104">
        <f t="shared" si="6"/>
        <v>0</v>
      </c>
    </row>
    <row r="139" spans="1:11" x14ac:dyDescent="0.25">
      <c r="A139" s="133" t="s">
        <v>264</v>
      </c>
      <c r="B139" s="102" t="s">
        <v>149</v>
      </c>
      <c r="C139" s="52"/>
      <c r="D139" s="52"/>
      <c r="E139" s="52"/>
      <c r="F139" s="52">
        <f t="shared" si="5"/>
        <v>0</v>
      </c>
      <c r="G139" s="52"/>
      <c r="H139" s="52"/>
      <c r="I139" s="52"/>
      <c r="J139" s="52"/>
      <c r="K139" s="104">
        <f t="shared" si="6"/>
        <v>0</v>
      </c>
    </row>
    <row r="140" spans="1:11" x14ac:dyDescent="0.25">
      <c r="A140" s="133" t="s">
        <v>265</v>
      </c>
      <c r="B140" s="102" t="s">
        <v>150</v>
      </c>
      <c r="C140" s="52"/>
      <c r="D140" s="52"/>
      <c r="E140" s="52"/>
      <c r="F140" s="52">
        <f t="shared" si="5"/>
        <v>0</v>
      </c>
      <c r="G140" s="52"/>
      <c r="H140" s="52"/>
      <c r="I140" s="52"/>
      <c r="J140" s="52"/>
      <c r="K140" s="104">
        <f t="shared" si="6"/>
        <v>0</v>
      </c>
    </row>
    <row r="141" spans="1:11" x14ac:dyDescent="0.25">
      <c r="A141" s="122" t="s">
        <v>151</v>
      </c>
      <c r="B141" s="100" t="s">
        <v>152</v>
      </c>
      <c r="C141" s="101"/>
      <c r="D141" s="101"/>
      <c r="E141" s="101"/>
      <c r="F141" s="101">
        <f t="shared" si="5"/>
        <v>0</v>
      </c>
      <c r="G141" s="101"/>
      <c r="H141" s="101"/>
      <c r="I141" s="101"/>
      <c r="J141" s="101"/>
      <c r="K141" s="103">
        <f t="shared" si="6"/>
        <v>0</v>
      </c>
    </row>
    <row r="142" spans="1:11" x14ac:dyDescent="0.25">
      <c r="A142" s="133" t="s">
        <v>267</v>
      </c>
      <c r="B142" s="102" t="s">
        <v>153</v>
      </c>
      <c r="C142" s="52"/>
      <c r="D142" s="52"/>
      <c r="E142" s="52"/>
      <c r="F142" s="52">
        <f t="shared" si="5"/>
        <v>0</v>
      </c>
      <c r="G142" s="52"/>
      <c r="H142" s="52"/>
      <c r="I142" s="52"/>
      <c r="J142" s="52"/>
      <c r="K142" s="104">
        <f t="shared" si="6"/>
        <v>0</v>
      </c>
    </row>
    <row r="143" spans="1:11" x14ac:dyDescent="0.25">
      <c r="A143" s="133" t="s">
        <v>268</v>
      </c>
      <c r="B143" s="102" t="s">
        <v>154</v>
      </c>
      <c r="C143" s="52"/>
      <c r="D143" s="52"/>
      <c r="E143" s="52"/>
      <c r="F143" s="52">
        <f t="shared" si="5"/>
        <v>0</v>
      </c>
      <c r="G143" s="52"/>
      <c r="H143" s="52"/>
      <c r="I143" s="52"/>
      <c r="J143" s="52"/>
      <c r="K143" s="104">
        <f t="shared" si="6"/>
        <v>0</v>
      </c>
    </row>
    <row r="144" spans="1:11" x14ac:dyDescent="0.25">
      <c r="A144" s="133" t="s">
        <v>269</v>
      </c>
      <c r="B144" s="102" t="s">
        <v>155</v>
      </c>
      <c r="C144" s="52"/>
      <c r="D144" s="52"/>
      <c r="E144" s="52"/>
      <c r="F144" s="52">
        <f t="shared" si="5"/>
        <v>0</v>
      </c>
      <c r="G144" s="52"/>
      <c r="H144" s="52"/>
      <c r="I144" s="52"/>
      <c r="J144" s="52"/>
      <c r="K144" s="104">
        <f t="shared" si="6"/>
        <v>0</v>
      </c>
    </row>
    <row r="145" spans="1:11" x14ac:dyDescent="0.25">
      <c r="A145" s="133" t="s">
        <v>270</v>
      </c>
      <c r="B145" s="102" t="s">
        <v>156</v>
      </c>
      <c r="C145" s="52"/>
      <c r="D145" s="52"/>
      <c r="E145" s="52"/>
      <c r="F145" s="52">
        <f t="shared" si="5"/>
        <v>0</v>
      </c>
      <c r="G145" s="52"/>
      <c r="H145" s="52"/>
      <c r="I145" s="52"/>
      <c r="J145" s="52"/>
      <c r="K145" s="104">
        <f t="shared" si="6"/>
        <v>0</v>
      </c>
    </row>
    <row r="146" spans="1:11" x14ac:dyDescent="0.25">
      <c r="A146" s="122" t="s">
        <v>63</v>
      </c>
      <c r="B146" s="100" t="s">
        <v>157</v>
      </c>
      <c r="C146" s="101"/>
      <c r="D146" s="101"/>
      <c r="E146" s="101"/>
      <c r="F146" s="101">
        <f t="shared" si="5"/>
        <v>0</v>
      </c>
      <c r="G146" s="101"/>
      <c r="H146" s="101"/>
      <c r="I146" s="101"/>
      <c r="J146" s="101"/>
      <c r="K146" s="103">
        <f t="shared" si="6"/>
        <v>0</v>
      </c>
    </row>
    <row r="147" spans="1:11" x14ac:dyDescent="0.25">
      <c r="A147" s="133" t="s">
        <v>271</v>
      </c>
      <c r="B147" s="102" t="s">
        <v>184</v>
      </c>
      <c r="C147" s="52"/>
      <c r="D147" s="52"/>
      <c r="E147" s="52"/>
      <c r="F147" s="52">
        <f t="shared" si="5"/>
        <v>0</v>
      </c>
      <c r="G147" s="52"/>
      <c r="H147" s="52"/>
      <c r="I147" s="52"/>
      <c r="J147" s="52"/>
      <c r="K147" s="104">
        <f t="shared" si="6"/>
        <v>0</v>
      </c>
    </row>
    <row r="148" spans="1:11" x14ac:dyDescent="0.25">
      <c r="A148" s="133" t="s">
        <v>272</v>
      </c>
      <c r="B148" s="102" t="s">
        <v>185</v>
      </c>
      <c r="C148" s="52"/>
      <c r="D148" s="52"/>
      <c r="E148" s="52"/>
      <c r="F148" s="52">
        <f t="shared" si="5"/>
        <v>0</v>
      </c>
      <c r="G148" s="52"/>
      <c r="H148" s="52"/>
      <c r="I148" s="52"/>
      <c r="J148" s="52"/>
      <c r="K148" s="104">
        <f t="shared" si="6"/>
        <v>0</v>
      </c>
    </row>
    <row r="149" spans="1:11" x14ac:dyDescent="0.25">
      <c r="A149" s="133" t="s">
        <v>273</v>
      </c>
      <c r="B149" s="102" t="s">
        <v>186</v>
      </c>
      <c r="C149" s="52"/>
      <c r="D149" s="52"/>
      <c r="E149" s="52"/>
      <c r="F149" s="52">
        <f t="shared" si="5"/>
        <v>0</v>
      </c>
      <c r="G149" s="52"/>
      <c r="H149" s="52"/>
      <c r="I149" s="52"/>
      <c r="J149" s="52"/>
      <c r="K149" s="104">
        <f t="shared" si="6"/>
        <v>0</v>
      </c>
    </row>
    <row r="150" spans="1:11" x14ac:dyDescent="0.25">
      <c r="A150" s="133" t="s">
        <v>274</v>
      </c>
      <c r="B150" s="102" t="s">
        <v>187</v>
      </c>
      <c r="C150" s="52"/>
      <c r="D150" s="52"/>
      <c r="E150" s="52"/>
      <c r="F150" s="52">
        <f t="shared" si="5"/>
        <v>0</v>
      </c>
      <c r="G150" s="52"/>
      <c r="H150" s="52"/>
      <c r="I150" s="52"/>
      <c r="J150" s="52"/>
      <c r="K150" s="104">
        <f t="shared" si="6"/>
        <v>0</v>
      </c>
    </row>
    <row r="151" spans="1:11" x14ac:dyDescent="0.25">
      <c r="A151" s="122" t="s">
        <v>69</v>
      </c>
      <c r="B151" s="100" t="s">
        <v>162</v>
      </c>
      <c r="C151" s="101"/>
      <c r="D151" s="101"/>
      <c r="E151" s="101"/>
      <c r="F151" s="101">
        <f t="shared" si="5"/>
        <v>0</v>
      </c>
      <c r="G151" s="101">
        <f>G132+G136+G141+G146</f>
        <v>0</v>
      </c>
      <c r="H151" s="101">
        <f>H132+H136+H141+H146</f>
        <v>0</v>
      </c>
      <c r="I151" s="101">
        <f>I132+I136+I141+I146</f>
        <v>0</v>
      </c>
      <c r="J151" s="101">
        <f>J132+J136+J141+J146</f>
        <v>0</v>
      </c>
      <c r="K151" s="103">
        <f t="shared" si="6"/>
        <v>0</v>
      </c>
    </row>
    <row r="152" spans="1:11" x14ac:dyDescent="0.25">
      <c r="A152" s="122" t="s">
        <v>163</v>
      </c>
      <c r="B152" s="100" t="s">
        <v>164</v>
      </c>
      <c r="C152" s="103">
        <f>C131</f>
        <v>14705838</v>
      </c>
      <c r="D152" s="101"/>
      <c r="E152" s="101"/>
      <c r="F152" s="103">
        <f t="shared" si="5"/>
        <v>14705838</v>
      </c>
      <c r="G152" s="103">
        <f>G131+G151</f>
        <v>1997543</v>
      </c>
      <c r="H152" s="103">
        <f>H131+H151</f>
        <v>0</v>
      </c>
      <c r="I152" s="103">
        <f>I131+I151</f>
        <v>58750</v>
      </c>
      <c r="J152" s="103">
        <f>J131+J151</f>
        <v>0</v>
      </c>
      <c r="K152" s="103">
        <f t="shared" si="6"/>
        <v>16762131</v>
      </c>
    </row>
    <row r="153" spans="1:11" x14ac:dyDescent="0.25">
      <c r="A153" s="110"/>
      <c r="B153" s="110"/>
      <c r="C153" s="110"/>
      <c r="D153" s="110"/>
      <c r="E153" s="110"/>
      <c r="F153" s="113">
        <f>F90-F152</f>
        <v>0</v>
      </c>
      <c r="G153" s="113">
        <f t="shared" ref="G153:H153" si="8">G90-G152</f>
        <v>0</v>
      </c>
      <c r="H153" s="113">
        <f t="shared" si="8"/>
        <v>0</v>
      </c>
      <c r="I153" s="113">
        <f t="shared" ref="I153:J153" si="9">I90-I152</f>
        <v>0</v>
      </c>
      <c r="J153" s="113">
        <f t="shared" si="9"/>
        <v>0</v>
      </c>
      <c r="K153" s="103">
        <f t="shared" si="6"/>
        <v>0</v>
      </c>
    </row>
    <row r="154" spans="1:11" x14ac:dyDescent="0.25">
      <c r="A154" s="254" t="s">
        <v>191</v>
      </c>
      <c r="B154" s="254"/>
      <c r="C154" s="255">
        <v>2</v>
      </c>
      <c r="D154" s="255"/>
      <c r="E154" s="255"/>
      <c r="F154" s="255"/>
    </row>
    <row r="155" spans="1:11" x14ac:dyDescent="0.25">
      <c r="A155" s="254" t="s">
        <v>192</v>
      </c>
      <c r="B155" s="254"/>
      <c r="C155" s="255">
        <v>0</v>
      </c>
      <c r="D155" s="255"/>
      <c r="E155" s="255"/>
      <c r="F155" s="255"/>
    </row>
    <row r="156" spans="1:11" ht="15.75" x14ac:dyDescent="0.25">
      <c r="A156" s="111"/>
    </row>
  </sheetData>
  <mergeCells count="15">
    <mergeCell ref="A155:B155"/>
    <mergeCell ref="C155:F155"/>
    <mergeCell ref="A94:A95"/>
    <mergeCell ref="B94:B95"/>
    <mergeCell ref="C94:F94"/>
    <mergeCell ref="A97:F97"/>
    <mergeCell ref="A154:B154"/>
    <mergeCell ref="C154:F154"/>
    <mergeCell ref="B2:F2"/>
    <mergeCell ref="B3:F3"/>
    <mergeCell ref="A4:F4"/>
    <mergeCell ref="A8:F8"/>
    <mergeCell ref="A5:A6"/>
    <mergeCell ref="B5:B6"/>
    <mergeCell ref="C5:F5"/>
  </mergeCells>
  <pageMargins left="0.7" right="0.7" top="0.75" bottom="0.75" header="0.3" footer="0.3"/>
  <pageSetup paperSize="9" scale="71" orientation="portrait" r:id="rId1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7</vt:i4>
      </vt:variant>
    </vt:vector>
  </HeadingPairs>
  <TitlesOfParts>
    <vt:vector size="18" baseType="lpstr">
      <vt:lpstr>1. melléklet</vt:lpstr>
      <vt:lpstr>2. melléklet</vt:lpstr>
      <vt:lpstr>9.1 melléklet</vt:lpstr>
      <vt:lpstr>9.2 melléklet bevétel</vt:lpstr>
      <vt:lpstr>9.2 kiadás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'1. melléklet'!Nyomtatási_terület</vt:lpstr>
      <vt:lpstr>'2. melléklet'!Nyomtatási_terület</vt:lpstr>
      <vt:lpstr>'9.1 melléklet'!Nyomtatási_terület</vt:lpstr>
      <vt:lpstr>'9.2 kiadás'!Nyomtatási_terület</vt:lpstr>
      <vt:lpstr>'9.5 melléklet'!Nyomtatási_terület</vt:lpstr>
      <vt:lpstr>'9.6 melléklet'!Nyomtatási_terület</vt:lpstr>
      <vt:lpstr>'9.7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Bella Andrea</cp:lastModifiedBy>
  <cp:lastPrinted>2019-12-05T08:52:24Z</cp:lastPrinted>
  <dcterms:created xsi:type="dcterms:W3CDTF">2018-12-03T11:00:00Z</dcterms:created>
  <dcterms:modified xsi:type="dcterms:W3CDTF">2020-02-21T07:35:48Z</dcterms:modified>
</cp:coreProperties>
</file>