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M:\TESTÜLET\2020\11.26\1. Költségvetés módosítás\"/>
    </mc:Choice>
  </mc:AlternateContent>
  <xr:revisionPtr revIDLastSave="0" documentId="13_ncr:1_{D206DC52-3C43-45E9-8A67-206DC7EEAEA6}" xr6:coauthVersionLast="45" xr6:coauthVersionMax="45" xr10:uidLastSave="{00000000-0000-0000-0000-000000000000}"/>
  <bookViews>
    <workbookView xWindow="-120" yWindow="-120" windowWidth="29040" windowHeight="15840" tabRatio="835" activeTab="11" xr2:uid="{00000000-000D-0000-FFFF-FFFF00000000}"/>
  </bookViews>
  <sheets>
    <sheet name="1. melléklet" sheetId="1" r:id="rId1"/>
    <sheet name="2. melléklet" sheetId="2" r:id="rId2"/>
    <sheet name="6.4 melléklet" sheetId="23" r:id="rId3"/>
    <sheet name="9.1 melléklet" sheetId="13" r:id="rId4"/>
    <sheet name="9.2 melléklet" sheetId="14" r:id="rId5"/>
    <sheet name="9.3 melléklet" sheetId="16" r:id="rId6"/>
    <sheet name=" 9.4 melléklet" sheetId="17" r:id="rId7"/>
    <sheet name="9.5 melléklet" sheetId="18" r:id="rId8"/>
    <sheet name="9.6 melléklet" sheetId="19" r:id="rId9"/>
    <sheet name="9.7 melléklet" sheetId="20" r:id="rId10"/>
    <sheet name="9.8 melléklet" sheetId="22" r:id="rId11"/>
    <sheet name="9.9 melléklet" sheetId="21" r:id="rId12"/>
  </sheets>
  <definedNames>
    <definedName name="_xlnm.Print_Titles" localSheetId="0">'1. melléklet'!$3:$9</definedName>
    <definedName name="_xlnm.Print_Area" localSheetId="6">' 9.4 melléklet'!$A$114:$L$127</definedName>
    <definedName name="_xlnm.Print_Area" localSheetId="0">'1. melléklet'!$A$2:$L$109</definedName>
    <definedName name="_xlnm.Print_Area" localSheetId="1">'2. melléklet'!$A$2:$L$33</definedName>
    <definedName name="_xlnm.Print_Area" localSheetId="3">'9.1 melléklet'!$A$2:$L$145</definedName>
    <definedName name="_xlnm.Print_Area" localSheetId="4">'9.2 melléklet'!$A$2:$L$145</definedName>
    <definedName name="_xlnm.Print_Area" localSheetId="8">'9.6 melléklet'!$A$114:$L$127</definedName>
    <definedName name="_xlnm.Print_Area" localSheetId="10">'9.8 melléklet'!$A$114:$L$127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21" l="1"/>
  <c r="E14" i="23" l="1"/>
  <c r="C14" i="23"/>
  <c r="D5" i="23"/>
  <c r="D14" i="23" s="1"/>
  <c r="F5" i="23" l="1"/>
  <c r="F14" i="23" s="1"/>
  <c r="L120" i="22" l="1"/>
  <c r="L121" i="22"/>
  <c r="L122" i="22"/>
  <c r="L123" i="22"/>
  <c r="L124" i="22"/>
  <c r="L125" i="22"/>
  <c r="L126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19" i="22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19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" i="20"/>
  <c r="L120" i="19"/>
  <c r="L121" i="19"/>
  <c r="L122" i="19"/>
  <c r="L123" i="19"/>
  <c r="L124" i="19"/>
  <c r="L125" i="19"/>
  <c r="L126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41" i="19"/>
  <c r="L119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100" i="19"/>
  <c r="L101" i="19"/>
  <c r="L102" i="19"/>
  <c r="L103" i="19"/>
  <c r="L104" i="19"/>
  <c r="L105" i="19"/>
  <c r="L106" i="19"/>
  <c r="L107" i="19"/>
  <c r="L11" i="19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19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" i="18"/>
  <c r="L121" i="17"/>
  <c r="L122" i="17"/>
  <c r="L123" i="17"/>
  <c r="L124" i="17"/>
  <c r="L125" i="17"/>
  <c r="L126" i="17"/>
  <c r="L128" i="17"/>
  <c r="L129" i="17"/>
  <c r="L130" i="17"/>
  <c r="L131" i="17"/>
  <c r="L132" i="17"/>
  <c r="L133" i="17"/>
  <c r="L134" i="17"/>
  <c r="L135" i="17"/>
  <c r="L136" i="17"/>
  <c r="L138" i="17"/>
  <c r="L139" i="17"/>
  <c r="L140" i="17"/>
  <c r="L12" i="17"/>
  <c r="L13" i="17"/>
  <c r="L14" i="17"/>
  <c r="L15" i="17"/>
  <c r="L16" i="17"/>
  <c r="L18" i="17"/>
  <c r="L19" i="17"/>
  <c r="L20" i="17"/>
  <c r="L21" i="17"/>
  <c r="L22" i="17"/>
  <c r="L24" i="17"/>
  <c r="L25" i="17"/>
  <c r="L26" i="17"/>
  <c r="L27" i="17"/>
  <c r="L28" i="17"/>
  <c r="L31" i="17"/>
  <c r="L33" i="17"/>
  <c r="L34" i="17"/>
  <c r="L35" i="17"/>
  <c r="L36" i="17"/>
  <c r="L37" i="17"/>
  <c r="L38" i="17"/>
  <c r="L39" i="17"/>
  <c r="L40" i="17"/>
  <c r="L42" i="17"/>
  <c r="L44" i="17"/>
  <c r="L45" i="17"/>
  <c r="L46" i="17"/>
  <c r="L47" i="17"/>
  <c r="L48" i="17"/>
  <c r="L49" i="17"/>
  <c r="L50" i="17"/>
  <c r="L51" i="17"/>
  <c r="L52" i="17"/>
  <c r="L54" i="17"/>
  <c r="L55" i="17"/>
  <c r="L57" i="17"/>
  <c r="L58" i="17"/>
  <c r="L60" i="17"/>
  <c r="L61" i="17"/>
  <c r="L62" i="17"/>
  <c r="L63" i="17"/>
  <c r="L64" i="17"/>
  <c r="L66" i="17"/>
  <c r="L67" i="17"/>
  <c r="L68" i="17"/>
  <c r="L69" i="17"/>
  <c r="L70" i="17"/>
  <c r="L72" i="17"/>
  <c r="L73" i="17"/>
  <c r="L74" i="17"/>
  <c r="L75" i="17"/>
  <c r="L76" i="17"/>
  <c r="L77" i="17"/>
  <c r="L79" i="17"/>
  <c r="L80" i="17"/>
  <c r="L81" i="17"/>
  <c r="L83" i="17"/>
  <c r="L84" i="17"/>
  <c r="L85" i="17"/>
  <c r="L86" i="17"/>
  <c r="L88" i="17"/>
  <c r="L89" i="17"/>
  <c r="L91" i="17"/>
  <c r="L92" i="17"/>
  <c r="L93" i="17"/>
  <c r="L94" i="17"/>
  <c r="L95" i="17"/>
  <c r="L96" i="17"/>
  <c r="L97" i="17"/>
  <c r="L98" i="17"/>
  <c r="L100" i="17"/>
  <c r="L101" i="17"/>
  <c r="L102" i="17"/>
  <c r="L103" i="17"/>
  <c r="L104" i="17"/>
  <c r="L106" i="17"/>
  <c r="L107" i="17"/>
  <c r="L11" i="17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19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" i="16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19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" i="14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19" i="13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" i="22"/>
  <c r="J132" i="13"/>
  <c r="J123" i="13"/>
  <c r="K39" i="1" l="1"/>
  <c r="J50" i="1"/>
  <c r="J58" i="1"/>
  <c r="K67" i="1"/>
  <c r="K79" i="1"/>
  <c r="J84" i="1"/>
  <c r="J88" i="1"/>
  <c r="K91" i="1"/>
  <c r="K95" i="1"/>
  <c r="K101" i="1"/>
  <c r="J106" i="1"/>
  <c r="J141" i="22"/>
  <c r="K141" i="22"/>
  <c r="K142" i="22"/>
  <c r="J137" i="22"/>
  <c r="K137" i="22"/>
  <c r="J127" i="22"/>
  <c r="L127" i="22" s="1"/>
  <c r="K127" i="22"/>
  <c r="K108" i="22"/>
  <c r="K109" i="22"/>
  <c r="J105" i="22"/>
  <c r="K105" i="22"/>
  <c r="J99" i="22"/>
  <c r="J108" i="22" s="1"/>
  <c r="J109" i="22" s="1"/>
  <c r="K99" i="22"/>
  <c r="J90" i="22"/>
  <c r="K90" i="22"/>
  <c r="H87" i="22"/>
  <c r="I87" i="22"/>
  <c r="J87" i="22"/>
  <c r="K87" i="22"/>
  <c r="H82" i="22"/>
  <c r="I82" i="22"/>
  <c r="J82" i="22"/>
  <c r="K82" i="22"/>
  <c r="K82" i="21" s="1"/>
  <c r="K82" i="1" s="1"/>
  <c r="J78" i="22"/>
  <c r="K78" i="22"/>
  <c r="J71" i="22"/>
  <c r="K71" i="22"/>
  <c r="J65" i="22"/>
  <c r="K65" i="22"/>
  <c r="J53" i="22"/>
  <c r="K53" i="22"/>
  <c r="J56" i="22"/>
  <c r="K56" i="22"/>
  <c r="J59" i="22"/>
  <c r="K59" i="22"/>
  <c r="J41" i="22"/>
  <c r="K41" i="22"/>
  <c r="J43" i="22"/>
  <c r="K43" i="22"/>
  <c r="J29" i="22"/>
  <c r="K29" i="22"/>
  <c r="J32" i="22"/>
  <c r="K32" i="22"/>
  <c r="J23" i="22"/>
  <c r="K23" i="22"/>
  <c r="J17" i="22"/>
  <c r="K17" i="22"/>
  <c r="J137" i="20"/>
  <c r="K137" i="20"/>
  <c r="J141" i="20"/>
  <c r="K141" i="20"/>
  <c r="J127" i="20"/>
  <c r="J142" i="20" s="1"/>
  <c r="K127" i="20"/>
  <c r="K142" i="20" s="1"/>
  <c r="J105" i="20"/>
  <c r="K105" i="20"/>
  <c r="J90" i="20"/>
  <c r="K90" i="20"/>
  <c r="J82" i="20"/>
  <c r="K82" i="20"/>
  <c r="J71" i="20"/>
  <c r="K71" i="20"/>
  <c r="J65" i="20"/>
  <c r="K65" i="20"/>
  <c r="J53" i="20"/>
  <c r="K53" i="20"/>
  <c r="J56" i="20"/>
  <c r="K56" i="20"/>
  <c r="J59" i="20"/>
  <c r="K59" i="20"/>
  <c r="J41" i="20"/>
  <c r="K41" i="20"/>
  <c r="J32" i="20"/>
  <c r="J43" i="20" s="1"/>
  <c r="K32" i="20"/>
  <c r="K43" i="20" s="1"/>
  <c r="J29" i="20"/>
  <c r="K29" i="20"/>
  <c r="J17" i="20"/>
  <c r="K17" i="20"/>
  <c r="K23" i="20" s="1"/>
  <c r="K78" i="20" s="1"/>
  <c r="J137" i="19"/>
  <c r="K137" i="19"/>
  <c r="J141" i="19"/>
  <c r="K141" i="19"/>
  <c r="K142" i="19"/>
  <c r="J127" i="19"/>
  <c r="L127" i="19" s="1"/>
  <c r="K127" i="19"/>
  <c r="J105" i="19"/>
  <c r="K105" i="19"/>
  <c r="K108" i="19"/>
  <c r="K109" i="19"/>
  <c r="J99" i="19"/>
  <c r="L99" i="19" s="1"/>
  <c r="K99" i="19"/>
  <c r="J90" i="19"/>
  <c r="K90" i="19"/>
  <c r="H87" i="19"/>
  <c r="I87" i="19"/>
  <c r="J87" i="19"/>
  <c r="K87" i="19"/>
  <c r="H82" i="19"/>
  <c r="I82" i="19"/>
  <c r="J82" i="19"/>
  <c r="K82" i="19"/>
  <c r="J78" i="19"/>
  <c r="K78" i="19"/>
  <c r="J71" i="19"/>
  <c r="K71" i="19"/>
  <c r="J65" i="19"/>
  <c r="K65" i="19"/>
  <c r="J56" i="19"/>
  <c r="K56" i="19"/>
  <c r="J59" i="19"/>
  <c r="K59" i="19"/>
  <c r="J53" i="19"/>
  <c r="K53" i="19"/>
  <c r="J41" i="19"/>
  <c r="K41" i="19"/>
  <c r="J43" i="19"/>
  <c r="K43" i="19"/>
  <c r="J29" i="19"/>
  <c r="K29" i="19"/>
  <c r="J32" i="19"/>
  <c r="K32" i="19"/>
  <c r="J23" i="19"/>
  <c r="K23" i="19"/>
  <c r="J17" i="19"/>
  <c r="K17" i="19"/>
  <c r="J137" i="18"/>
  <c r="K137" i="18"/>
  <c r="J141" i="18"/>
  <c r="K141" i="18"/>
  <c r="J142" i="18"/>
  <c r="K142" i="18"/>
  <c r="J127" i="18"/>
  <c r="K127" i="18"/>
  <c r="J105" i="18"/>
  <c r="K105" i="18"/>
  <c r="J90" i="18"/>
  <c r="K90" i="18"/>
  <c r="J82" i="18"/>
  <c r="K82" i="18"/>
  <c r="J77" i="18"/>
  <c r="K77" i="18"/>
  <c r="K77" i="21" s="1"/>
  <c r="K77" i="1" s="1"/>
  <c r="J71" i="18"/>
  <c r="K71" i="18"/>
  <c r="J65" i="18"/>
  <c r="K65" i="18"/>
  <c r="J56" i="18"/>
  <c r="K56" i="18"/>
  <c r="J53" i="18"/>
  <c r="J59" i="18" s="1"/>
  <c r="K53" i="18"/>
  <c r="K59" i="18" s="1"/>
  <c r="J41" i="18"/>
  <c r="K41" i="18"/>
  <c r="J32" i="18"/>
  <c r="J43" i="18" s="1"/>
  <c r="K32" i="18"/>
  <c r="K43" i="18" s="1"/>
  <c r="J29" i="18"/>
  <c r="K29" i="18"/>
  <c r="J17" i="18"/>
  <c r="J23" i="18" s="1"/>
  <c r="J78" i="18" s="1"/>
  <c r="K17" i="18"/>
  <c r="K23" i="18" s="1"/>
  <c r="K78" i="18" s="1"/>
  <c r="J137" i="17"/>
  <c r="J141" i="17" s="1"/>
  <c r="K137" i="17"/>
  <c r="K141" i="17" s="1"/>
  <c r="K141" i="21" s="1"/>
  <c r="J127" i="17"/>
  <c r="K127" i="17"/>
  <c r="K142" i="17" s="1"/>
  <c r="J105" i="17"/>
  <c r="K105" i="17"/>
  <c r="J90" i="17"/>
  <c r="K90" i="17"/>
  <c r="H87" i="17"/>
  <c r="I87" i="17"/>
  <c r="J87" i="17"/>
  <c r="J99" i="17" s="1"/>
  <c r="J108" i="17" s="1"/>
  <c r="K87" i="17"/>
  <c r="K99" i="17" s="1"/>
  <c r="K108" i="17" s="1"/>
  <c r="J71" i="17"/>
  <c r="K71" i="17"/>
  <c r="J65" i="17"/>
  <c r="K65" i="17"/>
  <c r="K65" i="21" s="1"/>
  <c r="H56" i="17"/>
  <c r="I56" i="17"/>
  <c r="J56" i="17"/>
  <c r="K56" i="17"/>
  <c r="H53" i="17"/>
  <c r="I53" i="17"/>
  <c r="J53" i="17"/>
  <c r="J59" i="17" s="1"/>
  <c r="K53" i="17"/>
  <c r="K59" i="17" s="1"/>
  <c r="J41" i="17"/>
  <c r="K41" i="17"/>
  <c r="J30" i="17"/>
  <c r="J32" i="17" s="1"/>
  <c r="K30" i="17"/>
  <c r="K30" i="21" s="1"/>
  <c r="K30" i="1" s="1"/>
  <c r="J29" i="17"/>
  <c r="K29" i="17"/>
  <c r="J17" i="17"/>
  <c r="J23" i="17" s="1"/>
  <c r="K17" i="17"/>
  <c r="K23" i="17" s="1"/>
  <c r="J141" i="16"/>
  <c r="K141" i="16"/>
  <c r="J142" i="16"/>
  <c r="K142" i="16"/>
  <c r="J137" i="16"/>
  <c r="K137" i="16"/>
  <c r="K137" i="21" s="1"/>
  <c r="J127" i="16"/>
  <c r="K127" i="16"/>
  <c r="J105" i="16"/>
  <c r="K105" i="16"/>
  <c r="J99" i="16"/>
  <c r="J108" i="16" s="1"/>
  <c r="K99" i="16"/>
  <c r="K108" i="16" s="1"/>
  <c r="J71" i="16"/>
  <c r="K71" i="16"/>
  <c r="J65" i="16"/>
  <c r="K65" i="16"/>
  <c r="J59" i="16"/>
  <c r="K59" i="16"/>
  <c r="J43" i="16"/>
  <c r="K43" i="16"/>
  <c r="J29" i="16"/>
  <c r="K29" i="16"/>
  <c r="J17" i="16"/>
  <c r="J23" i="16" s="1"/>
  <c r="J78" i="16" s="1"/>
  <c r="J109" i="16" s="1"/>
  <c r="K17" i="16"/>
  <c r="K23" i="16" s="1"/>
  <c r="K78" i="16" s="1"/>
  <c r="K109" i="16" s="1"/>
  <c r="J137" i="14"/>
  <c r="J141" i="14" s="1"/>
  <c r="K137" i="14"/>
  <c r="K141" i="14" s="1"/>
  <c r="J127" i="14"/>
  <c r="J142" i="14" s="1"/>
  <c r="K127" i="14"/>
  <c r="K127" i="21" s="1"/>
  <c r="J105" i="14"/>
  <c r="K105" i="14"/>
  <c r="J90" i="14"/>
  <c r="K90" i="14"/>
  <c r="J82" i="14"/>
  <c r="K82" i="14"/>
  <c r="J71" i="14"/>
  <c r="K71" i="14"/>
  <c r="K71" i="21" s="1"/>
  <c r="J65" i="14"/>
  <c r="K65" i="14"/>
  <c r="J56" i="14"/>
  <c r="K56" i="14"/>
  <c r="J53" i="14"/>
  <c r="J59" i="14" s="1"/>
  <c r="K53" i="14"/>
  <c r="K59" i="14" s="1"/>
  <c r="J41" i="14"/>
  <c r="K41" i="14"/>
  <c r="J32" i="14"/>
  <c r="J43" i="14" s="1"/>
  <c r="K32" i="14"/>
  <c r="J29" i="14"/>
  <c r="K29" i="14"/>
  <c r="J17" i="14"/>
  <c r="J23" i="14" s="1"/>
  <c r="K17" i="14"/>
  <c r="K17" i="21" s="1"/>
  <c r="J137" i="13"/>
  <c r="J141" i="13" s="1"/>
  <c r="K137" i="13"/>
  <c r="K141" i="13" s="1"/>
  <c r="J127" i="13"/>
  <c r="J142" i="13" s="1"/>
  <c r="K127" i="13"/>
  <c r="K142" i="13" s="1"/>
  <c r="J105" i="13"/>
  <c r="K105" i="13"/>
  <c r="J99" i="13"/>
  <c r="J108" i="13" s="1"/>
  <c r="K99" i="13"/>
  <c r="J71" i="13"/>
  <c r="K71" i="13"/>
  <c r="J65" i="13"/>
  <c r="K65" i="13"/>
  <c r="J41" i="13"/>
  <c r="K41" i="13"/>
  <c r="J29" i="13"/>
  <c r="K29" i="13"/>
  <c r="J17" i="13"/>
  <c r="K17" i="13"/>
  <c r="K23" i="13" s="1"/>
  <c r="J43" i="13"/>
  <c r="K43" i="13"/>
  <c r="J59" i="13"/>
  <c r="K59" i="13"/>
  <c r="L12" i="13"/>
  <c r="L15" i="13"/>
  <c r="L16" i="13"/>
  <c r="L18" i="13"/>
  <c r="L19" i="13"/>
  <c r="L20" i="13"/>
  <c r="L21" i="13"/>
  <c r="L22" i="13"/>
  <c r="L24" i="13"/>
  <c r="L25" i="13"/>
  <c r="L26" i="13"/>
  <c r="L27" i="13"/>
  <c r="L28" i="13"/>
  <c r="L31" i="13"/>
  <c r="L33" i="13"/>
  <c r="L34" i="13"/>
  <c r="L35" i="13"/>
  <c r="L36" i="13"/>
  <c r="L37" i="13"/>
  <c r="L38" i="13"/>
  <c r="L39" i="13"/>
  <c r="L40" i="13"/>
  <c r="L42" i="13"/>
  <c r="L44" i="13"/>
  <c r="L45" i="13"/>
  <c r="L46" i="13"/>
  <c r="L47" i="13"/>
  <c r="L48" i="13"/>
  <c r="L49" i="13"/>
  <c r="L50" i="13"/>
  <c r="L51" i="13"/>
  <c r="L52" i="13"/>
  <c r="L54" i="13"/>
  <c r="L55" i="13"/>
  <c r="L57" i="13"/>
  <c r="L58" i="13"/>
  <c r="L60" i="13"/>
  <c r="L61" i="13"/>
  <c r="L62" i="13"/>
  <c r="L63" i="13"/>
  <c r="L64" i="13"/>
  <c r="L66" i="13"/>
  <c r="L67" i="13"/>
  <c r="L68" i="13"/>
  <c r="L69" i="13"/>
  <c r="L70" i="13"/>
  <c r="L72" i="13"/>
  <c r="L73" i="13"/>
  <c r="L74" i="13"/>
  <c r="L75" i="13"/>
  <c r="L76" i="13"/>
  <c r="L77" i="13"/>
  <c r="L79" i="13"/>
  <c r="L80" i="13"/>
  <c r="L81" i="13"/>
  <c r="L83" i="13"/>
  <c r="L84" i="13"/>
  <c r="L85" i="13"/>
  <c r="L86" i="13"/>
  <c r="L88" i="13"/>
  <c r="L89" i="13"/>
  <c r="L91" i="13"/>
  <c r="L92" i="13"/>
  <c r="L93" i="13"/>
  <c r="L94" i="13"/>
  <c r="L95" i="13"/>
  <c r="L96" i="13"/>
  <c r="L97" i="13"/>
  <c r="L98" i="13"/>
  <c r="L100" i="13"/>
  <c r="L101" i="13"/>
  <c r="L102" i="13"/>
  <c r="L103" i="13"/>
  <c r="L104" i="13"/>
  <c r="L106" i="13"/>
  <c r="L107" i="13"/>
  <c r="J120" i="21"/>
  <c r="J11" i="2" s="1"/>
  <c r="K120" i="21"/>
  <c r="K11" i="2" s="1"/>
  <c r="J121" i="21"/>
  <c r="J12" i="2" s="1"/>
  <c r="K121" i="21"/>
  <c r="K12" i="2" s="1"/>
  <c r="J122" i="21"/>
  <c r="J13" i="2" s="1"/>
  <c r="K122" i="21"/>
  <c r="K13" i="2" s="1"/>
  <c r="J123" i="21"/>
  <c r="J14" i="2" s="1"/>
  <c r="K123" i="21"/>
  <c r="K14" i="2" s="1"/>
  <c r="J124" i="21"/>
  <c r="J15" i="2" s="1"/>
  <c r="K124" i="21"/>
  <c r="K15" i="2" s="1"/>
  <c r="J125" i="21"/>
  <c r="J16" i="2" s="1"/>
  <c r="K125" i="21"/>
  <c r="K16" i="2" s="1"/>
  <c r="J126" i="21"/>
  <c r="J17" i="2" s="1"/>
  <c r="K126" i="21"/>
  <c r="K17" i="2" s="1"/>
  <c r="J127" i="21"/>
  <c r="J128" i="21"/>
  <c r="J19" i="2" s="1"/>
  <c r="K128" i="21"/>
  <c r="K19" i="2" s="1"/>
  <c r="J129" i="21"/>
  <c r="J20" i="2" s="1"/>
  <c r="K129" i="21"/>
  <c r="K20" i="2" s="1"/>
  <c r="J130" i="21"/>
  <c r="J21" i="2" s="1"/>
  <c r="K130" i="21"/>
  <c r="K21" i="2" s="1"/>
  <c r="J131" i="21"/>
  <c r="J22" i="2" s="1"/>
  <c r="K131" i="21"/>
  <c r="K22" i="2" s="1"/>
  <c r="J132" i="21"/>
  <c r="J23" i="2" s="1"/>
  <c r="K132" i="21"/>
  <c r="K23" i="2" s="1"/>
  <c r="J133" i="21"/>
  <c r="J24" i="2" s="1"/>
  <c r="K133" i="21"/>
  <c r="K24" i="2" s="1"/>
  <c r="J134" i="21"/>
  <c r="J25" i="2" s="1"/>
  <c r="K134" i="21"/>
  <c r="K25" i="2" s="1"/>
  <c r="J135" i="21"/>
  <c r="J26" i="2" s="1"/>
  <c r="K135" i="21"/>
  <c r="K26" i="2" s="1"/>
  <c r="J136" i="21"/>
  <c r="J27" i="2" s="1"/>
  <c r="K136" i="21"/>
  <c r="K27" i="2" s="1"/>
  <c r="J137" i="21"/>
  <c r="J28" i="2" s="1"/>
  <c r="J138" i="21"/>
  <c r="J29" i="2" s="1"/>
  <c r="K138" i="21"/>
  <c r="K29" i="2" s="1"/>
  <c r="L138" i="21"/>
  <c r="J139" i="21"/>
  <c r="J30" i="2" s="1"/>
  <c r="K139" i="21"/>
  <c r="K30" i="2" s="1"/>
  <c r="L139" i="21"/>
  <c r="J140" i="21"/>
  <c r="J31" i="2" s="1"/>
  <c r="K140" i="21"/>
  <c r="K31" i="2" s="1"/>
  <c r="L140" i="21"/>
  <c r="K119" i="21"/>
  <c r="K10" i="2" s="1"/>
  <c r="J119" i="21"/>
  <c r="J10" i="2" s="1"/>
  <c r="J12" i="21"/>
  <c r="J12" i="1" s="1"/>
  <c r="K12" i="21"/>
  <c r="K12" i="1" s="1"/>
  <c r="J13" i="21"/>
  <c r="J13" i="1" s="1"/>
  <c r="K13" i="21"/>
  <c r="K13" i="1" s="1"/>
  <c r="J14" i="21"/>
  <c r="J14" i="1" s="1"/>
  <c r="K14" i="21"/>
  <c r="K14" i="1" s="1"/>
  <c r="J15" i="21"/>
  <c r="J15" i="1" s="1"/>
  <c r="K15" i="21"/>
  <c r="K15" i="1" s="1"/>
  <c r="J16" i="21"/>
  <c r="J16" i="1" s="1"/>
  <c r="K16" i="21"/>
  <c r="K16" i="1" s="1"/>
  <c r="J18" i="21"/>
  <c r="J18" i="1" s="1"/>
  <c r="K18" i="21"/>
  <c r="K18" i="1" s="1"/>
  <c r="J19" i="21"/>
  <c r="J19" i="1" s="1"/>
  <c r="K19" i="21"/>
  <c r="K19" i="1" s="1"/>
  <c r="J20" i="21"/>
  <c r="J20" i="1" s="1"/>
  <c r="K20" i="21"/>
  <c r="K20" i="1" s="1"/>
  <c r="J21" i="21"/>
  <c r="J21" i="1" s="1"/>
  <c r="K21" i="21"/>
  <c r="K21" i="1" s="1"/>
  <c r="J22" i="21"/>
  <c r="J22" i="1" s="1"/>
  <c r="K22" i="21"/>
  <c r="K22" i="1" s="1"/>
  <c r="J24" i="21"/>
  <c r="J24" i="1" s="1"/>
  <c r="K24" i="21"/>
  <c r="K24" i="1" s="1"/>
  <c r="J25" i="21"/>
  <c r="J25" i="1" s="1"/>
  <c r="K25" i="21"/>
  <c r="K25" i="1" s="1"/>
  <c r="J26" i="21"/>
  <c r="J26" i="1" s="1"/>
  <c r="K26" i="21"/>
  <c r="K26" i="1" s="1"/>
  <c r="J27" i="21"/>
  <c r="J27" i="1" s="1"/>
  <c r="K27" i="21"/>
  <c r="K27" i="1" s="1"/>
  <c r="J28" i="21"/>
  <c r="J28" i="1" s="1"/>
  <c r="K28" i="21"/>
  <c r="K28" i="1" s="1"/>
  <c r="J29" i="21"/>
  <c r="J29" i="1" s="1"/>
  <c r="J30" i="21"/>
  <c r="J30" i="1" s="1"/>
  <c r="J31" i="21"/>
  <c r="J31" i="1" s="1"/>
  <c r="K31" i="21"/>
  <c r="K31" i="1" s="1"/>
  <c r="J33" i="21"/>
  <c r="J33" i="1" s="1"/>
  <c r="K33" i="21"/>
  <c r="K33" i="1" s="1"/>
  <c r="J34" i="21"/>
  <c r="J34" i="1" s="1"/>
  <c r="K34" i="21"/>
  <c r="K34" i="1" s="1"/>
  <c r="J35" i="21"/>
  <c r="J35" i="1" s="1"/>
  <c r="K35" i="21"/>
  <c r="K35" i="1" s="1"/>
  <c r="J36" i="21"/>
  <c r="J36" i="1" s="1"/>
  <c r="K36" i="21"/>
  <c r="K36" i="1" s="1"/>
  <c r="J37" i="21"/>
  <c r="J37" i="1" s="1"/>
  <c r="K37" i="21"/>
  <c r="K37" i="1" s="1"/>
  <c r="J38" i="21"/>
  <c r="J38" i="1" s="1"/>
  <c r="K38" i="21"/>
  <c r="K38" i="1" s="1"/>
  <c r="J39" i="21"/>
  <c r="J39" i="1" s="1"/>
  <c r="K39" i="21"/>
  <c r="J40" i="21"/>
  <c r="J40" i="1" s="1"/>
  <c r="K40" i="21"/>
  <c r="K40" i="1" s="1"/>
  <c r="J41" i="21"/>
  <c r="J41" i="1" s="1"/>
  <c r="J42" i="21"/>
  <c r="J42" i="1" s="1"/>
  <c r="K42" i="21"/>
  <c r="K42" i="1" s="1"/>
  <c r="J44" i="21"/>
  <c r="J44" i="1" s="1"/>
  <c r="K44" i="21"/>
  <c r="K44" i="1" s="1"/>
  <c r="J45" i="21"/>
  <c r="J45" i="1" s="1"/>
  <c r="K45" i="21"/>
  <c r="K45" i="1" s="1"/>
  <c r="J46" i="21"/>
  <c r="J46" i="1" s="1"/>
  <c r="K46" i="21"/>
  <c r="K46" i="1" s="1"/>
  <c r="J47" i="21"/>
  <c r="J47" i="1" s="1"/>
  <c r="K47" i="21"/>
  <c r="K47" i="1" s="1"/>
  <c r="J48" i="21"/>
  <c r="J48" i="1" s="1"/>
  <c r="K48" i="21"/>
  <c r="K48" i="1" s="1"/>
  <c r="J49" i="21"/>
  <c r="J49" i="1" s="1"/>
  <c r="K49" i="21"/>
  <c r="K49" i="1" s="1"/>
  <c r="J50" i="21"/>
  <c r="K50" i="21"/>
  <c r="K50" i="1" s="1"/>
  <c r="J51" i="21"/>
  <c r="J51" i="1" s="1"/>
  <c r="K51" i="21"/>
  <c r="K51" i="1" s="1"/>
  <c r="J52" i="21"/>
  <c r="J52" i="1" s="1"/>
  <c r="K52" i="21"/>
  <c r="K52" i="1" s="1"/>
  <c r="J53" i="21"/>
  <c r="J53" i="1" s="1"/>
  <c r="J54" i="21"/>
  <c r="J54" i="1" s="1"/>
  <c r="K54" i="21"/>
  <c r="K54" i="1" s="1"/>
  <c r="J55" i="21"/>
  <c r="J55" i="1" s="1"/>
  <c r="K55" i="21"/>
  <c r="K55" i="1" s="1"/>
  <c r="J56" i="21"/>
  <c r="J56" i="1" s="1"/>
  <c r="J57" i="21"/>
  <c r="J57" i="1" s="1"/>
  <c r="K57" i="21"/>
  <c r="K57" i="1" s="1"/>
  <c r="J58" i="21"/>
  <c r="K58" i="21"/>
  <c r="K58" i="1" s="1"/>
  <c r="J60" i="21"/>
  <c r="J60" i="1" s="1"/>
  <c r="K60" i="21"/>
  <c r="K60" i="1" s="1"/>
  <c r="J61" i="21"/>
  <c r="J61" i="1" s="1"/>
  <c r="K61" i="21"/>
  <c r="K61" i="1" s="1"/>
  <c r="J62" i="21"/>
  <c r="J62" i="1" s="1"/>
  <c r="K62" i="21"/>
  <c r="K62" i="1" s="1"/>
  <c r="J63" i="21"/>
  <c r="J63" i="1" s="1"/>
  <c r="K63" i="21"/>
  <c r="K63" i="1" s="1"/>
  <c r="J64" i="21"/>
  <c r="J64" i="1" s="1"/>
  <c r="K64" i="21"/>
  <c r="K64" i="1" s="1"/>
  <c r="J65" i="21"/>
  <c r="J65" i="1" s="1"/>
  <c r="J66" i="21"/>
  <c r="J66" i="1" s="1"/>
  <c r="K66" i="21"/>
  <c r="K66" i="1" s="1"/>
  <c r="J67" i="21"/>
  <c r="J67" i="1" s="1"/>
  <c r="K67" i="21"/>
  <c r="J68" i="21"/>
  <c r="J68" i="1" s="1"/>
  <c r="K68" i="21"/>
  <c r="K68" i="1" s="1"/>
  <c r="J69" i="21"/>
  <c r="J69" i="1" s="1"/>
  <c r="K69" i="21"/>
  <c r="K69" i="1" s="1"/>
  <c r="J70" i="21"/>
  <c r="J70" i="1" s="1"/>
  <c r="K70" i="21"/>
  <c r="K70" i="1" s="1"/>
  <c r="J71" i="21"/>
  <c r="J71" i="1" s="1"/>
  <c r="J72" i="21"/>
  <c r="J72" i="1" s="1"/>
  <c r="K72" i="21"/>
  <c r="K72" i="1" s="1"/>
  <c r="J73" i="21"/>
  <c r="J73" i="1" s="1"/>
  <c r="K73" i="21"/>
  <c r="K73" i="1" s="1"/>
  <c r="J74" i="21"/>
  <c r="J74" i="1" s="1"/>
  <c r="K74" i="21"/>
  <c r="K74" i="1" s="1"/>
  <c r="J75" i="21"/>
  <c r="J75" i="1" s="1"/>
  <c r="K75" i="21"/>
  <c r="K75" i="1" s="1"/>
  <c r="J76" i="21"/>
  <c r="J76" i="1" s="1"/>
  <c r="K76" i="21"/>
  <c r="K76" i="1" s="1"/>
  <c r="J77" i="21"/>
  <c r="J77" i="1" s="1"/>
  <c r="J79" i="21"/>
  <c r="J79" i="1" s="1"/>
  <c r="K79" i="21"/>
  <c r="J80" i="21"/>
  <c r="J80" i="1" s="1"/>
  <c r="K80" i="21"/>
  <c r="K80" i="1" s="1"/>
  <c r="J81" i="21"/>
  <c r="J81" i="1" s="1"/>
  <c r="K81" i="21"/>
  <c r="K81" i="1" s="1"/>
  <c r="J82" i="21"/>
  <c r="J82" i="1" s="1"/>
  <c r="J83" i="21"/>
  <c r="J83" i="1" s="1"/>
  <c r="K83" i="21"/>
  <c r="K83" i="1" s="1"/>
  <c r="J84" i="21"/>
  <c r="K84" i="21"/>
  <c r="K84" i="1" s="1"/>
  <c r="J85" i="21"/>
  <c r="J85" i="1" s="1"/>
  <c r="K85" i="21"/>
  <c r="K85" i="1" s="1"/>
  <c r="J86" i="21"/>
  <c r="J86" i="1" s="1"/>
  <c r="K86" i="21"/>
  <c r="K86" i="1" s="1"/>
  <c r="J88" i="21"/>
  <c r="K88" i="21"/>
  <c r="K88" i="1" s="1"/>
  <c r="J89" i="21"/>
  <c r="J89" i="1" s="1"/>
  <c r="K89" i="21"/>
  <c r="K89" i="1" s="1"/>
  <c r="J90" i="21"/>
  <c r="J90" i="1" s="1"/>
  <c r="J91" i="21"/>
  <c r="J91" i="1" s="1"/>
  <c r="K91" i="21"/>
  <c r="J92" i="21"/>
  <c r="J92" i="1" s="1"/>
  <c r="K92" i="21"/>
  <c r="K92" i="1" s="1"/>
  <c r="J93" i="21"/>
  <c r="J93" i="1" s="1"/>
  <c r="K93" i="21"/>
  <c r="K93" i="1" s="1"/>
  <c r="J94" i="21"/>
  <c r="J94" i="1" s="1"/>
  <c r="K94" i="21"/>
  <c r="K94" i="1" s="1"/>
  <c r="J95" i="21"/>
  <c r="J95" i="1" s="1"/>
  <c r="K95" i="21"/>
  <c r="J96" i="21"/>
  <c r="J96" i="1" s="1"/>
  <c r="K96" i="21"/>
  <c r="K96" i="1" s="1"/>
  <c r="J97" i="21"/>
  <c r="J97" i="1" s="1"/>
  <c r="K97" i="21"/>
  <c r="K97" i="1" s="1"/>
  <c r="J98" i="21"/>
  <c r="J98" i="1" s="1"/>
  <c r="K98" i="21"/>
  <c r="K98" i="1" s="1"/>
  <c r="J100" i="21"/>
  <c r="J100" i="1" s="1"/>
  <c r="K100" i="21"/>
  <c r="K100" i="1" s="1"/>
  <c r="J101" i="21"/>
  <c r="J101" i="1" s="1"/>
  <c r="K101" i="21"/>
  <c r="J102" i="21"/>
  <c r="J102" i="1" s="1"/>
  <c r="K102" i="21"/>
  <c r="K102" i="1" s="1"/>
  <c r="J103" i="21"/>
  <c r="J103" i="1" s="1"/>
  <c r="K103" i="21"/>
  <c r="K103" i="1" s="1"/>
  <c r="J104" i="21"/>
  <c r="J104" i="1" s="1"/>
  <c r="K104" i="21"/>
  <c r="K104" i="1" s="1"/>
  <c r="J105" i="21"/>
  <c r="J105" i="1" s="1"/>
  <c r="J106" i="21"/>
  <c r="K106" i="21"/>
  <c r="K106" i="1" s="1"/>
  <c r="J107" i="21"/>
  <c r="J107" i="1" s="1"/>
  <c r="K107" i="21"/>
  <c r="K107" i="1" s="1"/>
  <c r="K11" i="21"/>
  <c r="K11" i="1" s="1"/>
  <c r="J11" i="21"/>
  <c r="J11" i="1" s="1"/>
  <c r="I137" i="22"/>
  <c r="I141" i="22" s="1"/>
  <c r="H137" i="22"/>
  <c r="H141" i="22" s="1"/>
  <c r="H142" i="22" s="1"/>
  <c r="G137" i="22"/>
  <c r="G141" i="22" s="1"/>
  <c r="F137" i="22"/>
  <c r="F141" i="22" s="1"/>
  <c r="F142" i="22" s="1"/>
  <c r="E137" i="22"/>
  <c r="E141" i="22" s="1"/>
  <c r="H127" i="22"/>
  <c r="G127" i="22"/>
  <c r="G142" i="22" s="1"/>
  <c r="F127" i="22"/>
  <c r="E127" i="22"/>
  <c r="E142" i="22" s="1"/>
  <c r="E115" i="22"/>
  <c r="I105" i="22"/>
  <c r="H105" i="22"/>
  <c r="G105" i="22"/>
  <c r="F105" i="22"/>
  <c r="E105" i="22"/>
  <c r="I90" i="22"/>
  <c r="H90" i="22"/>
  <c r="H99" i="22" s="1"/>
  <c r="H108" i="22" s="1"/>
  <c r="G90" i="22"/>
  <c r="F90" i="22"/>
  <c r="E90" i="22"/>
  <c r="G82" i="22"/>
  <c r="F82" i="22"/>
  <c r="E82" i="22"/>
  <c r="I71" i="22"/>
  <c r="H71" i="22"/>
  <c r="G71" i="22"/>
  <c r="F71" i="22"/>
  <c r="E71" i="22"/>
  <c r="I65" i="22"/>
  <c r="H65" i="22"/>
  <c r="G65" i="22"/>
  <c r="F65" i="22"/>
  <c r="E65" i="22"/>
  <c r="I56" i="22"/>
  <c r="H56" i="22"/>
  <c r="G56" i="22"/>
  <c r="F56" i="22"/>
  <c r="E56" i="22"/>
  <c r="I53" i="22"/>
  <c r="I59" i="22" s="1"/>
  <c r="H53" i="22"/>
  <c r="G53" i="22"/>
  <c r="G59" i="22" s="1"/>
  <c r="F53" i="22"/>
  <c r="E53" i="22"/>
  <c r="E59" i="22" s="1"/>
  <c r="I41" i="22"/>
  <c r="H41" i="22"/>
  <c r="G41" i="22"/>
  <c r="F41" i="22"/>
  <c r="E41" i="22"/>
  <c r="I32" i="22"/>
  <c r="H32" i="22"/>
  <c r="H43" i="22" s="1"/>
  <c r="E32" i="22"/>
  <c r="E43" i="22" s="1"/>
  <c r="G30" i="22"/>
  <c r="G32" i="22" s="1"/>
  <c r="G43" i="22" s="1"/>
  <c r="F30" i="22"/>
  <c r="F32" i="22" s="1"/>
  <c r="F43" i="22" s="1"/>
  <c r="I29" i="22"/>
  <c r="H29" i="22"/>
  <c r="G29" i="22"/>
  <c r="F29" i="22"/>
  <c r="E29" i="22"/>
  <c r="F23" i="22"/>
  <c r="I17" i="22"/>
  <c r="I23" i="22" s="1"/>
  <c r="H17" i="22"/>
  <c r="H23" i="22" s="1"/>
  <c r="G17" i="22"/>
  <c r="G23" i="22" s="1"/>
  <c r="F17" i="22"/>
  <c r="E17" i="22"/>
  <c r="E23" i="22" s="1"/>
  <c r="J108" i="19" l="1"/>
  <c r="J142" i="19"/>
  <c r="L142" i="19" s="1"/>
  <c r="J142" i="17"/>
  <c r="J142" i="22"/>
  <c r="L142" i="22" s="1"/>
  <c r="J18" i="2"/>
  <c r="K17" i="1"/>
  <c r="K71" i="1"/>
  <c r="K18" i="2"/>
  <c r="K28" i="2"/>
  <c r="K65" i="1"/>
  <c r="K32" i="2"/>
  <c r="K32" i="17"/>
  <c r="K43" i="17" s="1"/>
  <c r="K78" i="17" s="1"/>
  <c r="K109" i="17" s="1"/>
  <c r="K29" i="21"/>
  <c r="K29" i="1" s="1"/>
  <c r="K32" i="21"/>
  <c r="K32" i="1" s="1"/>
  <c r="K41" i="21"/>
  <c r="K41" i="1" s="1"/>
  <c r="K56" i="21"/>
  <c r="K56" i="1" s="1"/>
  <c r="K90" i="21"/>
  <c r="K90" i="1" s="1"/>
  <c r="J43" i="17"/>
  <c r="J78" i="17" s="1"/>
  <c r="J109" i="17" s="1"/>
  <c r="J32" i="21"/>
  <c r="J32" i="1" s="1"/>
  <c r="K105" i="21"/>
  <c r="K105" i="1" s="1"/>
  <c r="K53" i="21"/>
  <c r="K53" i="1" s="1"/>
  <c r="J141" i="21"/>
  <c r="J32" i="2" s="1"/>
  <c r="J17" i="21"/>
  <c r="J17" i="1" s="1"/>
  <c r="I99" i="22"/>
  <c r="I108" i="22" s="1"/>
  <c r="K99" i="20"/>
  <c r="K108" i="20" s="1"/>
  <c r="K109" i="20" s="1"/>
  <c r="K87" i="20"/>
  <c r="J23" i="20"/>
  <c r="J78" i="20" s="1"/>
  <c r="J87" i="20"/>
  <c r="J99" i="20" s="1"/>
  <c r="J108" i="20" s="1"/>
  <c r="K59" i="21"/>
  <c r="K59" i="1" s="1"/>
  <c r="K87" i="18"/>
  <c r="K99" i="18" s="1"/>
  <c r="K108" i="18" s="1"/>
  <c r="K109" i="18" s="1"/>
  <c r="J43" i="21"/>
  <c r="J43" i="1" s="1"/>
  <c r="J59" i="21"/>
  <c r="J59" i="1" s="1"/>
  <c r="J87" i="18"/>
  <c r="J99" i="18" s="1"/>
  <c r="J108" i="18" s="1"/>
  <c r="J109" i="18" s="1"/>
  <c r="J78" i="14"/>
  <c r="J23" i="21"/>
  <c r="K43" i="14"/>
  <c r="J99" i="14"/>
  <c r="K23" i="14"/>
  <c r="K99" i="14"/>
  <c r="K87" i="14"/>
  <c r="K87" i="21" s="1"/>
  <c r="K87" i="1" s="1"/>
  <c r="K142" i="14"/>
  <c r="K142" i="21" s="1"/>
  <c r="K33" i="2" s="1"/>
  <c r="J87" i="14"/>
  <c r="K78" i="13"/>
  <c r="K108" i="13"/>
  <c r="J23" i="13"/>
  <c r="J78" i="13" s="1"/>
  <c r="J109" i="13" s="1"/>
  <c r="I43" i="22"/>
  <c r="F59" i="22"/>
  <c r="F78" i="22" s="1"/>
  <c r="H59" i="22"/>
  <c r="H78" i="22" s="1"/>
  <c r="H109" i="22" s="1"/>
  <c r="E78" i="22"/>
  <c r="G78" i="22"/>
  <c r="I78" i="22"/>
  <c r="I109" i="22" s="1"/>
  <c r="E99" i="22"/>
  <c r="E108" i="22" s="1"/>
  <c r="F87" i="22"/>
  <c r="F99" i="22" s="1"/>
  <c r="F108" i="22" s="1"/>
  <c r="E87" i="22"/>
  <c r="G87" i="22"/>
  <c r="G99" i="22" s="1"/>
  <c r="G108" i="22" s="1"/>
  <c r="I127" i="22"/>
  <c r="I142" i="22" s="1"/>
  <c r="L108" i="19" l="1"/>
  <c r="J109" i="19"/>
  <c r="L109" i="19" s="1"/>
  <c r="J142" i="21"/>
  <c r="J33" i="2" s="1"/>
  <c r="J23" i="1"/>
  <c r="K43" i="21"/>
  <c r="K43" i="1" s="1"/>
  <c r="J109" i="20"/>
  <c r="J87" i="21"/>
  <c r="J87" i="1" s="1"/>
  <c r="K99" i="21"/>
  <c r="K99" i="1" s="1"/>
  <c r="K108" i="14"/>
  <c r="K108" i="21" s="1"/>
  <c r="K108" i="1" s="1"/>
  <c r="J108" i="14"/>
  <c r="J108" i="21" s="1"/>
  <c r="J108" i="1" s="1"/>
  <c r="J99" i="21"/>
  <c r="J99" i="1" s="1"/>
  <c r="K78" i="14"/>
  <c r="K23" i="21"/>
  <c r="K23" i="1" s="1"/>
  <c r="J109" i="14"/>
  <c r="J109" i="21" s="1"/>
  <c r="J109" i="1" s="1"/>
  <c r="J78" i="21"/>
  <c r="J78" i="1" s="1"/>
  <c r="K109" i="13"/>
  <c r="F109" i="22"/>
  <c r="G109" i="22"/>
  <c r="L143" i="22"/>
  <c r="E109" i="22"/>
  <c r="I124" i="13"/>
  <c r="I123" i="13"/>
  <c r="I121" i="13"/>
  <c r="I14" i="13"/>
  <c r="L14" i="13" s="1"/>
  <c r="I13" i="13"/>
  <c r="L13" i="13" s="1"/>
  <c r="I11" i="13"/>
  <c r="L11" i="13" s="1"/>
  <c r="I137" i="13"/>
  <c r="I120" i="19"/>
  <c r="I119" i="19"/>
  <c r="H90" i="19"/>
  <c r="I90" i="19"/>
  <c r="H90" i="17"/>
  <c r="I90" i="17"/>
  <c r="I120" i="17"/>
  <c r="L120" i="17" s="1"/>
  <c r="I119" i="17"/>
  <c r="L119" i="17" s="1"/>
  <c r="H90" i="16"/>
  <c r="I90" i="16"/>
  <c r="F77" i="18"/>
  <c r="G77" i="18"/>
  <c r="H77" i="18"/>
  <c r="I77" i="18"/>
  <c r="E77" i="18"/>
  <c r="I124" i="18"/>
  <c r="I120" i="18"/>
  <c r="I119" i="18"/>
  <c r="I41" i="13"/>
  <c r="I43" i="13" s="1"/>
  <c r="H17" i="13"/>
  <c r="K78" i="21" l="1"/>
  <c r="K78" i="1" s="1"/>
  <c r="K109" i="14"/>
  <c r="K109" i="21" s="1"/>
  <c r="K109" i="1" s="1"/>
  <c r="I17" i="13"/>
  <c r="I138" i="21"/>
  <c r="I29" i="2" s="1"/>
  <c r="I139" i="21"/>
  <c r="I30" i="2" s="1"/>
  <c r="I140" i="21"/>
  <c r="I31" i="2" s="1"/>
  <c r="I120" i="21"/>
  <c r="I11" i="2" s="1"/>
  <c r="I121" i="21"/>
  <c r="I12" i="2" s="1"/>
  <c r="I122" i="21"/>
  <c r="I13" i="2" s="1"/>
  <c r="I123" i="21"/>
  <c r="I14" i="2" s="1"/>
  <c r="I124" i="21"/>
  <c r="I15" i="2" s="1"/>
  <c r="I125" i="21"/>
  <c r="I16" i="2" s="1"/>
  <c r="I126" i="21"/>
  <c r="I17" i="2" s="1"/>
  <c r="I128" i="21"/>
  <c r="I19" i="2" s="1"/>
  <c r="I129" i="21"/>
  <c r="I20" i="2" s="1"/>
  <c r="I130" i="21"/>
  <c r="I21" i="2" s="1"/>
  <c r="I131" i="21"/>
  <c r="I22" i="2" s="1"/>
  <c r="I132" i="21"/>
  <c r="I23" i="2" s="1"/>
  <c r="I133" i="21"/>
  <c r="I24" i="2" s="1"/>
  <c r="I134" i="21"/>
  <c r="I25" i="2" s="1"/>
  <c r="I135" i="21"/>
  <c r="I26" i="2" s="1"/>
  <c r="I136" i="21"/>
  <c r="I27" i="2" s="1"/>
  <c r="I119" i="21"/>
  <c r="I10" i="2" s="1"/>
  <c r="I77" i="21"/>
  <c r="I77" i="1" s="1"/>
  <c r="I93" i="21"/>
  <c r="I93" i="1" s="1"/>
  <c r="I106" i="21"/>
  <c r="I106" i="1" s="1"/>
  <c r="I107" i="21"/>
  <c r="I107" i="1" s="1"/>
  <c r="I12" i="21"/>
  <c r="I12" i="1" s="1"/>
  <c r="I13" i="21"/>
  <c r="I13" i="1" s="1"/>
  <c r="I14" i="21"/>
  <c r="I14" i="1" s="1"/>
  <c r="I15" i="21"/>
  <c r="I15" i="1" s="1"/>
  <c r="I16" i="21"/>
  <c r="I16" i="1" s="1"/>
  <c r="I18" i="21"/>
  <c r="I18" i="1" s="1"/>
  <c r="I19" i="21"/>
  <c r="I19" i="1" s="1"/>
  <c r="I20" i="21"/>
  <c r="I20" i="1" s="1"/>
  <c r="I21" i="21"/>
  <c r="I21" i="1" s="1"/>
  <c r="I22" i="21"/>
  <c r="I22" i="1" s="1"/>
  <c r="I24" i="21"/>
  <c r="I24" i="1" s="1"/>
  <c r="I25" i="21"/>
  <c r="I25" i="1" s="1"/>
  <c r="I26" i="21"/>
  <c r="I26" i="1" s="1"/>
  <c r="I27" i="21"/>
  <c r="I27" i="1" s="1"/>
  <c r="I28" i="21"/>
  <c r="I28" i="1" s="1"/>
  <c r="I31" i="21"/>
  <c r="I31" i="1" s="1"/>
  <c r="I33" i="21"/>
  <c r="I33" i="1" s="1"/>
  <c r="I34" i="21"/>
  <c r="I34" i="1" s="1"/>
  <c r="I35" i="21"/>
  <c r="I35" i="1" s="1"/>
  <c r="I36" i="21"/>
  <c r="I36" i="1" s="1"/>
  <c r="I37" i="21"/>
  <c r="I37" i="1" s="1"/>
  <c r="I38" i="21"/>
  <c r="I38" i="1" s="1"/>
  <c r="I39" i="21"/>
  <c r="I39" i="1" s="1"/>
  <c r="I40" i="21"/>
  <c r="I40" i="1" s="1"/>
  <c r="I42" i="21"/>
  <c r="I42" i="1" s="1"/>
  <c r="I44" i="21"/>
  <c r="I44" i="1" s="1"/>
  <c r="I45" i="21"/>
  <c r="I45" i="1" s="1"/>
  <c r="I46" i="21"/>
  <c r="I46" i="1" s="1"/>
  <c r="I47" i="21"/>
  <c r="I47" i="1" s="1"/>
  <c r="I48" i="21"/>
  <c r="I48" i="1" s="1"/>
  <c r="I49" i="21"/>
  <c r="I49" i="1" s="1"/>
  <c r="I50" i="21"/>
  <c r="I50" i="1" s="1"/>
  <c r="I51" i="21"/>
  <c r="I51" i="1" s="1"/>
  <c r="I52" i="21"/>
  <c r="I52" i="1" s="1"/>
  <c r="I54" i="21"/>
  <c r="I54" i="1" s="1"/>
  <c r="I55" i="21"/>
  <c r="I55" i="1" s="1"/>
  <c r="I57" i="21"/>
  <c r="I57" i="1" s="1"/>
  <c r="I58" i="21"/>
  <c r="I58" i="1" s="1"/>
  <c r="I60" i="21"/>
  <c r="I60" i="1" s="1"/>
  <c r="I61" i="21"/>
  <c r="I61" i="1" s="1"/>
  <c r="I62" i="21"/>
  <c r="I62" i="1" s="1"/>
  <c r="I63" i="21"/>
  <c r="I63" i="1" s="1"/>
  <c r="I64" i="21"/>
  <c r="I64" i="1" s="1"/>
  <c r="I66" i="21"/>
  <c r="I66" i="1" s="1"/>
  <c r="I67" i="21"/>
  <c r="I67" i="1" s="1"/>
  <c r="I68" i="21"/>
  <c r="I68" i="1" s="1"/>
  <c r="I69" i="21"/>
  <c r="I69" i="1" s="1"/>
  <c r="I70" i="21"/>
  <c r="I70" i="1" s="1"/>
  <c r="I72" i="21"/>
  <c r="I72" i="1" s="1"/>
  <c r="I73" i="21"/>
  <c r="I73" i="1" s="1"/>
  <c r="I74" i="21"/>
  <c r="I74" i="1" s="1"/>
  <c r="I75" i="21"/>
  <c r="I75" i="1" s="1"/>
  <c r="I76" i="21"/>
  <c r="I76" i="1" s="1"/>
  <c r="I79" i="21"/>
  <c r="I79" i="1" s="1"/>
  <c r="I80" i="21"/>
  <c r="I80" i="1" s="1"/>
  <c r="I81" i="21"/>
  <c r="I81" i="1" s="1"/>
  <c r="I83" i="21"/>
  <c r="I83" i="1" s="1"/>
  <c r="I84" i="21"/>
  <c r="I84" i="1" s="1"/>
  <c r="I85" i="21"/>
  <c r="I85" i="1" s="1"/>
  <c r="I86" i="21"/>
  <c r="I86" i="1" s="1"/>
  <c r="I88" i="21"/>
  <c r="I88" i="1" s="1"/>
  <c r="I89" i="21"/>
  <c r="I89" i="1" s="1"/>
  <c r="I91" i="21"/>
  <c r="I91" i="1" s="1"/>
  <c r="I92" i="21"/>
  <c r="I92" i="1" s="1"/>
  <c r="I94" i="21"/>
  <c r="I94" i="1" s="1"/>
  <c r="I95" i="21"/>
  <c r="I95" i="1" s="1"/>
  <c r="I96" i="21"/>
  <c r="I96" i="1" s="1"/>
  <c r="I97" i="21"/>
  <c r="I97" i="1" s="1"/>
  <c r="I98" i="21"/>
  <c r="I98" i="1" s="1"/>
  <c r="I100" i="21"/>
  <c r="I100" i="1" s="1"/>
  <c r="I101" i="21"/>
  <c r="I101" i="1" s="1"/>
  <c r="I102" i="21"/>
  <c r="I102" i="1" s="1"/>
  <c r="I103" i="21"/>
  <c r="I103" i="1" s="1"/>
  <c r="I104" i="21"/>
  <c r="I104" i="1" s="1"/>
  <c r="I11" i="21"/>
  <c r="I11" i="1" s="1"/>
  <c r="H137" i="20"/>
  <c r="I137" i="20"/>
  <c r="I141" i="20" s="1"/>
  <c r="H141" i="20"/>
  <c r="H127" i="20"/>
  <c r="I127" i="20"/>
  <c r="H17" i="20"/>
  <c r="H23" i="20" s="1"/>
  <c r="I17" i="20"/>
  <c r="I23" i="20" s="1"/>
  <c r="H29" i="20"/>
  <c r="I29" i="20"/>
  <c r="H32" i="20"/>
  <c r="I32" i="20"/>
  <c r="H41" i="20"/>
  <c r="I41" i="20"/>
  <c r="H43" i="20"/>
  <c r="H53" i="20"/>
  <c r="I53" i="20"/>
  <c r="H56" i="20"/>
  <c r="I56" i="20"/>
  <c r="H59" i="20"/>
  <c r="H65" i="20"/>
  <c r="I65" i="20"/>
  <c r="H71" i="20"/>
  <c r="I71" i="20"/>
  <c r="H82" i="20"/>
  <c r="H87" i="20" s="1"/>
  <c r="I82" i="20"/>
  <c r="I87" i="20" s="1"/>
  <c r="H90" i="20"/>
  <c r="I90" i="20"/>
  <c r="H105" i="20"/>
  <c r="I105" i="20"/>
  <c r="H127" i="19"/>
  <c r="I127" i="19"/>
  <c r="H137" i="19"/>
  <c r="H141" i="19" s="1"/>
  <c r="H142" i="19" s="1"/>
  <c r="I137" i="19"/>
  <c r="I141" i="19" s="1"/>
  <c r="H17" i="19"/>
  <c r="H23" i="19" s="1"/>
  <c r="I17" i="19"/>
  <c r="I23" i="19" s="1"/>
  <c r="H29" i="19"/>
  <c r="I29" i="19"/>
  <c r="H32" i="19"/>
  <c r="I32" i="19"/>
  <c r="H41" i="19"/>
  <c r="I41" i="19"/>
  <c r="H43" i="19"/>
  <c r="H53" i="19"/>
  <c r="I53" i="19"/>
  <c r="H56" i="19"/>
  <c r="H59" i="19" s="1"/>
  <c r="I56" i="19"/>
  <c r="H65" i="19"/>
  <c r="I65" i="19"/>
  <c r="H71" i="19"/>
  <c r="I71" i="19"/>
  <c r="H99" i="19"/>
  <c r="H108" i="19" s="1"/>
  <c r="I99" i="19"/>
  <c r="H105" i="19"/>
  <c r="I105" i="19"/>
  <c r="H137" i="18"/>
  <c r="I137" i="18"/>
  <c r="I141" i="18" s="1"/>
  <c r="H141" i="18"/>
  <c r="H127" i="18"/>
  <c r="I127" i="18"/>
  <c r="H17" i="18"/>
  <c r="I17" i="18"/>
  <c r="I23" i="18" s="1"/>
  <c r="H23" i="18"/>
  <c r="H32" i="18"/>
  <c r="I32" i="18"/>
  <c r="H29" i="18"/>
  <c r="I29" i="18"/>
  <c r="H41" i="18"/>
  <c r="H43" i="18" s="1"/>
  <c r="I41" i="18"/>
  <c r="I43" i="18" s="1"/>
  <c r="H53" i="18"/>
  <c r="I53" i="18"/>
  <c r="H56" i="18"/>
  <c r="I56" i="18"/>
  <c r="H59" i="18"/>
  <c r="H65" i="18"/>
  <c r="I65" i="18"/>
  <c r="H71" i="18"/>
  <c r="I71" i="18"/>
  <c r="H82" i="18"/>
  <c r="H87" i="18" s="1"/>
  <c r="H99" i="18" s="1"/>
  <c r="H108" i="18" s="1"/>
  <c r="I82" i="18"/>
  <c r="I87" i="18" s="1"/>
  <c r="H90" i="18"/>
  <c r="I90" i="18"/>
  <c r="H105" i="18"/>
  <c r="I105" i="18"/>
  <c r="H137" i="17"/>
  <c r="I137" i="17"/>
  <c r="I141" i="17" s="1"/>
  <c r="H141" i="17"/>
  <c r="I127" i="17"/>
  <c r="H17" i="17"/>
  <c r="H23" i="17" s="1"/>
  <c r="I17" i="17"/>
  <c r="I23" i="17" s="1"/>
  <c r="H29" i="17"/>
  <c r="I29" i="17"/>
  <c r="H30" i="17"/>
  <c r="H32" i="17" s="1"/>
  <c r="I30" i="17"/>
  <c r="I30" i="21" s="1"/>
  <c r="I30" i="1" s="1"/>
  <c r="H41" i="17"/>
  <c r="I41" i="17"/>
  <c r="I59" i="17"/>
  <c r="I65" i="17"/>
  <c r="I71" i="17"/>
  <c r="I99" i="17"/>
  <c r="I105" i="17"/>
  <c r="H137" i="16"/>
  <c r="I137" i="16"/>
  <c r="I141" i="16" s="1"/>
  <c r="H141" i="16"/>
  <c r="I127" i="16"/>
  <c r="H137" i="14"/>
  <c r="I137" i="14"/>
  <c r="I141" i="14" s="1"/>
  <c r="H141" i="14"/>
  <c r="L120" i="21"/>
  <c r="L122" i="21"/>
  <c r="L124" i="21"/>
  <c r="L126" i="21"/>
  <c r="L129" i="21"/>
  <c r="L131" i="21"/>
  <c r="L133" i="21"/>
  <c r="L135" i="21"/>
  <c r="H29" i="16"/>
  <c r="I29" i="16"/>
  <c r="H43" i="16"/>
  <c r="I43" i="16"/>
  <c r="I59" i="16"/>
  <c r="H65" i="16"/>
  <c r="I65" i="16"/>
  <c r="H71" i="16"/>
  <c r="I71" i="16"/>
  <c r="I99" i="16"/>
  <c r="H105" i="16"/>
  <c r="I105" i="16"/>
  <c r="L106" i="21"/>
  <c r="L106" i="1" s="1"/>
  <c r="L107" i="21"/>
  <c r="L107" i="1" s="1"/>
  <c r="H17" i="16"/>
  <c r="H23" i="16" s="1"/>
  <c r="I17" i="16"/>
  <c r="I23" i="16" s="1"/>
  <c r="I32" i="17" l="1"/>
  <c r="I141" i="21"/>
  <c r="H142" i="20"/>
  <c r="L42" i="21"/>
  <c r="L42" i="1" s="1"/>
  <c r="L136" i="21"/>
  <c r="L134" i="21"/>
  <c r="L132" i="21"/>
  <c r="L130" i="21"/>
  <c r="L128" i="21"/>
  <c r="L125" i="21"/>
  <c r="L123" i="21"/>
  <c r="L121" i="21"/>
  <c r="H142" i="18"/>
  <c r="I137" i="21"/>
  <c r="I28" i="2" s="1"/>
  <c r="H99" i="20"/>
  <c r="H108" i="20" s="1"/>
  <c r="H43" i="17"/>
  <c r="I108" i="17"/>
  <c r="I78" i="16"/>
  <c r="I142" i="20"/>
  <c r="I142" i="18"/>
  <c r="I142" i="17"/>
  <c r="I142" i="16"/>
  <c r="I108" i="16"/>
  <c r="I43" i="20"/>
  <c r="H78" i="20"/>
  <c r="H109" i="20" s="1"/>
  <c r="I59" i="20"/>
  <c r="I78" i="20"/>
  <c r="I99" i="20"/>
  <c r="I108" i="20" s="1"/>
  <c r="I142" i="19"/>
  <c r="I43" i="19"/>
  <c r="H78" i="19"/>
  <c r="H109" i="19" s="1"/>
  <c r="I59" i="19"/>
  <c r="I108" i="19"/>
  <c r="H78" i="18"/>
  <c r="I59" i="18"/>
  <c r="I78" i="18" s="1"/>
  <c r="H109" i="18"/>
  <c r="I99" i="18"/>
  <c r="I43" i="17"/>
  <c r="I78" i="17" s="1"/>
  <c r="H127" i="14"/>
  <c r="H142" i="14" s="1"/>
  <c r="I127" i="14"/>
  <c r="I142" i="14" s="1"/>
  <c r="I105" i="14"/>
  <c r="I105" i="21" s="1"/>
  <c r="I90" i="14"/>
  <c r="I90" i="21" s="1"/>
  <c r="I90" i="1" s="1"/>
  <c r="I82" i="14"/>
  <c r="I82" i="21" s="1"/>
  <c r="I82" i="1" s="1"/>
  <c r="I71" i="14"/>
  <c r="I71" i="21" s="1"/>
  <c r="I65" i="14"/>
  <c r="I65" i="21" s="1"/>
  <c r="I56" i="14"/>
  <c r="I56" i="21" s="1"/>
  <c r="I56" i="1" s="1"/>
  <c r="I53" i="14"/>
  <c r="I53" i="21" s="1"/>
  <c r="I53" i="1" s="1"/>
  <c r="I41" i="14"/>
  <c r="I41" i="21" s="1"/>
  <c r="I41" i="1" s="1"/>
  <c r="I43" i="14"/>
  <c r="I32" i="14"/>
  <c r="I32" i="21" s="1"/>
  <c r="I32" i="1" s="1"/>
  <c r="I29" i="14"/>
  <c r="I29" i="21" s="1"/>
  <c r="I23" i="14"/>
  <c r="I23" i="21" s="1"/>
  <c r="I17" i="14"/>
  <c r="I17" i="21" s="1"/>
  <c r="I17" i="1" s="1"/>
  <c r="L79" i="21"/>
  <c r="L79" i="1" s="1"/>
  <c r="L80" i="21"/>
  <c r="L80" i="1" s="1"/>
  <c r="L81" i="21"/>
  <c r="L81" i="1" s="1"/>
  <c r="L83" i="21"/>
  <c r="L83" i="1" s="1"/>
  <c r="L84" i="21"/>
  <c r="L84" i="1" s="1"/>
  <c r="L85" i="21"/>
  <c r="L85" i="1" s="1"/>
  <c r="L86" i="21"/>
  <c r="L86" i="1" s="1"/>
  <c r="L88" i="21"/>
  <c r="L88" i="1" s="1"/>
  <c r="L89" i="21"/>
  <c r="L89" i="1" s="1"/>
  <c r="L91" i="21"/>
  <c r="L91" i="1" s="1"/>
  <c r="L92" i="21"/>
  <c r="L92" i="1" s="1"/>
  <c r="L93" i="21"/>
  <c r="L93" i="1" s="1"/>
  <c r="L94" i="21"/>
  <c r="L94" i="1" s="1"/>
  <c r="L95" i="21"/>
  <c r="L95" i="1" s="1"/>
  <c r="L96" i="21"/>
  <c r="L96" i="1" s="1"/>
  <c r="L97" i="21"/>
  <c r="L97" i="1" s="1"/>
  <c r="L98" i="21"/>
  <c r="L98" i="1" s="1"/>
  <c r="L100" i="21"/>
  <c r="L100" i="1" s="1"/>
  <c r="L101" i="21"/>
  <c r="L101" i="1" s="1"/>
  <c r="L102" i="21"/>
  <c r="L102" i="1" s="1"/>
  <c r="L103" i="21"/>
  <c r="L103" i="1" s="1"/>
  <c r="L104" i="21"/>
  <c r="L104" i="1" s="1"/>
  <c r="L12" i="21"/>
  <c r="L12" i="1" s="1"/>
  <c r="L13" i="21"/>
  <c r="L13" i="1" s="1"/>
  <c r="L14" i="21"/>
  <c r="L14" i="1" s="1"/>
  <c r="L15" i="21"/>
  <c r="L15" i="1" s="1"/>
  <c r="L16" i="21"/>
  <c r="L16" i="1" s="1"/>
  <c r="L18" i="21"/>
  <c r="L18" i="1" s="1"/>
  <c r="L19" i="21"/>
  <c r="L19" i="1" s="1"/>
  <c r="L20" i="21"/>
  <c r="L20" i="1" s="1"/>
  <c r="L21" i="21"/>
  <c r="L21" i="1" s="1"/>
  <c r="L22" i="21"/>
  <c r="L22" i="1" s="1"/>
  <c r="L24" i="21"/>
  <c r="L24" i="1" s="1"/>
  <c r="L25" i="21"/>
  <c r="L25" i="1" s="1"/>
  <c r="L26" i="21"/>
  <c r="L26" i="1" s="1"/>
  <c r="L27" i="21"/>
  <c r="L27" i="1" s="1"/>
  <c r="L28" i="21"/>
  <c r="L28" i="1" s="1"/>
  <c r="L31" i="21"/>
  <c r="L31" i="1" s="1"/>
  <c r="L33" i="21"/>
  <c r="L33" i="1" s="1"/>
  <c r="L34" i="21"/>
  <c r="L34" i="1" s="1"/>
  <c r="L35" i="21"/>
  <c r="L35" i="1" s="1"/>
  <c r="L36" i="21"/>
  <c r="L36" i="1" s="1"/>
  <c r="L37" i="21"/>
  <c r="L37" i="1" s="1"/>
  <c r="L38" i="21"/>
  <c r="L38" i="1" s="1"/>
  <c r="L39" i="21"/>
  <c r="L39" i="1" s="1"/>
  <c r="L40" i="21"/>
  <c r="L40" i="1" s="1"/>
  <c r="L44" i="21"/>
  <c r="L44" i="1" s="1"/>
  <c r="L45" i="21"/>
  <c r="L45" i="1" s="1"/>
  <c r="L46" i="21"/>
  <c r="L46" i="1" s="1"/>
  <c r="L47" i="21"/>
  <c r="L47" i="1" s="1"/>
  <c r="L48" i="21"/>
  <c r="L48" i="1" s="1"/>
  <c r="L49" i="21"/>
  <c r="L49" i="1" s="1"/>
  <c r="L50" i="21"/>
  <c r="L50" i="1" s="1"/>
  <c r="L51" i="21"/>
  <c r="L51" i="1" s="1"/>
  <c r="L52" i="21"/>
  <c r="L52" i="1" s="1"/>
  <c r="L54" i="21"/>
  <c r="L54" i="1" s="1"/>
  <c r="L55" i="21"/>
  <c r="L55" i="1" s="1"/>
  <c r="L57" i="21"/>
  <c r="L57" i="1" s="1"/>
  <c r="L58" i="21"/>
  <c r="L58" i="1" s="1"/>
  <c r="L60" i="21"/>
  <c r="L60" i="1" s="1"/>
  <c r="L61" i="21"/>
  <c r="L61" i="1" s="1"/>
  <c r="L62" i="21"/>
  <c r="L62" i="1" s="1"/>
  <c r="L63" i="21"/>
  <c r="L63" i="1" s="1"/>
  <c r="L64" i="21"/>
  <c r="L64" i="1" s="1"/>
  <c r="L66" i="21"/>
  <c r="L66" i="1" s="1"/>
  <c r="L67" i="21"/>
  <c r="L67" i="1" s="1"/>
  <c r="L68" i="21"/>
  <c r="L68" i="1" s="1"/>
  <c r="L69" i="21"/>
  <c r="L69" i="1" s="1"/>
  <c r="L70" i="21"/>
  <c r="L70" i="1" s="1"/>
  <c r="L72" i="21"/>
  <c r="L72" i="1" s="1"/>
  <c r="L73" i="21"/>
  <c r="L73" i="1" s="1"/>
  <c r="L74" i="21"/>
  <c r="L74" i="1" s="1"/>
  <c r="L75" i="21"/>
  <c r="L75" i="1" s="1"/>
  <c r="L76" i="21"/>
  <c r="L76" i="1" s="1"/>
  <c r="L77" i="21"/>
  <c r="L77" i="1" s="1"/>
  <c r="L11" i="21"/>
  <c r="L11" i="1" s="1"/>
  <c r="I141" i="13"/>
  <c r="I32" i="2" s="1"/>
  <c r="I127" i="13"/>
  <c r="H105" i="13"/>
  <c r="I105" i="13"/>
  <c r="I105" i="1" s="1"/>
  <c r="H99" i="13"/>
  <c r="H108" i="13" s="1"/>
  <c r="I99" i="13"/>
  <c r="I108" i="13" s="1"/>
  <c r="H23" i="13"/>
  <c r="I23" i="13"/>
  <c r="H29" i="13"/>
  <c r="I29" i="13"/>
  <c r="H59" i="13"/>
  <c r="I59" i="13"/>
  <c r="H65" i="13"/>
  <c r="I65" i="13"/>
  <c r="H71" i="13"/>
  <c r="I71" i="13"/>
  <c r="I71" i="1" s="1"/>
  <c r="I109" i="17" l="1"/>
  <c r="L119" i="21"/>
  <c r="I43" i="21"/>
  <c r="I43" i="1" s="1"/>
  <c r="I78" i="19"/>
  <c r="I29" i="1"/>
  <c r="I23" i="1"/>
  <c r="I59" i="14"/>
  <c r="I59" i="21" s="1"/>
  <c r="I59" i="1" s="1"/>
  <c r="I87" i="14"/>
  <c r="I87" i="21" s="1"/>
  <c r="I87" i="1" s="1"/>
  <c r="I65" i="1"/>
  <c r="I127" i="21"/>
  <c r="I18" i="2" s="1"/>
  <c r="I99" i="14"/>
  <c r="I108" i="14" s="1"/>
  <c r="I142" i="13"/>
  <c r="I108" i="18"/>
  <c r="I142" i="21"/>
  <c r="I109" i="16"/>
  <c r="I109" i="20"/>
  <c r="I109" i="18"/>
  <c r="I78" i="13"/>
  <c r="H120" i="21"/>
  <c r="H11" i="2" s="1"/>
  <c r="H121" i="21"/>
  <c r="H12" i="2" s="1"/>
  <c r="H122" i="21"/>
  <c r="H13" i="2" s="1"/>
  <c r="H123" i="21"/>
  <c r="H14" i="2" s="1"/>
  <c r="H124" i="21"/>
  <c r="H15" i="2" s="1"/>
  <c r="H125" i="21"/>
  <c r="H16" i="2" s="1"/>
  <c r="H126" i="21"/>
  <c r="H128" i="21"/>
  <c r="H19" i="2" s="1"/>
  <c r="H129" i="21"/>
  <c r="H20" i="2" s="1"/>
  <c r="H130" i="21"/>
  <c r="H21" i="2" s="1"/>
  <c r="H131" i="21"/>
  <c r="H22" i="2" s="1"/>
  <c r="H132" i="21"/>
  <c r="H23" i="2" s="1"/>
  <c r="H133" i="21"/>
  <c r="H24" i="2" s="1"/>
  <c r="H134" i="21"/>
  <c r="H25" i="2" s="1"/>
  <c r="H135" i="21"/>
  <c r="H26" i="2" s="1"/>
  <c r="H136" i="21"/>
  <c r="H27" i="2" s="1"/>
  <c r="H137" i="21"/>
  <c r="H138" i="21"/>
  <c r="H29" i="2" s="1"/>
  <c r="H139" i="21"/>
  <c r="H30" i="2" s="1"/>
  <c r="H140" i="21"/>
  <c r="H31" i="2" s="1"/>
  <c r="H119" i="21"/>
  <c r="H10" i="2" s="1"/>
  <c r="H17" i="2"/>
  <c r="I108" i="21" l="1"/>
  <c r="I108" i="1" s="1"/>
  <c r="I99" i="21"/>
  <c r="I99" i="1" s="1"/>
  <c r="I78" i="14"/>
  <c r="I109" i="14"/>
  <c r="I78" i="21"/>
  <c r="I78" i="1" s="1"/>
  <c r="I109" i="19"/>
  <c r="I109" i="21" s="1"/>
  <c r="I33" i="2"/>
  <c r="I109" i="13"/>
  <c r="H127" i="16"/>
  <c r="H142" i="16" s="1"/>
  <c r="H99" i="16"/>
  <c r="H108" i="16" s="1"/>
  <c r="H109" i="16" s="1"/>
  <c r="H59" i="16"/>
  <c r="H78" i="16" s="1"/>
  <c r="H127" i="17"/>
  <c r="H142" i="17" s="1"/>
  <c r="H105" i="17"/>
  <c r="H99" i="17"/>
  <c r="H108" i="17" s="1"/>
  <c r="H71" i="17"/>
  <c r="H65" i="17"/>
  <c r="H65" i="21" s="1"/>
  <c r="H65" i="1" s="1"/>
  <c r="H59" i="17"/>
  <c r="H105" i="14"/>
  <c r="H90" i="14"/>
  <c r="H87" i="14"/>
  <c r="H82" i="14"/>
  <c r="H71" i="14"/>
  <c r="H65" i="14"/>
  <c r="H56" i="14"/>
  <c r="H53" i="14"/>
  <c r="H53" i="21" s="1"/>
  <c r="H53" i="1" s="1"/>
  <c r="H41" i="14"/>
  <c r="H32" i="14"/>
  <c r="H29" i="14"/>
  <c r="H29" i="21" s="1"/>
  <c r="H29" i="1" s="1"/>
  <c r="H17" i="14"/>
  <c r="H23" i="14" s="1"/>
  <c r="H12" i="21"/>
  <c r="H12" i="1" s="1"/>
  <c r="H13" i="21"/>
  <c r="H13" i="1" s="1"/>
  <c r="H14" i="21"/>
  <c r="H14" i="1" s="1"/>
  <c r="H15" i="21"/>
  <c r="H15" i="1" s="1"/>
  <c r="H16" i="21"/>
  <c r="H16" i="1" s="1"/>
  <c r="H18" i="21"/>
  <c r="H18" i="1" s="1"/>
  <c r="H19" i="21"/>
  <c r="H19" i="1" s="1"/>
  <c r="H20" i="21"/>
  <c r="H20" i="1" s="1"/>
  <c r="H21" i="21"/>
  <c r="H21" i="1" s="1"/>
  <c r="H22" i="21"/>
  <c r="H22" i="1" s="1"/>
  <c r="H24" i="21"/>
  <c r="H24" i="1" s="1"/>
  <c r="H25" i="21"/>
  <c r="H25" i="1" s="1"/>
  <c r="H26" i="21"/>
  <c r="H26" i="1" s="1"/>
  <c r="H27" i="21"/>
  <c r="H27" i="1" s="1"/>
  <c r="H28" i="21"/>
  <c r="H28" i="1" s="1"/>
  <c r="H30" i="21"/>
  <c r="H30" i="1" s="1"/>
  <c r="H31" i="21"/>
  <c r="H31" i="1" s="1"/>
  <c r="H32" i="21"/>
  <c r="H32" i="1" s="1"/>
  <c r="H33" i="21"/>
  <c r="H33" i="1" s="1"/>
  <c r="H34" i="21"/>
  <c r="H34" i="1" s="1"/>
  <c r="H35" i="21"/>
  <c r="H35" i="1" s="1"/>
  <c r="H36" i="21"/>
  <c r="H36" i="1" s="1"/>
  <c r="H37" i="21"/>
  <c r="H37" i="1" s="1"/>
  <c r="H38" i="21"/>
  <c r="H38" i="1" s="1"/>
  <c r="H39" i="21"/>
  <c r="H39" i="1" s="1"/>
  <c r="H40" i="21"/>
  <c r="H40" i="1" s="1"/>
  <c r="H41" i="21"/>
  <c r="H42" i="21"/>
  <c r="H42" i="1" s="1"/>
  <c r="H44" i="21"/>
  <c r="H44" i="1" s="1"/>
  <c r="H45" i="21"/>
  <c r="H45" i="1" s="1"/>
  <c r="H46" i="21"/>
  <c r="H46" i="1" s="1"/>
  <c r="H47" i="21"/>
  <c r="H47" i="1" s="1"/>
  <c r="H48" i="21"/>
  <c r="H48" i="1" s="1"/>
  <c r="H49" i="21"/>
  <c r="H49" i="1" s="1"/>
  <c r="H50" i="21"/>
  <c r="H50" i="1" s="1"/>
  <c r="H51" i="21"/>
  <c r="H51" i="1" s="1"/>
  <c r="H52" i="21"/>
  <c r="H52" i="1" s="1"/>
  <c r="H54" i="21"/>
  <c r="H54" i="1" s="1"/>
  <c r="H55" i="21"/>
  <c r="H55" i="1" s="1"/>
  <c r="H56" i="21"/>
  <c r="H56" i="1" s="1"/>
  <c r="H57" i="21"/>
  <c r="H57" i="1" s="1"/>
  <c r="H58" i="21"/>
  <c r="H58" i="1" s="1"/>
  <c r="H60" i="21"/>
  <c r="H60" i="1" s="1"/>
  <c r="H61" i="21"/>
  <c r="H61" i="1" s="1"/>
  <c r="H62" i="21"/>
  <c r="H62" i="1" s="1"/>
  <c r="H63" i="21"/>
  <c r="H63" i="1" s="1"/>
  <c r="H64" i="21"/>
  <c r="H64" i="1" s="1"/>
  <c r="H66" i="21"/>
  <c r="H66" i="1" s="1"/>
  <c r="H67" i="21"/>
  <c r="H67" i="1" s="1"/>
  <c r="H68" i="21"/>
  <c r="H68" i="1" s="1"/>
  <c r="H69" i="21"/>
  <c r="H69" i="1" s="1"/>
  <c r="H70" i="21"/>
  <c r="H70" i="1" s="1"/>
  <c r="H72" i="21"/>
  <c r="H72" i="1" s="1"/>
  <c r="H73" i="21"/>
  <c r="H73" i="1" s="1"/>
  <c r="H74" i="21"/>
  <c r="H74" i="1" s="1"/>
  <c r="H75" i="21"/>
  <c r="H75" i="1" s="1"/>
  <c r="H76" i="21"/>
  <c r="H76" i="1" s="1"/>
  <c r="H77" i="21"/>
  <c r="H77" i="1" s="1"/>
  <c r="H79" i="21"/>
  <c r="H79" i="1" s="1"/>
  <c r="H80" i="21"/>
  <c r="H80" i="1" s="1"/>
  <c r="H81" i="21"/>
  <c r="H81" i="1" s="1"/>
  <c r="H82" i="21"/>
  <c r="H82" i="1" s="1"/>
  <c r="H83" i="21"/>
  <c r="H83" i="1" s="1"/>
  <c r="H84" i="21"/>
  <c r="H84" i="1" s="1"/>
  <c r="H85" i="21"/>
  <c r="H85" i="1" s="1"/>
  <c r="H86" i="21"/>
  <c r="H86" i="1" s="1"/>
  <c r="H87" i="21"/>
  <c r="H87" i="1" s="1"/>
  <c r="H88" i="21"/>
  <c r="H88" i="1" s="1"/>
  <c r="H89" i="21"/>
  <c r="H89" i="1" s="1"/>
  <c r="H90" i="21"/>
  <c r="H90" i="1" s="1"/>
  <c r="H91" i="21"/>
  <c r="H91" i="1" s="1"/>
  <c r="H92" i="21"/>
  <c r="H92" i="1" s="1"/>
  <c r="H93" i="21"/>
  <c r="H93" i="1" s="1"/>
  <c r="H94" i="21"/>
  <c r="H94" i="1" s="1"/>
  <c r="H95" i="21"/>
  <c r="H95" i="1" s="1"/>
  <c r="H96" i="21"/>
  <c r="H96" i="1" s="1"/>
  <c r="H97" i="21"/>
  <c r="H97" i="1" s="1"/>
  <c r="H98" i="21"/>
  <c r="H98" i="1" s="1"/>
  <c r="H100" i="21"/>
  <c r="H100" i="1" s="1"/>
  <c r="H101" i="21"/>
  <c r="H101" i="1" s="1"/>
  <c r="H102" i="21"/>
  <c r="H102" i="1" s="1"/>
  <c r="H103" i="21"/>
  <c r="H103" i="1" s="1"/>
  <c r="H104" i="21"/>
  <c r="H104" i="1" s="1"/>
  <c r="H105" i="21"/>
  <c r="H105" i="1" s="1"/>
  <c r="H106" i="21"/>
  <c r="H106" i="1" s="1"/>
  <c r="H107" i="21"/>
  <c r="H107" i="1" s="1"/>
  <c r="H11" i="21"/>
  <c r="H11" i="1" s="1"/>
  <c r="H137" i="13"/>
  <c r="H28" i="2" s="1"/>
  <c r="H127" i="13"/>
  <c r="F41" i="13"/>
  <c r="G41" i="13"/>
  <c r="H41" i="13"/>
  <c r="H43" i="13" s="1"/>
  <c r="H43" i="14" l="1"/>
  <c r="H43" i="21" s="1"/>
  <c r="H99" i="14"/>
  <c r="H99" i="21" s="1"/>
  <c r="H99" i="1" s="1"/>
  <c r="H71" i="21"/>
  <c r="H71" i="1" s="1"/>
  <c r="H108" i="14"/>
  <c r="H108" i="21" s="1"/>
  <c r="H108" i="1" s="1"/>
  <c r="I109" i="1"/>
  <c r="H78" i="17"/>
  <c r="H109" i="17" s="1"/>
  <c r="H141" i="21"/>
  <c r="H127" i="21"/>
  <c r="H18" i="2" s="1"/>
  <c r="H142" i="21"/>
  <c r="H41" i="1"/>
  <c r="H23" i="21"/>
  <c r="H23" i="1" s="1"/>
  <c r="H59" i="14"/>
  <c r="H59" i="21" s="1"/>
  <c r="H59" i="1" s="1"/>
  <c r="H17" i="21"/>
  <c r="H17" i="1" s="1"/>
  <c r="H78" i="13"/>
  <c r="H43" i="1"/>
  <c r="H141" i="13"/>
  <c r="H142" i="13" s="1"/>
  <c r="H33" i="2" l="1"/>
  <c r="H32" i="2"/>
  <c r="H78" i="14"/>
  <c r="H109" i="13"/>
  <c r="E121" i="13"/>
  <c r="H109" i="14" l="1"/>
  <c r="H78" i="21"/>
  <c r="H78" i="1" s="1"/>
  <c r="E107" i="21"/>
  <c r="E107" i="1" s="1"/>
  <c r="E106" i="21"/>
  <c r="E106" i="1" s="1"/>
  <c r="E104" i="21"/>
  <c r="E103" i="21"/>
  <c r="E103" i="1" s="1"/>
  <c r="E102" i="21"/>
  <c r="E102" i="1" s="1"/>
  <c r="E101" i="21"/>
  <c r="E101" i="1" s="1"/>
  <c r="E100" i="21"/>
  <c r="E98" i="21"/>
  <c r="E98" i="1" s="1"/>
  <c r="E97" i="21"/>
  <c r="E96" i="21"/>
  <c r="E96" i="1" s="1"/>
  <c r="E95" i="21"/>
  <c r="E95" i="1" s="1"/>
  <c r="E94" i="21"/>
  <c r="E94" i="1" s="1"/>
  <c r="E93" i="21"/>
  <c r="E92" i="21"/>
  <c r="E92" i="1" s="1"/>
  <c r="E91" i="21"/>
  <c r="E91" i="1" s="1"/>
  <c r="E89" i="21"/>
  <c r="E89" i="1" s="1"/>
  <c r="E88" i="21"/>
  <c r="E86" i="21"/>
  <c r="E86" i="1" s="1"/>
  <c r="E85" i="21"/>
  <c r="E84" i="21"/>
  <c r="E84" i="1" s="1"/>
  <c r="E83" i="21"/>
  <c r="E81" i="21"/>
  <c r="E81" i="1" s="1"/>
  <c r="E80" i="21"/>
  <c r="E80" i="1" s="1"/>
  <c r="E79" i="21"/>
  <c r="E79" i="1" s="1"/>
  <c r="E77" i="21"/>
  <c r="E76" i="21"/>
  <c r="E76" i="1" s="1"/>
  <c r="E75" i="21"/>
  <c r="E75" i="1" s="1"/>
  <c r="E74" i="21"/>
  <c r="E74" i="1" s="1"/>
  <c r="E73" i="21"/>
  <c r="E72" i="21"/>
  <c r="E72" i="1" s="1"/>
  <c r="E70" i="21"/>
  <c r="E70" i="1" s="1"/>
  <c r="E69" i="21"/>
  <c r="E69" i="1" s="1"/>
  <c r="E68" i="21"/>
  <c r="E67" i="21"/>
  <c r="E67" i="1" s="1"/>
  <c r="E66" i="21"/>
  <c r="E66" i="1" s="1"/>
  <c r="E64" i="21"/>
  <c r="E64" i="1" s="1"/>
  <c r="E63" i="21"/>
  <c r="E63" i="1" s="1"/>
  <c r="E62" i="21"/>
  <c r="E62" i="1" s="1"/>
  <c r="E61" i="21"/>
  <c r="E60" i="21"/>
  <c r="E60" i="1" s="1"/>
  <c r="E58" i="21"/>
  <c r="E58" i="1" s="1"/>
  <c r="E57" i="21"/>
  <c r="E57" i="1" s="1"/>
  <c r="E55" i="21"/>
  <c r="E54" i="21"/>
  <c r="E54" i="1" s="1"/>
  <c r="E52" i="21"/>
  <c r="E51" i="21"/>
  <c r="E51" i="1" s="1"/>
  <c r="E50" i="21"/>
  <c r="E50" i="1" s="1"/>
  <c r="E49" i="21"/>
  <c r="E49" i="1" s="1"/>
  <c r="E48" i="21"/>
  <c r="E48" i="1" s="1"/>
  <c r="E47" i="21"/>
  <c r="E47" i="1" s="1"/>
  <c r="E46" i="21"/>
  <c r="E45" i="21"/>
  <c r="E45" i="1" s="1"/>
  <c r="E44" i="21"/>
  <c r="E42" i="21"/>
  <c r="E42" i="1" s="1"/>
  <c r="E40" i="21"/>
  <c r="E39" i="21"/>
  <c r="E39" i="1" s="1"/>
  <c r="E38" i="21"/>
  <c r="E38" i="1" s="1"/>
  <c r="E37" i="21"/>
  <c r="E37" i="1" s="1"/>
  <c r="E36" i="21"/>
  <c r="E35" i="21"/>
  <c r="E35" i="1" s="1"/>
  <c r="E34" i="21"/>
  <c r="E34" i="1" s="1"/>
  <c r="E33" i="21"/>
  <c r="E33" i="1" s="1"/>
  <c r="E31" i="21"/>
  <c r="E31" i="1" s="1"/>
  <c r="E30" i="21"/>
  <c r="E30" i="1" s="1"/>
  <c r="E28" i="21"/>
  <c r="E27" i="21"/>
  <c r="E27" i="1" s="1"/>
  <c r="E26" i="21"/>
  <c r="E26" i="1" s="1"/>
  <c r="E25" i="21"/>
  <c r="E25" i="1" s="1"/>
  <c r="E24" i="21"/>
  <c r="E22" i="21"/>
  <c r="E22" i="1" s="1"/>
  <c r="E21" i="21"/>
  <c r="E20" i="21"/>
  <c r="E20" i="1" s="1"/>
  <c r="E19" i="21"/>
  <c r="E18" i="21"/>
  <c r="E18" i="1" s="1"/>
  <c r="E16" i="21"/>
  <c r="E16" i="1" s="1"/>
  <c r="E15" i="21"/>
  <c r="E15" i="1" s="1"/>
  <c r="E14" i="21"/>
  <c r="E13" i="21"/>
  <c r="E13" i="1" s="1"/>
  <c r="E12" i="21"/>
  <c r="G107" i="21"/>
  <c r="G107" i="1" s="1"/>
  <c r="F107" i="21"/>
  <c r="G106" i="21"/>
  <c r="G106" i="1" s="1"/>
  <c r="F106" i="21"/>
  <c r="G104" i="21"/>
  <c r="G104" i="1" s="1"/>
  <c r="F104" i="21"/>
  <c r="F104" i="1" s="1"/>
  <c r="G103" i="21"/>
  <c r="G103" i="1" s="1"/>
  <c r="F103" i="21"/>
  <c r="G102" i="21"/>
  <c r="G102" i="1" s="1"/>
  <c r="F102" i="21"/>
  <c r="G101" i="21"/>
  <c r="G101" i="1" s="1"/>
  <c r="F101" i="21"/>
  <c r="G100" i="21"/>
  <c r="G100" i="1" s="1"/>
  <c r="F100" i="21"/>
  <c r="F100" i="1" s="1"/>
  <c r="G98" i="21"/>
  <c r="G98" i="1" s="1"/>
  <c r="F98" i="21"/>
  <c r="G97" i="21"/>
  <c r="G97" i="1" s="1"/>
  <c r="F97" i="21"/>
  <c r="G96" i="21"/>
  <c r="G96" i="1" s="1"/>
  <c r="F96" i="21"/>
  <c r="F96" i="1" s="1"/>
  <c r="G95" i="21"/>
  <c r="G95" i="1" s="1"/>
  <c r="F95" i="21"/>
  <c r="G94" i="21"/>
  <c r="G94" i="1" s="1"/>
  <c r="F94" i="21"/>
  <c r="G93" i="21"/>
  <c r="G93" i="1" s="1"/>
  <c r="F93" i="21"/>
  <c r="G92" i="21"/>
  <c r="G92" i="1" s="1"/>
  <c r="F92" i="21"/>
  <c r="F92" i="1" s="1"/>
  <c r="G91" i="21"/>
  <c r="G91" i="1" s="1"/>
  <c r="F91" i="21"/>
  <c r="G89" i="21"/>
  <c r="G89" i="1" s="1"/>
  <c r="F89" i="21"/>
  <c r="G88" i="21"/>
  <c r="G88" i="1" s="1"/>
  <c r="F88" i="21"/>
  <c r="F88" i="1" s="1"/>
  <c r="G86" i="21"/>
  <c r="G86" i="1" s="1"/>
  <c r="F86" i="21"/>
  <c r="G85" i="21"/>
  <c r="G85" i="1" s="1"/>
  <c r="F85" i="21"/>
  <c r="G84" i="21"/>
  <c r="G84" i="1" s="1"/>
  <c r="F84" i="21"/>
  <c r="F84" i="1" s="1"/>
  <c r="G83" i="21"/>
  <c r="G83" i="1" s="1"/>
  <c r="F83" i="21"/>
  <c r="G81" i="21"/>
  <c r="G81" i="1" s="1"/>
  <c r="F81" i="21"/>
  <c r="G80" i="21"/>
  <c r="G80" i="1" s="1"/>
  <c r="F80" i="21"/>
  <c r="F80" i="1" s="1"/>
  <c r="G79" i="21"/>
  <c r="G79" i="1" s="1"/>
  <c r="F79" i="21"/>
  <c r="G77" i="21"/>
  <c r="G77" i="1" s="1"/>
  <c r="F77" i="21"/>
  <c r="G76" i="21"/>
  <c r="G76" i="1" s="1"/>
  <c r="F76" i="21"/>
  <c r="F76" i="1" s="1"/>
  <c r="G75" i="21"/>
  <c r="G75" i="1" s="1"/>
  <c r="F75" i="21"/>
  <c r="G74" i="21"/>
  <c r="G74" i="1" s="1"/>
  <c r="F74" i="21"/>
  <c r="G73" i="21"/>
  <c r="G73" i="1" s="1"/>
  <c r="F73" i="21"/>
  <c r="G72" i="21"/>
  <c r="G72" i="1" s="1"/>
  <c r="F72" i="21"/>
  <c r="F72" i="1" s="1"/>
  <c r="G70" i="21"/>
  <c r="G70" i="1" s="1"/>
  <c r="F70" i="21"/>
  <c r="G69" i="21"/>
  <c r="G69" i="1" s="1"/>
  <c r="F69" i="21"/>
  <c r="G68" i="21"/>
  <c r="G68" i="1" s="1"/>
  <c r="F68" i="21"/>
  <c r="F68" i="1" s="1"/>
  <c r="G67" i="21"/>
  <c r="G67" i="1" s="1"/>
  <c r="F67" i="21"/>
  <c r="G66" i="21"/>
  <c r="G66" i="1" s="1"/>
  <c r="F66" i="21"/>
  <c r="G64" i="21"/>
  <c r="G64" i="1" s="1"/>
  <c r="F64" i="21"/>
  <c r="F64" i="1" s="1"/>
  <c r="G63" i="21"/>
  <c r="G63" i="1" s="1"/>
  <c r="F63" i="21"/>
  <c r="G62" i="21"/>
  <c r="G62" i="1" s="1"/>
  <c r="F62" i="21"/>
  <c r="G61" i="21"/>
  <c r="G61" i="1" s="1"/>
  <c r="F61" i="21"/>
  <c r="G60" i="21"/>
  <c r="G60" i="1" s="1"/>
  <c r="F60" i="21"/>
  <c r="F60" i="1" s="1"/>
  <c r="G58" i="21"/>
  <c r="G58" i="1" s="1"/>
  <c r="F58" i="21"/>
  <c r="G57" i="21"/>
  <c r="G57" i="1" s="1"/>
  <c r="F57" i="21"/>
  <c r="G55" i="21"/>
  <c r="G55" i="1" s="1"/>
  <c r="F55" i="21"/>
  <c r="G54" i="21"/>
  <c r="G54" i="1" s="1"/>
  <c r="F54" i="21"/>
  <c r="G52" i="21"/>
  <c r="G52" i="1" s="1"/>
  <c r="F52" i="21"/>
  <c r="F52" i="1" s="1"/>
  <c r="G51" i="21"/>
  <c r="G51" i="1" s="1"/>
  <c r="F51" i="21"/>
  <c r="G50" i="21"/>
  <c r="G50" i="1" s="1"/>
  <c r="F50" i="21"/>
  <c r="G49" i="21"/>
  <c r="G49" i="1" s="1"/>
  <c r="F49" i="21"/>
  <c r="G48" i="21"/>
  <c r="G48" i="1" s="1"/>
  <c r="F48" i="21"/>
  <c r="F48" i="1" s="1"/>
  <c r="G47" i="21"/>
  <c r="G47" i="1" s="1"/>
  <c r="F47" i="21"/>
  <c r="G46" i="21"/>
  <c r="G46" i="1" s="1"/>
  <c r="F46" i="21"/>
  <c r="G45" i="21"/>
  <c r="G45" i="1" s="1"/>
  <c r="F45" i="21"/>
  <c r="G44" i="21"/>
  <c r="G44" i="1" s="1"/>
  <c r="F44" i="21"/>
  <c r="F44" i="1" s="1"/>
  <c r="G42" i="21"/>
  <c r="G42" i="1" s="1"/>
  <c r="F42" i="21"/>
  <c r="G40" i="21"/>
  <c r="G40" i="1" s="1"/>
  <c r="F40" i="21"/>
  <c r="F40" i="1" s="1"/>
  <c r="G39" i="21"/>
  <c r="G39" i="1" s="1"/>
  <c r="F39" i="21"/>
  <c r="G38" i="21"/>
  <c r="G38" i="1" s="1"/>
  <c r="F38" i="21"/>
  <c r="F38" i="1" s="1"/>
  <c r="G37" i="21"/>
  <c r="G37" i="1" s="1"/>
  <c r="F37" i="21"/>
  <c r="G36" i="21"/>
  <c r="G36" i="1" s="1"/>
  <c r="F36" i="21"/>
  <c r="F36" i="1" s="1"/>
  <c r="G35" i="21"/>
  <c r="G35" i="1" s="1"/>
  <c r="F35" i="21"/>
  <c r="G34" i="21"/>
  <c r="G34" i="1" s="1"/>
  <c r="F34" i="21"/>
  <c r="F34" i="1" s="1"/>
  <c r="G33" i="21"/>
  <c r="G33" i="1" s="1"/>
  <c r="F33" i="21"/>
  <c r="G31" i="21"/>
  <c r="G31" i="1" s="1"/>
  <c r="F31" i="21"/>
  <c r="F31" i="1" s="1"/>
  <c r="G28" i="21"/>
  <c r="G28" i="1" s="1"/>
  <c r="F28" i="21"/>
  <c r="F28" i="1" s="1"/>
  <c r="G27" i="21"/>
  <c r="G27" i="1" s="1"/>
  <c r="F27" i="21"/>
  <c r="F27" i="1" s="1"/>
  <c r="G26" i="21"/>
  <c r="G26" i="1" s="1"/>
  <c r="F26" i="21"/>
  <c r="G25" i="21"/>
  <c r="G25" i="1" s="1"/>
  <c r="F25" i="21"/>
  <c r="F25" i="1" s="1"/>
  <c r="G24" i="21"/>
  <c r="G24" i="1" s="1"/>
  <c r="F24" i="21"/>
  <c r="F24" i="1" s="1"/>
  <c r="G22" i="21"/>
  <c r="G22" i="1" s="1"/>
  <c r="F22" i="21"/>
  <c r="F22" i="1" s="1"/>
  <c r="G21" i="21"/>
  <c r="G21" i="1" s="1"/>
  <c r="F21" i="21"/>
  <c r="G20" i="21"/>
  <c r="G20" i="1" s="1"/>
  <c r="F20" i="21"/>
  <c r="F20" i="1" s="1"/>
  <c r="G19" i="21"/>
  <c r="G19" i="1" s="1"/>
  <c r="F19" i="21"/>
  <c r="G18" i="21"/>
  <c r="G18" i="1" s="1"/>
  <c r="F18" i="21"/>
  <c r="G16" i="21"/>
  <c r="F16" i="21"/>
  <c r="F16" i="1" s="1"/>
  <c r="G15" i="21"/>
  <c r="G15" i="1" s="1"/>
  <c r="F15" i="21"/>
  <c r="G14" i="21"/>
  <c r="G14" i="1" s="1"/>
  <c r="F14" i="21"/>
  <c r="F14" i="1" s="1"/>
  <c r="G13" i="21"/>
  <c r="G13" i="1" s="1"/>
  <c r="F13" i="21"/>
  <c r="F13" i="1" s="1"/>
  <c r="G12" i="21"/>
  <c r="G12" i="1" s="1"/>
  <c r="F12" i="21"/>
  <c r="F12" i="1" s="1"/>
  <c r="G11" i="21"/>
  <c r="G11" i="1" s="1"/>
  <c r="F11" i="21"/>
  <c r="F11" i="1" s="1"/>
  <c r="E11" i="21"/>
  <c r="E11" i="1" s="1"/>
  <c r="G140" i="21"/>
  <c r="F140" i="21"/>
  <c r="E140" i="21"/>
  <c r="G139" i="21"/>
  <c r="F139" i="21"/>
  <c r="E139" i="21"/>
  <c r="G138" i="21"/>
  <c r="F138" i="21"/>
  <c r="E138" i="21"/>
  <c r="G136" i="21"/>
  <c r="F136" i="21"/>
  <c r="E136" i="21"/>
  <c r="G135" i="21"/>
  <c r="F135" i="21"/>
  <c r="E135" i="21"/>
  <c r="G134" i="21"/>
  <c r="F134" i="21"/>
  <c r="E134" i="21"/>
  <c r="G133" i="21"/>
  <c r="F133" i="21"/>
  <c r="E133" i="21"/>
  <c r="G132" i="21"/>
  <c r="F132" i="21"/>
  <c r="E132" i="21"/>
  <c r="G131" i="21"/>
  <c r="F131" i="21"/>
  <c r="E131" i="21"/>
  <c r="G130" i="21"/>
  <c r="F130" i="21"/>
  <c r="E130" i="21"/>
  <c r="G129" i="21"/>
  <c r="F129" i="21"/>
  <c r="E129" i="21"/>
  <c r="G128" i="21"/>
  <c r="F128" i="21"/>
  <c r="E128" i="21"/>
  <c r="G126" i="21"/>
  <c r="F126" i="21"/>
  <c r="E126" i="21"/>
  <c r="G125" i="21"/>
  <c r="F125" i="21"/>
  <c r="E125" i="21"/>
  <c r="G124" i="21"/>
  <c r="F124" i="21"/>
  <c r="E124" i="21"/>
  <c r="G123" i="21"/>
  <c r="F123" i="21"/>
  <c r="E123" i="21"/>
  <c r="G122" i="21"/>
  <c r="F122" i="21"/>
  <c r="E122" i="21"/>
  <c r="G121" i="21"/>
  <c r="F121" i="21"/>
  <c r="F12" i="2" s="1"/>
  <c r="E121" i="21"/>
  <c r="E12" i="2" s="1"/>
  <c r="G120" i="21"/>
  <c r="F120" i="21"/>
  <c r="F11" i="2" s="1"/>
  <c r="E120" i="21"/>
  <c r="G119" i="21"/>
  <c r="G10" i="2" s="1"/>
  <c r="F119" i="21"/>
  <c r="F10" i="2" s="1"/>
  <c r="E119" i="21"/>
  <c r="G31" i="2"/>
  <c r="F31" i="2"/>
  <c r="E31" i="2"/>
  <c r="G30" i="2"/>
  <c r="F30" i="2"/>
  <c r="E30" i="2"/>
  <c r="G29" i="2"/>
  <c r="F29" i="2"/>
  <c r="E29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G11" i="2"/>
  <c r="F107" i="1"/>
  <c r="F106" i="1"/>
  <c r="E104" i="1"/>
  <c r="F103" i="1"/>
  <c r="F102" i="1"/>
  <c r="F101" i="1"/>
  <c r="E100" i="1"/>
  <c r="F98" i="1"/>
  <c r="F97" i="1"/>
  <c r="E97" i="1"/>
  <c r="F95" i="1"/>
  <c r="F94" i="1"/>
  <c r="F93" i="1"/>
  <c r="E93" i="1"/>
  <c r="F91" i="1"/>
  <c r="F89" i="1"/>
  <c r="E88" i="1"/>
  <c r="F86" i="1"/>
  <c r="F85" i="1"/>
  <c r="E85" i="1"/>
  <c r="F83" i="1"/>
  <c r="E83" i="1"/>
  <c r="F81" i="1"/>
  <c r="F79" i="1"/>
  <c r="F77" i="1"/>
  <c r="E77" i="1"/>
  <c r="F75" i="1"/>
  <c r="F74" i="1"/>
  <c r="F73" i="1"/>
  <c r="E73" i="1"/>
  <c r="F70" i="1"/>
  <c r="F69" i="1"/>
  <c r="E68" i="1"/>
  <c r="F67" i="1"/>
  <c r="F66" i="1"/>
  <c r="F63" i="1"/>
  <c r="F62" i="1"/>
  <c r="F61" i="1"/>
  <c r="E61" i="1"/>
  <c r="F58" i="1"/>
  <c r="F57" i="1"/>
  <c r="F55" i="1"/>
  <c r="E55" i="1"/>
  <c r="F54" i="1"/>
  <c r="E52" i="1"/>
  <c r="F51" i="1"/>
  <c r="F50" i="1"/>
  <c r="F49" i="1"/>
  <c r="F47" i="1"/>
  <c r="F46" i="1"/>
  <c r="E46" i="1"/>
  <c r="F45" i="1"/>
  <c r="E44" i="1"/>
  <c r="F42" i="1"/>
  <c r="E40" i="1"/>
  <c r="F39" i="1"/>
  <c r="F37" i="1"/>
  <c r="E36" i="1"/>
  <c r="F35" i="1"/>
  <c r="F33" i="1"/>
  <c r="E28" i="1"/>
  <c r="F26" i="1"/>
  <c r="E24" i="1"/>
  <c r="F21" i="1"/>
  <c r="E21" i="1"/>
  <c r="F19" i="1"/>
  <c r="E19" i="1"/>
  <c r="F18" i="1"/>
  <c r="G16" i="1"/>
  <c r="F15" i="1"/>
  <c r="E14" i="1"/>
  <c r="E12" i="1"/>
  <c r="H109" i="21" l="1"/>
  <c r="H109" i="1" s="1"/>
  <c r="E115" i="21"/>
  <c r="G137" i="20"/>
  <c r="G141" i="20" s="1"/>
  <c r="F137" i="20"/>
  <c r="F141" i="20" s="1"/>
  <c r="E137" i="20"/>
  <c r="E141" i="20" s="1"/>
  <c r="G127" i="20"/>
  <c r="F127" i="20"/>
  <c r="E127" i="20"/>
  <c r="E142" i="20" s="1"/>
  <c r="E115" i="20"/>
  <c r="G105" i="20"/>
  <c r="F105" i="20"/>
  <c r="E105" i="20"/>
  <c r="G90" i="20"/>
  <c r="F90" i="20"/>
  <c r="E90" i="20"/>
  <c r="G82" i="20"/>
  <c r="G87" i="20" s="1"/>
  <c r="F82" i="20"/>
  <c r="F87" i="20" s="1"/>
  <c r="E82" i="20"/>
  <c r="G71" i="20"/>
  <c r="F71" i="20"/>
  <c r="E71" i="20"/>
  <c r="G65" i="20"/>
  <c r="F65" i="20"/>
  <c r="E65" i="20"/>
  <c r="G56" i="20"/>
  <c r="F56" i="20"/>
  <c r="E56" i="20"/>
  <c r="G53" i="20"/>
  <c r="F53" i="20"/>
  <c r="E53" i="20"/>
  <c r="G41" i="20"/>
  <c r="F41" i="20"/>
  <c r="E41" i="20"/>
  <c r="E32" i="20"/>
  <c r="G30" i="20"/>
  <c r="G32" i="20" s="1"/>
  <c r="F30" i="20"/>
  <c r="G29" i="20"/>
  <c r="F29" i="20"/>
  <c r="E29" i="20"/>
  <c r="G17" i="20"/>
  <c r="G23" i="20" s="1"/>
  <c r="F17" i="20"/>
  <c r="F23" i="20" s="1"/>
  <c r="E17" i="20"/>
  <c r="E23" i="20" s="1"/>
  <c r="G137" i="19"/>
  <c r="G141" i="19" s="1"/>
  <c r="F137" i="19"/>
  <c r="F141" i="19" s="1"/>
  <c r="E137" i="19"/>
  <c r="E141" i="19" s="1"/>
  <c r="G127" i="19"/>
  <c r="F127" i="19"/>
  <c r="E127" i="19"/>
  <c r="E142" i="19" s="1"/>
  <c r="E115" i="19"/>
  <c r="G105" i="19"/>
  <c r="F105" i="19"/>
  <c r="E105" i="19"/>
  <c r="G90" i="19"/>
  <c r="F90" i="19"/>
  <c r="E90" i="19"/>
  <c r="G82" i="19"/>
  <c r="G87" i="19" s="1"/>
  <c r="F82" i="19"/>
  <c r="E82" i="19"/>
  <c r="G71" i="19"/>
  <c r="F71" i="19"/>
  <c r="E71" i="19"/>
  <c r="G65" i="19"/>
  <c r="F65" i="19"/>
  <c r="E65" i="19"/>
  <c r="G56" i="19"/>
  <c r="F56" i="19"/>
  <c r="E56" i="19"/>
  <c r="G53" i="19"/>
  <c r="F53" i="19"/>
  <c r="E53" i="19"/>
  <c r="G41" i="19"/>
  <c r="F41" i="19"/>
  <c r="E41" i="19"/>
  <c r="E32" i="19"/>
  <c r="G30" i="19"/>
  <c r="G32" i="19" s="1"/>
  <c r="G43" i="19" s="1"/>
  <c r="F30" i="19"/>
  <c r="G29" i="19"/>
  <c r="F29" i="19"/>
  <c r="E29" i="19"/>
  <c r="G17" i="19"/>
  <c r="G23" i="19" s="1"/>
  <c r="F17" i="19"/>
  <c r="F23" i="19" s="1"/>
  <c r="E17" i="19"/>
  <c r="E23" i="19" s="1"/>
  <c r="G137" i="18"/>
  <c r="G141" i="18" s="1"/>
  <c r="F137" i="18"/>
  <c r="F141" i="18" s="1"/>
  <c r="E137" i="18"/>
  <c r="E141" i="18" s="1"/>
  <c r="G127" i="18"/>
  <c r="F127" i="18"/>
  <c r="E127" i="18"/>
  <c r="E115" i="18"/>
  <c r="G105" i="18"/>
  <c r="F105" i="18"/>
  <c r="E105" i="18"/>
  <c r="G90" i="18"/>
  <c r="F90" i="18"/>
  <c r="E90" i="18"/>
  <c r="G82" i="18"/>
  <c r="F82" i="18"/>
  <c r="F87" i="18" s="1"/>
  <c r="E82" i="18"/>
  <c r="E87" i="18" s="1"/>
  <c r="E99" i="18" s="1"/>
  <c r="E108" i="18" s="1"/>
  <c r="G71" i="18"/>
  <c r="F71" i="18"/>
  <c r="E71" i="18"/>
  <c r="G65" i="18"/>
  <c r="F65" i="18"/>
  <c r="E65" i="18"/>
  <c r="G56" i="18"/>
  <c r="F56" i="18"/>
  <c r="E56" i="18"/>
  <c r="G53" i="18"/>
  <c r="F53" i="18"/>
  <c r="E53" i="18"/>
  <c r="G41" i="18"/>
  <c r="F41" i="18"/>
  <c r="E41" i="18"/>
  <c r="E32" i="18"/>
  <c r="G30" i="18"/>
  <c r="G32" i="18" s="1"/>
  <c r="F30" i="18"/>
  <c r="G29" i="18"/>
  <c r="F29" i="18"/>
  <c r="E29" i="18"/>
  <c r="G17" i="18"/>
  <c r="G23" i="18" s="1"/>
  <c r="F17" i="18"/>
  <c r="F23" i="18" s="1"/>
  <c r="E17" i="18"/>
  <c r="E23" i="18" s="1"/>
  <c r="G137" i="17"/>
  <c r="G141" i="17" s="1"/>
  <c r="F137" i="17"/>
  <c r="F141" i="17" s="1"/>
  <c r="E137" i="17"/>
  <c r="L137" i="17" s="1"/>
  <c r="L137" i="21" s="1"/>
  <c r="G127" i="17"/>
  <c r="F127" i="17"/>
  <c r="E127" i="17"/>
  <c r="E115" i="17"/>
  <c r="G105" i="17"/>
  <c r="F105" i="17"/>
  <c r="E105" i="17"/>
  <c r="G90" i="17"/>
  <c r="F90" i="17"/>
  <c r="E90" i="17"/>
  <c r="L90" i="17" s="1"/>
  <c r="L90" i="21" s="1"/>
  <c r="G82" i="17"/>
  <c r="G87" i="17" s="1"/>
  <c r="F82" i="17"/>
  <c r="E82" i="17"/>
  <c r="G71" i="17"/>
  <c r="F71" i="17"/>
  <c r="E71" i="17"/>
  <c r="L71" i="17" s="1"/>
  <c r="L71" i="21" s="1"/>
  <c r="G65" i="17"/>
  <c r="F65" i="17"/>
  <c r="E65" i="17"/>
  <c r="G56" i="17"/>
  <c r="F56" i="17"/>
  <c r="E56" i="17"/>
  <c r="L56" i="17" s="1"/>
  <c r="G53" i="17"/>
  <c r="F53" i="17"/>
  <c r="E53" i="17"/>
  <c r="G41" i="17"/>
  <c r="F41" i="17"/>
  <c r="E41" i="17"/>
  <c r="L41" i="17" s="1"/>
  <c r="E32" i="17"/>
  <c r="G30" i="17"/>
  <c r="G32" i="17" s="1"/>
  <c r="F30" i="17"/>
  <c r="G29" i="17"/>
  <c r="F29" i="17"/>
  <c r="E29" i="17"/>
  <c r="L29" i="17" s="1"/>
  <c r="L29" i="21" s="1"/>
  <c r="G17" i="17"/>
  <c r="G23" i="17" s="1"/>
  <c r="F17" i="17"/>
  <c r="F23" i="17" s="1"/>
  <c r="E17" i="17"/>
  <c r="G137" i="16"/>
  <c r="G141" i="16" s="1"/>
  <c r="F137" i="16"/>
  <c r="F141" i="16" s="1"/>
  <c r="E137" i="16"/>
  <c r="G127" i="16"/>
  <c r="F127" i="16"/>
  <c r="E127" i="16"/>
  <c r="E115" i="16"/>
  <c r="G105" i="16"/>
  <c r="F105" i="16"/>
  <c r="E105" i="16"/>
  <c r="G90" i="16"/>
  <c r="F90" i="16"/>
  <c r="E90" i="16"/>
  <c r="G82" i="16"/>
  <c r="G87" i="16" s="1"/>
  <c r="F82" i="16"/>
  <c r="E82" i="16"/>
  <c r="G71" i="16"/>
  <c r="F71" i="16"/>
  <c r="E71" i="16"/>
  <c r="G65" i="16"/>
  <c r="F65" i="16"/>
  <c r="E65" i="16"/>
  <c r="G56" i="16"/>
  <c r="F56" i="16"/>
  <c r="E56" i="16"/>
  <c r="G53" i="16"/>
  <c r="F53" i="16"/>
  <c r="E53" i="16"/>
  <c r="G41" i="16"/>
  <c r="F41" i="16"/>
  <c r="E41" i="16"/>
  <c r="E32" i="16"/>
  <c r="G30" i="16"/>
  <c r="G32" i="16" s="1"/>
  <c r="F30" i="16"/>
  <c r="G29" i="16"/>
  <c r="F29" i="16"/>
  <c r="E29" i="16"/>
  <c r="G17" i="16"/>
  <c r="G23" i="16" s="1"/>
  <c r="F17" i="16"/>
  <c r="F23" i="16" s="1"/>
  <c r="E17" i="16"/>
  <c r="G137" i="14"/>
  <c r="F137" i="14"/>
  <c r="E137" i="14"/>
  <c r="G127" i="14"/>
  <c r="F127" i="14"/>
  <c r="E127" i="14"/>
  <c r="E127" i="21" s="1"/>
  <c r="E115" i="14"/>
  <c r="G105" i="14"/>
  <c r="F105" i="14"/>
  <c r="E105" i="14"/>
  <c r="G90" i="14"/>
  <c r="F90" i="14"/>
  <c r="E90" i="14"/>
  <c r="G82" i="14"/>
  <c r="F82" i="14"/>
  <c r="E82" i="14"/>
  <c r="G71" i="14"/>
  <c r="F71" i="14"/>
  <c r="F71" i="21" s="1"/>
  <c r="E71" i="14"/>
  <c r="G65" i="14"/>
  <c r="F65" i="14"/>
  <c r="E65" i="14"/>
  <c r="G56" i="14"/>
  <c r="F56" i="14"/>
  <c r="E56" i="14"/>
  <c r="G53" i="14"/>
  <c r="F53" i="14"/>
  <c r="E53" i="14"/>
  <c r="G41" i="14"/>
  <c r="F41" i="14"/>
  <c r="F41" i="21" s="1"/>
  <c r="F41" i="1" s="1"/>
  <c r="E41" i="14"/>
  <c r="E32" i="14"/>
  <c r="E32" i="21" s="1"/>
  <c r="G30" i="14"/>
  <c r="G32" i="14" s="1"/>
  <c r="G43" i="14" s="1"/>
  <c r="F30" i="14"/>
  <c r="G29" i="14"/>
  <c r="F29" i="14"/>
  <c r="F29" i="21" s="1"/>
  <c r="E29" i="14"/>
  <c r="E29" i="21" s="1"/>
  <c r="G17" i="14"/>
  <c r="F17" i="14"/>
  <c r="E17" i="14"/>
  <c r="F137" i="13"/>
  <c r="G137" i="13"/>
  <c r="E137" i="13"/>
  <c r="F105" i="13"/>
  <c r="G105" i="13"/>
  <c r="E105" i="13"/>
  <c r="F90" i="13"/>
  <c r="G90" i="13"/>
  <c r="E90" i="13"/>
  <c r="L90" i="13" s="1"/>
  <c r="L90" i="1" s="1"/>
  <c r="F82" i="13"/>
  <c r="G82" i="13"/>
  <c r="E82" i="13"/>
  <c r="F127" i="13"/>
  <c r="G127" i="13"/>
  <c r="E120" i="13"/>
  <c r="E119" i="13"/>
  <c r="E115" i="13"/>
  <c r="F71" i="13"/>
  <c r="G71" i="13"/>
  <c r="E71" i="13"/>
  <c r="F65" i="13"/>
  <c r="G65" i="13"/>
  <c r="E65" i="13"/>
  <c r="L65" i="13" s="1"/>
  <c r="F56" i="13"/>
  <c r="G56" i="13"/>
  <c r="E56" i="13"/>
  <c r="F53" i="13"/>
  <c r="G53" i="13"/>
  <c r="E53" i="13"/>
  <c r="L53" i="13" s="1"/>
  <c r="E41" i="13"/>
  <c r="L41" i="13" s="1"/>
  <c r="F29" i="13"/>
  <c r="G29" i="13"/>
  <c r="E29" i="13"/>
  <c r="L29" i="13" s="1"/>
  <c r="L29" i="1" s="1"/>
  <c r="L17" i="17" l="1"/>
  <c r="L30" i="17"/>
  <c r="L53" i="17"/>
  <c r="L65" i="17"/>
  <c r="L65" i="21" s="1"/>
  <c r="L82" i="17"/>
  <c r="L105" i="17"/>
  <c r="L105" i="21" s="1"/>
  <c r="L127" i="17"/>
  <c r="L127" i="21" s="1"/>
  <c r="L65" i="1"/>
  <c r="E43" i="20"/>
  <c r="E59" i="20"/>
  <c r="E43" i="19"/>
  <c r="E59" i="19"/>
  <c r="L41" i="21"/>
  <c r="L41" i="1" s="1"/>
  <c r="L56" i="21"/>
  <c r="L56" i="1" s="1"/>
  <c r="L17" i="21"/>
  <c r="L56" i="13"/>
  <c r="L71" i="13"/>
  <c r="L71" i="1" s="1"/>
  <c r="L82" i="13"/>
  <c r="L105" i="13"/>
  <c r="L105" i="1" s="1"/>
  <c r="F87" i="19"/>
  <c r="G59" i="19"/>
  <c r="G78" i="19" s="1"/>
  <c r="G105" i="21"/>
  <c r="G105" i="1" s="1"/>
  <c r="F59" i="17"/>
  <c r="F59" i="16"/>
  <c r="F87" i="16"/>
  <c r="F56" i="21"/>
  <c r="F56" i="1" s="1"/>
  <c r="F65" i="21"/>
  <c r="F65" i="1" s="1"/>
  <c r="G137" i="21"/>
  <c r="G28" i="2" s="1"/>
  <c r="F59" i="20"/>
  <c r="G99" i="20"/>
  <c r="G108" i="20" s="1"/>
  <c r="F142" i="19"/>
  <c r="E71" i="21"/>
  <c r="E71" i="1" s="1"/>
  <c r="F127" i="21"/>
  <c r="F18" i="2" s="1"/>
  <c r="G43" i="18"/>
  <c r="E43" i="18"/>
  <c r="E78" i="18" s="1"/>
  <c r="E109" i="18" s="1"/>
  <c r="E59" i="18"/>
  <c r="E41" i="21"/>
  <c r="E41" i="1" s="1"/>
  <c r="G90" i="21"/>
  <c r="G90" i="1" s="1"/>
  <c r="E23" i="17"/>
  <c r="L23" i="17" s="1"/>
  <c r="F32" i="17"/>
  <c r="F43" i="17" s="1"/>
  <c r="F78" i="17" s="1"/>
  <c r="E43" i="17"/>
  <c r="E59" i="17"/>
  <c r="G142" i="17"/>
  <c r="E141" i="17"/>
  <c r="L141" i="17" s="1"/>
  <c r="L141" i="21" s="1"/>
  <c r="E23" i="16"/>
  <c r="E78" i="16" s="1"/>
  <c r="F142" i="16"/>
  <c r="E141" i="16"/>
  <c r="E43" i="16"/>
  <c r="E59" i="16"/>
  <c r="G99" i="16"/>
  <c r="G108" i="16" s="1"/>
  <c r="E65" i="21"/>
  <c r="E65" i="1" s="1"/>
  <c r="E90" i="21"/>
  <c r="E90" i="1" s="1"/>
  <c r="E56" i="21"/>
  <c r="E56" i="1" s="1"/>
  <c r="E105" i="21"/>
  <c r="E105" i="1" s="1"/>
  <c r="E29" i="1"/>
  <c r="E10" i="2"/>
  <c r="E11" i="2"/>
  <c r="G43" i="20"/>
  <c r="G59" i="20"/>
  <c r="F99" i="20"/>
  <c r="F108" i="20" s="1"/>
  <c r="F59" i="19"/>
  <c r="G99" i="19"/>
  <c r="G108" i="19" s="1"/>
  <c r="G29" i="21"/>
  <c r="G29" i="1" s="1"/>
  <c r="G30" i="21"/>
  <c r="F59" i="18"/>
  <c r="G43" i="17"/>
  <c r="G59" i="17"/>
  <c r="G41" i="21"/>
  <c r="G41" i="1" s="1"/>
  <c r="G56" i="21"/>
  <c r="G56" i="1" s="1"/>
  <c r="G65" i="21"/>
  <c r="G65" i="1" s="1"/>
  <c r="G71" i="21"/>
  <c r="G71" i="1" s="1"/>
  <c r="G82" i="21"/>
  <c r="G82" i="1" s="1"/>
  <c r="F90" i="21"/>
  <c r="F90" i="1" s="1"/>
  <c r="F105" i="21"/>
  <c r="F105" i="1" s="1"/>
  <c r="G43" i="16"/>
  <c r="G59" i="16"/>
  <c r="F99" i="16"/>
  <c r="F108" i="16" s="1"/>
  <c r="F71" i="1"/>
  <c r="F29" i="1"/>
  <c r="G87" i="13"/>
  <c r="E141" i="13"/>
  <c r="G141" i="13"/>
  <c r="F23" i="14"/>
  <c r="F17" i="21"/>
  <c r="E59" i="14"/>
  <c r="E53" i="21"/>
  <c r="E53" i="1" s="1"/>
  <c r="G59" i="14"/>
  <c r="G53" i="21"/>
  <c r="G53" i="1" s="1"/>
  <c r="F87" i="14"/>
  <c r="F82" i="21"/>
  <c r="F82" i="1" s="1"/>
  <c r="F141" i="14"/>
  <c r="F141" i="21" s="1"/>
  <c r="F137" i="21"/>
  <c r="F28" i="2" s="1"/>
  <c r="G142" i="16"/>
  <c r="F142" i="18"/>
  <c r="G142" i="19"/>
  <c r="G142" i="20"/>
  <c r="F87" i="13"/>
  <c r="F99" i="13" s="1"/>
  <c r="F141" i="13"/>
  <c r="F142" i="13" s="1"/>
  <c r="E23" i="14"/>
  <c r="E17" i="21"/>
  <c r="G23" i="14"/>
  <c r="G17" i="21"/>
  <c r="F32" i="14"/>
  <c r="F30" i="21"/>
  <c r="G32" i="21"/>
  <c r="F59" i="14"/>
  <c r="F59" i="21" s="1"/>
  <c r="F53" i="21"/>
  <c r="F53" i="1" s="1"/>
  <c r="E87" i="14"/>
  <c r="E82" i="21"/>
  <c r="E82" i="1" s="1"/>
  <c r="G127" i="21"/>
  <c r="G18" i="2" s="1"/>
  <c r="E141" i="14"/>
  <c r="E137" i="21"/>
  <c r="E28" i="2" s="1"/>
  <c r="G141" i="14"/>
  <c r="G141" i="21" s="1"/>
  <c r="F142" i="17"/>
  <c r="G59" i="18"/>
  <c r="G78" i="18" s="1"/>
  <c r="F99" i="18"/>
  <c r="F108" i="18" s="1"/>
  <c r="E142" i="18"/>
  <c r="G142" i="18"/>
  <c r="F142" i="20"/>
  <c r="E78" i="20"/>
  <c r="E78" i="19"/>
  <c r="G78" i="20"/>
  <c r="G109" i="20" s="1"/>
  <c r="F32" i="20"/>
  <c r="F43" i="20" s="1"/>
  <c r="F78" i="20" s="1"/>
  <c r="F109" i="20" s="1"/>
  <c r="E87" i="20"/>
  <c r="E99" i="20" s="1"/>
  <c r="E108" i="20" s="1"/>
  <c r="F32" i="19"/>
  <c r="F43" i="19" s="1"/>
  <c r="F78" i="19" s="1"/>
  <c r="E87" i="19"/>
  <c r="E99" i="19" s="1"/>
  <c r="E108" i="19" s="1"/>
  <c r="G87" i="18"/>
  <c r="G99" i="18" s="1"/>
  <c r="G108" i="18" s="1"/>
  <c r="F32" i="18"/>
  <c r="F43" i="18" s="1"/>
  <c r="E142" i="17"/>
  <c r="F87" i="17"/>
  <c r="E87" i="17"/>
  <c r="G99" i="17"/>
  <c r="G108" i="17" s="1"/>
  <c r="G78" i="16"/>
  <c r="G109" i="16" s="1"/>
  <c r="F32" i="16"/>
  <c r="E87" i="16"/>
  <c r="E142" i="14"/>
  <c r="E99" i="14"/>
  <c r="E43" i="14"/>
  <c r="F142" i="14"/>
  <c r="G87" i="14"/>
  <c r="E127" i="13"/>
  <c r="G59" i="13"/>
  <c r="E87" i="13"/>
  <c r="G99" i="13"/>
  <c r="E59" i="13"/>
  <c r="F59" i="13"/>
  <c r="F17" i="13"/>
  <c r="G17" i="13"/>
  <c r="G23" i="13" s="1"/>
  <c r="E17" i="13"/>
  <c r="L87" i="17" l="1"/>
  <c r="L142" i="17"/>
  <c r="L142" i="21" s="1"/>
  <c r="L43" i="17"/>
  <c r="L59" i="17"/>
  <c r="L32" i="17"/>
  <c r="L17" i="1"/>
  <c r="L30" i="21"/>
  <c r="F78" i="18"/>
  <c r="L82" i="21"/>
  <c r="L82" i="1" s="1"/>
  <c r="L59" i="21"/>
  <c r="L53" i="21"/>
  <c r="L53" i="1" s="1"/>
  <c r="L43" i="21"/>
  <c r="L17" i="13"/>
  <c r="L59" i="13"/>
  <c r="L87" i="13"/>
  <c r="F99" i="19"/>
  <c r="F108" i="19" s="1"/>
  <c r="F109" i="19" s="1"/>
  <c r="F99" i="17"/>
  <c r="F108" i="17" s="1"/>
  <c r="G43" i="21"/>
  <c r="G78" i="17"/>
  <c r="F43" i="16"/>
  <c r="F78" i="16" s="1"/>
  <c r="F109" i="16" s="1"/>
  <c r="F23" i="21"/>
  <c r="F142" i="21"/>
  <c r="F33" i="2" s="1"/>
  <c r="G109" i="19"/>
  <c r="F109" i="18"/>
  <c r="E78" i="17"/>
  <c r="L78" i="17" s="1"/>
  <c r="E99" i="17"/>
  <c r="E23" i="21"/>
  <c r="E99" i="16"/>
  <c r="E141" i="21"/>
  <c r="E32" i="2" s="1"/>
  <c r="E142" i="16"/>
  <c r="E59" i="21"/>
  <c r="F59" i="1"/>
  <c r="G109" i="17"/>
  <c r="F32" i="2"/>
  <c r="G109" i="18"/>
  <c r="E23" i="13"/>
  <c r="E17" i="1"/>
  <c r="F23" i="13"/>
  <c r="F17" i="1"/>
  <c r="E99" i="13"/>
  <c r="L99" i="13" s="1"/>
  <c r="F108" i="13"/>
  <c r="G99" i="14"/>
  <c r="G87" i="21"/>
  <c r="G87" i="1" s="1"/>
  <c r="E78" i="14"/>
  <c r="E43" i="21"/>
  <c r="E109" i="20"/>
  <c r="G142" i="14"/>
  <c r="G142" i="21" s="1"/>
  <c r="E87" i="21"/>
  <c r="E87" i="1" s="1"/>
  <c r="G78" i="14"/>
  <c r="G78" i="21" s="1"/>
  <c r="G23" i="21"/>
  <c r="G23" i="1" s="1"/>
  <c r="F99" i="14"/>
  <c r="F87" i="21"/>
  <c r="F87" i="1" s="1"/>
  <c r="G59" i="21"/>
  <c r="G59" i="1" s="1"/>
  <c r="E59" i="1"/>
  <c r="G108" i="13"/>
  <c r="E108" i="14"/>
  <c r="F43" i="14"/>
  <c r="F32" i="21"/>
  <c r="G17" i="1"/>
  <c r="G32" i="2"/>
  <c r="G142" i="13"/>
  <c r="E18" i="2"/>
  <c r="E142" i="13"/>
  <c r="E109" i="19"/>
  <c r="F109" i="17"/>
  <c r="E108" i="17" l="1"/>
  <c r="L99" i="17"/>
  <c r="L59" i="1"/>
  <c r="L87" i="21"/>
  <c r="L87" i="1" s="1"/>
  <c r="L99" i="21"/>
  <c r="L99" i="1" s="1"/>
  <c r="L32" i="21"/>
  <c r="L23" i="21"/>
  <c r="L23" i="13"/>
  <c r="F23" i="1"/>
  <c r="L143" i="19"/>
  <c r="L143" i="18"/>
  <c r="E99" i="21"/>
  <c r="E142" i="21"/>
  <c r="E33" i="2" s="1"/>
  <c r="E108" i="16"/>
  <c r="E108" i="21"/>
  <c r="E23" i="1"/>
  <c r="G33" i="2"/>
  <c r="F108" i="14"/>
  <c r="F108" i="21" s="1"/>
  <c r="F108" i="1" s="1"/>
  <c r="F99" i="21"/>
  <c r="F99" i="1" s="1"/>
  <c r="E109" i="14"/>
  <c r="E78" i="21"/>
  <c r="E108" i="13"/>
  <c r="L108" i="13" s="1"/>
  <c r="E99" i="1"/>
  <c r="F43" i="21"/>
  <c r="F78" i="14"/>
  <c r="G108" i="14"/>
  <c r="G99" i="21"/>
  <c r="G99" i="1" s="1"/>
  <c r="L143" i="20"/>
  <c r="E109" i="17" l="1"/>
  <c r="L109" i="17" s="1"/>
  <c r="L143" i="17" s="1"/>
  <c r="L108" i="17"/>
  <c r="L108" i="21" s="1"/>
  <c r="L108" i="1" s="1"/>
  <c r="L23" i="1"/>
  <c r="L78" i="21"/>
  <c r="E109" i="16"/>
  <c r="L143" i="16" s="1"/>
  <c r="E108" i="1"/>
  <c r="G109" i="14"/>
  <c r="G109" i="21" s="1"/>
  <c r="G108" i="21"/>
  <c r="G108" i="1" s="1"/>
  <c r="F109" i="14"/>
  <c r="F109" i="21" s="1"/>
  <c r="F78" i="21"/>
  <c r="L109" i="21" l="1"/>
  <c r="E109" i="21"/>
  <c r="L143" i="14" l="1"/>
  <c r="L143" i="21"/>
  <c r="L31" i="2" l="1"/>
  <c r="L30" i="2"/>
  <c r="L29" i="2"/>
  <c r="L27" i="2"/>
  <c r="L26" i="2"/>
  <c r="L25" i="2"/>
  <c r="L24" i="2"/>
  <c r="L23" i="2"/>
  <c r="L22" i="2"/>
  <c r="L21" i="2"/>
  <c r="L20" i="2"/>
  <c r="L17" i="2"/>
  <c r="L16" i="2"/>
  <c r="L15" i="2"/>
  <c r="L14" i="2"/>
  <c r="L13" i="2"/>
  <c r="L12" i="2"/>
  <c r="L11" i="2"/>
  <c r="L10" i="2"/>
  <c r="G30" i="13"/>
  <c r="G30" i="1" s="1"/>
  <c r="F30" i="13"/>
  <c r="L30" i="13" s="1"/>
  <c r="L30" i="1" s="1"/>
  <c r="F30" i="1" l="1"/>
  <c r="L19" i="2"/>
  <c r="F32" i="13"/>
  <c r="G32" i="13"/>
  <c r="E32" i="13"/>
  <c r="L32" i="13" s="1"/>
  <c r="L32" i="1" s="1"/>
  <c r="E43" i="13" l="1"/>
  <c r="E32" i="1"/>
  <c r="G43" i="13"/>
  <c r="G43" i="1" s="1"/>
  <c r="G32" i="1"/>
  <c r="F43" i="13"/>
  <c r="F32" i="1"/>
  <c r="L32" i="2"/>
  <c r="L28" i="2"/>
  <c r="L18" i="2"/>
  <c r="L43" i="13" l="1"/>
  <c r="L43" i="1" s="1"/>
  <c r="E43" i="1"/>
  <c r="E78" i="13"/>
  <c r="E109" i="13" s="1"/>
  <c r="F43" i="1"/>
  <c r="G78" i="13"/>
  <c r="G109" i="13" s="1"/>
  <c r="G109" i="1" s="1"/>
  <c r="F78" i="13"/>
  <c r="F78" i="1" s="1"/>
  <c r="E78" i="1"/>
  <c r="L33" i="2"/>
  <c r="E109" i="1" l="1"/>
  <c r="L78" i="13"/>
  <c r="L78" i="1" s="1"/>
  <c r="G78" i="1"/>
  <c r="F109" i="13"/>
  <c r="F109" i="1" s="1"/>
  <c r="L109" i="13" l="1"/>
  <c r="L109" i="1" s="1"/>
  <c r="L34" i="2" l="1"/>
  <c r="L1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Talló Gabriella</author>
  </authors>
  <commentList>
    <comment ref="I22" authorId="0" shapeId="0" xr:uid="{598F5BB8-67FD-4489-AE6F-18E41D8FAC7B}">
      <text>
        <r>
          <rPr>
            <b/>
            <sz val="9"/>
            <color indexed="81"/>
            <rFont val="Tahoma"/>
            <family val="2"/>
            <charset val="238"/>
          </rPr>
          <t>Talló Gabriella:</t>
        </r>
        <r>
          <rPr>
            <sz val="9"/>
            <color indexed="81"/>
            <rFont val="Tahoma"/>
            <family val="2"/>
            <charset val="238"/>
          </rPr>
          <t xml:space="preserve">
Védőnők jutalom</t>
        </r>
      </text>
    </comment>
  </commentList>
</comments>
</file>

<file path=xl/sharedStrings.xml><?xml version="1.0" encoding="utf-8"?>
<sst xmlns="http://schemas.openxmlformats.org/spreadsheetml/2006/main" count="4035" uniqueCount="401">
  <si>
    <t>Kötelező feladatok</t>
  </si>
  <si>
    <t>Önként vállalt feladatok</t>
  </si>
  <si>
    <t>Államigazgatási feladatok</t>
  </si>
  <si>
    <t>Összesen</t>
  </si>
  <si>
    <t>Helyi önkormányzatok működésének általános támogatása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</si>
  <si>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</si>
  <si>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</si>
  <si>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</si>
  <si>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</si>
  <si>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</si>
  <si>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</si>
  <si>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</si>
  <si>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</si>
  <si>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</si>
  <si>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</si>
  <si>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</si>
  <si>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</si>
  <si>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</si>
  <si>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</si>
  <si>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</si>
  <si>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</si>
  <si>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</si>
  <si>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</si>
  <si>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</si>
  <si>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Ellátottak pénzbeli juttatásai</t>
  </si>
  <si>
    <t>Felújítások</t>
  </si>
  <si>
    <t>Államháztartáson belüli megelőlegezések folyósítása</t>
  </si>
  <si>
    <t>Államháztartáson belüli megelőlegezések visszafizetése</t>
  </si>
  <si>
    <t>Pénzügyi lízing kiadásai</t>
  </si>
  <si>
    <t>Bevételek</t>
  </si>
  <si>
    <t>Kiadások</t>
  </si>
  <si>
    <t>Megnevezés</t>
  </si>
  <si>
    <t xml:space="preserve">Dologi kiadások 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</si>
  <si>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</si>
  <si>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</si>
  <si>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</si>
  <si>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</si>
  <si>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</si>
  <si>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</si>
  <si>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</si>
  <si>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Forrás Művelődési Ház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</si>
  <si>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</si>
  <si>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</si>
  <si>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</si>
  <si>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</si>
  <si>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14</t>
  </si>
  <si>
    <t xml:space="preserve">Értékesítési és forgalmi adók 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</si>
  <si>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</si>
  <si>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</si>
  <si>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</si>
  <si>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</si>
  <si>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</si>
  <si>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</si>
  <si>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</si>
  <si>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</si>
  <si>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</si>
  <si>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</si>
  <si>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</si>
  <si>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</si>
  <si>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</si>
  <si>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</si>
  <si>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</si>
  <si>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</si>
  <si>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</si>
  <si>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</si>
  <si>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</si>
  <si>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</si>
  <si>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</si>
  <si>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</si>
  <si>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</si>
  <si>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</si>
  <si>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</si>
  <si>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</si>
  <si>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</si>
  <si>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</si>
  <si>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</si>
  <si>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</si>
  <si>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10</t>
  </si>
  <si>
    <t>11</t>
  </si>
  <si>
    <t>12</t>
  </si>
  <si>
    <t>13</t>
  </si>
  <si>
    <t>Működési célú támogatások államháztartáson belülről (=07+…+12)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</si>
  <si>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</si>
  <si>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</si>
  <si>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</si>
  <si>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</si>
  <si>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</si>
  <si>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</si>
  <si>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</si>
  <si>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</si>
  <si>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</si>
  <si>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</si>
  <si>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</si>
  <si>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</si>
  <si>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</si>
  <si>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</si>
  <si>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Felhalmozási célú támogatások államháztartáson belülről (=14+…+18)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</si>
  <si>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</si>
  <si>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</si>
  <si>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</si>
  <si>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</si>
  <si>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</si>
  <si>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</si>
  <si>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</si>
  <si>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</si>
  <si>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</si>
  <si>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Jövedelemadók (=20+21)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</si>
  <si>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</si>
  <si>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</si>
  <si>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</si>
  <si>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</si>
  <si>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</si>
  <si>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</si>
  <si>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</si>
  <si>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</si>
  <si>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</si>
  <si>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</si>
  <si>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</si>
  <si>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</si>
  <si>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</si>
  <si>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</si>
  <si>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</si>
  <si>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</si>
  <si>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</si>
  <si>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</si>
  <si>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</si>
  <si>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</si>
  <si>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</si>
  <si>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</si>
  <si>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</si>
  <si>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</si>
  <si>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</si>
  <si>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</si>
  <si>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</si>
  <si>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</si>
  <si>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</si>
  <si>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</si>
  <si>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</si>
  <si>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</si>
  <si>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</si>
  <si>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</si>
  <si>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</si>
  <si>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</si>
  <si>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</si>
  <si>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</si>
  <si>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</si>
  <si>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</si>
  <si>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</si>
  <si>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</si>
  <si>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</si>
  <si>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</si>
  <si>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</si>
  <si>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</si>
  <si>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</si>
  <si>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</si>
  <si>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</si>
  <si>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</si>
  <si>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</si>
  <si>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</si>
  <si>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</si>
  <si>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</si>
  <si>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</si>
  <si>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</si>
  <si>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B411</t>
  </si>
  <si>
    <t>Működési bevételek (=34+…+40+43+46+...+48)</t>
  </si>
  <si>
    <t>B4</t>
  </si>
  <si>
    <t>B51</t>
  </si>
  <si>
    <t>B52</t>
  </si>
  <si>
    <t>B53</t>
  </si>
  <si>
    <t>B54</t>
  </si>
  <si>
    <t>B55</t>
  </si>
  <si>
    <t>Felhalmozási bevételek (=50+…+54)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</si>
  <si>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</si>
  <si>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</si>
  <si>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</si>
  <si>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</si>
  <si>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</si>
  <si>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</si>
  <si>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</si>
  <si>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</si>
  <si>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</si>
  <si>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</si>
  <si>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</si>
  <si>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(=56+…+60)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</si>
  <si>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</si>
  <si>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</si>
  <si>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</si>
  <si>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</si>
  <si>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</si>
  <si>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</si>
  <si>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</si>
  <si>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</si>
  <si>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</si>
  <si>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</si>
  <si>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</si>
  <si>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</si>
  <si>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</si>
  <si>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</si>
  <si>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</si>
  <si>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</si>
  <si>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</si>
  <si>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</si>
  <si>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</si>
  <si>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</si>
  <si>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</si>
  <si>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</si>
  <si>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</si>
  <si>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</si>
  <si>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</si>
  <si>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</si>
  <si>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</si>
  <si>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</si>
  <si>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</si>
  <si>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</si>
  <si>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</si>
  <si>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</si>
  <si>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</si>
  <si>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</si>
  <si>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</si>
  <si>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</si>
  <si>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</si>
  <si>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</si>
  <si>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</si>
  <si>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</si>
  <si>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</si>
  <si>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</si>
  <si>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</si>
  <si>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</si>
  <si>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</si>
  <si>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</si>
  <si>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</si>
  <si>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</si>
  <si>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</si>
  <si>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</si>
  <si>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</si>
  <si>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</si>
  <si>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</si>
  <si>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</si>
  <si>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</si>
  <si>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</si>
  <si>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</si>
  <si>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</si>
  <si>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</si>
  <si>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</si>
  <si>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</si>
  <si>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</si>
  <si>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</si>
  <si>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</si>
  <si>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</si>
  <si>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</si>
  <si>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</si>
  <si>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</si>
  <si>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</si>
  <si>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</si>
  <si>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</si>
  <si>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</si>
  <si>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</si>
  <si>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</si>
  <si>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</si>
  <si>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</si>
  <si>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</si>
  <si>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</si>
  <si>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</si>
  <si>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</si>
  <si>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</si>
  <si>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</si>
  <si>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</si>
  <si>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</si>
  <si>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</si>
  <si>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</si>
  <si>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</si>
  <si>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</si>
  <si>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</si>
  <si>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</si>
  <si>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</si>
  <si>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</si>
  <si>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</si>
  <si>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</si>
  <si>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</si>
  <si>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</si>
  <si>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</si>
  <si>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</si>
  <si>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</si>
  <si>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</si>
  <si>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</si>
  <si>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</si>
  <si>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</si>
  <si>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</si>
  <si>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</si>
  <si>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</si>
  <si>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</si>
  <si>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</si>
  <si>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</si>
  <si>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</si>
  <si>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</si>
  <si>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</si>
  <si>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</si>
  <si>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</si>
  <si>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</si>
  <si>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</si>
  <si>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</si>
  <si>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</si>
  <si>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</si>
  <si>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</si>
  <si>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</si>
  <si>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</si>
  <si>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</si>
  <si>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</si>
  <si>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</si>
  <si>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</si>
  <si>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</si>
  <si>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</si>
  <si>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</si>
  <si>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</si>
  <si>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Hitel-, kölcsönfelvétel pénzügyi vállalkozástól (=69+70+71)</t>
  </si>
  <si>
    <t>Belföldi értékpapírok bevételei (=73-…+76)</t>
  </si>
  <si>
    <t>Maradvány igénybevétele (=78+79)</t>
  </si>
  <si>
    <t>87</t>
  </si>
  <si>
    <t>88</t>
  </si>
  <si>
    <t>Tulajdonosi kölcsönök bevételei (=86+87)</t>
  </si>
  <si>
    <t>Belföldi finanszírozás bevételei (=72+77+80+…+85+88)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</si>
  <si>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</si>
  <si>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</si>
  <si>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</si>
  <si>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</si>
  <si>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</si>
  <si>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</si>
  <si>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</si>
  <si>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</si>
  <si>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</si>
  <si>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</si>
  <si>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Külföldi finanszírozás bevételei (=90+…+94)</t>
  </si>
  <si>
    <t>Finanszírozási bevételek (=89+95+96+97)</t>
  </si>
  <si>
    <t>99</t>
  </si>
  <si>
    <t>BEVÉTELEK ÖSSZESEN: (68+98)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</si>
  <si>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</si>
  <si>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</si>
  <si>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</si>
  <si>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</si>
  <si>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</si>
  <si>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</si>
  <si>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</si>
  <si>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</si>
  <si>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</si>
  <si>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</si>
  <si>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</si>
  <si>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</si>
  <si>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</si>
  <si>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</si>
  <si>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</si>
  <si>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</si>
  <si>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</si>
  <si>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</si>
  <si>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</si>
  <si>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</si>
  <si>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</si>
  <si>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</si>
  <si>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</si>
  <si>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</si>
  <si>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</si>
  <si>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</si>
  <si>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</si>
  <si>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</si>
  <si>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</si>
  <si>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</si>
  <si>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</si>
  <si>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</si>
  <si>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</si>
  <si>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</si>
  <si>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Szabó Magda Városi Könyvtár</t>
  </si>
  <si>
    <t>9.6. melléklet a ... önkormányzati rendelethez</t>
  </si>
  <si>
    <t>9.7. melléklet a ... önkormányzati rendelethez</t>
  </si>
  <si>
    <t>9.8.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</si>
  <si>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</si>
  <si>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</si>
  <si>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</si>
  <si>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</si>
  <si>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Kerepesi Napközi-otthonos Óvoda</t>
  </si>
  <si>
    <t>Módosítás április</t>
  </si>
  <si>
    <t>Módosítás augusztus</t>
  </si>
  <si>
    <t>2020. évi előirányzat</t>
  </si>
  <si>
    <t>Módosítás november</t>
  </si>
  <si>
    <t>Módosítás február</t>
  </si>
  <si>
    <t>Szabó Magda Művelődési Ház és Könyvtár</t>
  </si>
  <si>
    <t>6.4. melléklet a ... önkormányzati rendelethez</t>
  </si>
  <si>
    <t>Tartalékok</t>
  </si>
  <si>
    <t>Ssz.</t>
  </si>
  <si>
    <t>Feladat (működési cél)</t>
  </si>
  <si>
    <t>2020. évi eredeti előirányzat</t>
  </si>
  <si>
    <t>1.</t>
  </si>
  <si>
    <t>Általános céltartalék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</si>
  <si>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</si>
  <si>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</si>
  <si>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</si>
  <si>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</si>
  <si>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</si>
  <si>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</si>
  <si>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</si>
  <si>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</si>
  <si>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</si>
  <si>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Feladat (felhalmozási cél)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</si>
</sst>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164" fontId="0" fillId="0" borderId="0" xfId="0" applyNumberFormat="1" applyFill="1"/>
    <xf numFmtId="49" fontId="4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/>
    <xf numFmtId="0" fontId="7" fillId="5" borderId="1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 inden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0" fontId="1" fillId="0" borderId="0" xfId="0" applyFont="1"/>
    <xf numFmtId="0" fontId="1" fillId="2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4" fillId="6" borderId="1" xfId="0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/>
    <xf numFmtId="0" fontId="1" fillId="6" borderId="0" xfId="0" applyFont="1" applyFill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6" borderId="0" xfId="0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</cellXfs>
  <cellStyles count="2"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N116"/>
  <sheetViews>
    <sheetView zoomScaleNormal="100" zoomScaleSheetLayoutView="100" workbookViewId="0">
      <pane xSplit="4" ySplit="10" topLeftCell="E77" activePane="bottomRight" state="frozen"/>
      <selection pane="topRight" activeCell="E1" sqref="E1"/>
      <selection pane="bottomLeft" activeCell="A11" sqref="A11"/>
      <selection pane="bottomRight" activeCell="L78" sqref="L78"/>
    </sheetView>
  </sheetViews>
  <sheetFormatPr defaultRowHeight="15" x14ac:dyDescent="0.25"/>
  <cols>
    <col min="1" max="1" width="5.7109375" style="17" customWidth="1"/>
    <col min="2" max="2" width="9.140625" style="17" hidden="1" customWidth="1"/>
    <col min="3" max="3" width="28" style="18" customWidth="1"/>
    <col min="4" max="4" width="5.710937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4" width="16.140625" style="1" bestFit="1" customWidth="1"/>
    <col min="15" max="16384" width="9.140625" style="1"/>
  </cols>
  <sheetData>
    <row r="2" spans="1:12" ht="15" customHeight="1" x14ac:dyDescent="0.25">
      <c r="A2" s="83" t="s">
        <v>373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374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2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6"/>
      <c r="J8" s="60"/>
      <c r="K8" s="60"/>
      <c r="L8" s="40">
        <v>6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>
        <f>'9.1 melléklet'!E11+'9.9 melléklet'!E11</f>
        <v>52707242</v>
      </c>
      <c r="F11" s="25">
        <f>'9.1 melléklet'!F11+'9.9 melléklet'!F11</f>
        <v>0</v>
      </c>
      <c r="G11" s="24">
        <f>'9.1 melléklet'!G11+'9.9 melléklet'!G11</f>
        <v>122102800</v>
      </c>
      <c r="H11" s="24">
        <f>'9.1 melléklet'!H11+'9.9 melléklet'!H11</f>
        <v>0</v>
      </c>
      <c r="I11" s="24">
        <f>'9.1 melléklet'!I11+'9.9 melléklet'!I11</f>
        <v>19997999</v>
      </c>
      <c r="J11" s="24">
        <f>'9.1 melléklet'!J11+'9.9 melléklet'!J11</f>
        <v>0</v>
      </c>
      <c r="K11" s="24">
        <f>'9.1 melléklet'!K11+'9.9 melléklet'!K11</f>
        <v>0</v>
      </c>
      <c r="L11" s="28">
        <f>'9.1 melléklet'!L11+'9.9 melléklet'!L11</f>
        <v>194808041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>
        <f>'9.1 melléklet'!E12+'9.9 melléklet'!E12</f>
        <v>222255550</v>
      </c>
      <c r="F12" s="25">
        <f>'9.1 melléklet'!F12+'9.9 melléklet'!F12</f>
        <v>0</v>
      </c>
      <c r="G12" s="25">
        <f>'9.1 melléklet'!G12+'9.9 melléklet'!G12</f>
        <v>0</v>
      </c>
      <c r="H12" s="24">
        <f>'9.1 melléklet'!H12+'9.9 melléklet'!H12</f>
        <v>0</v>
      </c>
      <c r="I12" s="24">
        <f>'9.1 melléklet'!I12+'9.9 melléklet'!I12</f>
        <v>16979200</v>
      </c>
      <c r="J12" s="24">
        <f>'9.1 melléklet'!J12+'9.9 melléklet'!J12</f>
        <v>0</v>
      </c>
      <c r="K12" s="24">
        <f>'9.1 melléklet'!K12+'9.9 melléklet'!K12</f>
        <v>0</v>
      </c>
      <c r="L12" s="28">
        <f>'9.1 melléklet'!L12+'9.9 melléklet'!L12</f>
        <v>239234750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>
        <f>'9.1 melléklet'!E13+'9.9 melléklet'!E13</f>
        <v>193605490</v>
      </c>
      <c r="F13" s="25">
        <f>'9.1 melléklet'!F13+'9.9 melléklet'!F13</f>
        <v>0</v>
      </c>
      <c r="G13" s="25">
        <f>'9.1 melléklet'!G13+'9.9 melléklet'!G13</f>
        <v>0</v>
      </c>
      <c r="H13" s="24">
        <f>'9.1 melléklet'!H13+'9.9 melléklet'!H13</f>
        <v>0</v>
      </c>
      <c r="I13" s="24">
        <f>'9.1 melléklet'!I13+'9.9 melléklet'!I13</f>
        <v>15735854</v>
      </c>
      <c r="J13" s="24">
        <f>'9.1 melléklet'!J13+'9.9 melléklet'!J13</f>
        <v>0</v>
      </c>
      <c r="K13" s="24">
        <f>'9.1 melléklet'!K13+'9.9 melléklet'!K13</f>
        <v>0</v>
      </c>
      <c r="L13" s="28">
        <f>'9.1 melléklet'!L13+'9.9 melléklet'!L13</f>
        <v>209341344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>
        <f>'9.1 melléklet'!E14+'9.9 melléklet'!E14</f>
        <v>13301883</v>
      </c>
      <c r="F14" s="25">
        <f>'9.1 melléklet'!F14+'9.9 melléklet'!F14</f>
        <v>0</v>
      </c>
      <c r="G14" s="25">
        <f>'9.1 melléklet'!G14+'9.9 melléklet'!G14</f>
        <v>0</v>
      </c>
      <c r="H14" s="24">
        <f>'9.1 melléklet'!H14+'9.9 melléklet'!H14</f>
        <v>0</v>
      </c>
      <c r="I14" s="24">
        <f>'9.1 melléklet'!I14+'9.9 melléklet'!I14</f>
        <v>5575991</v>
      </c>
      <c r="J14" s="24">
        <f>'9.1 melléklet'!J14+'9.9 melléklet'!J14</f>
        <v>0</v>
      </c>
      <c r="K14" s="24">
        <f>'9.1 melléklet'!K14+'9.9 melléklet'!K14</f>
        <v>0</v>
      </c>
      <c r="L14" s="28">
        <f>'9.1 melléklet'!L14+'9.9 melléklet'!L14</f>
        <v>18877874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>
        <f>'9.1 melléklet'!E15+'9.9 melléklet'!E15</f>
        <v>0</v>
      </c>
      <c r="F15" s="25">
        <f>'9.1 melléklet'!F15+'9.9 melléklet'!F15</f>
        <v>0</v>
      </c>
      <c r="G15" s="25">
        <f>'9.1 melléklet'!G15+'9.9 melléklet'!G15</f>
        <v>0</v>
      </c>
      <c r="H15" s="24">
        <f>'9.1 melléklet'!H15+'9.9 melléklet'!H15</f>
        <v>0</v>
      </c>
      <c r="I15" s="24">
        <f>'9.1 melléklet'!I15+'9.9 melléklet'!I15</f>
        <v>0</v>
      </c>
      <c r="J15" s="24">
        <f>'9.1 melléklet'!J15+'9.9 melléklet'!J15</f>
        <v>0</v>
      </c>
      <c r="K15" s="24">
        <f>'9.1 melléklet'!K15+'9.9 melléklet'!K15</f>
        <v>0</v>
      </c>
      <c r="L15" s="28">
        <f>'9.1 melléklet'!L15+'9.9 melléklet'!L15</f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>
        <f>'9.1 melléklet'!E16+'9.9 melléklet'!E16</f>
        <v>0</v>
      </c>
      <c r="F16" s="27">
        <f>'9.1 melléklet'!F16+'9.9 melléklet'!F16</f>
        <v>0</v>
      </c>
      <c r="G16" s="27">
        <f>'9.1 melléklet'!G16+'9.9 melléklet'!G16</f>
        <v>0</v>
      </c>
      <c r="H16" s="24">
        <f>'9.1 melléklet'!H16+'9.9 melléklet'!H16</f>
        <v>0</v>
      </c>
      <c r="I16" s="24">
        <f>'9.1 melléklet'!I16+'9.9 melléklet'!I16</f>
        <v>0</v>
      </c>
      <c r="J16" s="24">
        <f>'9.1 melléklet'!J16+'9.9 melléklet'!J16</f>
        <v>0</v>
      </c>
      <c r="K16" s="24">
        <f>'9.1 melléklet'!K16+'9.9 melléklet'!K16</f>
        <v>0</v>
      </c>
      <c r="L16" s="28">
        <f>'9.1 melléklet'!L16+'9.9 melléklet'!L16</f>
        <v>0</v>
      </c>
    </row>
    <row r="17" spans="1:14" ht="25.5" x14ac:dyDescent="0.25">
      <c r="A17" s="82" t="s">
        <v>73</v>
      </c>
      <c r="B17" s="82"/>
      <c r="C17" s="13" t="s">
        <v>74</v>
      </c>
      <c r="D17" s="13" t="s">
        <v>57</v>
      </c>
      <c r="E17" s="28">
        <f>'9.1 melléklet'!E17+'9.9 melléklet'!E17</f>
        <v>481870165</v>
      </c>
      <c r="F17" s="28">
        <f>'9.1 melléklet'!F17+'9.9 melléklet'!F17</f>
        <v>0</v>
      </c>
      <c r="G17" s="28">
        <f>'9.1 melléklet'!G17+'9.9 melléklet'!G17</f>
        <v>122102800</v>
      </c>
      <c r="H17" s="28">
        <f>'9.1 melléklet'!H17+'9.9 melléklet'!H17</f>
        <v>0</v>
      </c>
      <c r="I17" s="28">
        <f>'9.1 melléklet'!I17+'9.9 melléklet'!I17</f>
        <v>58289044</v>
      </c>
      <c r="J17" s="28">
        <f>'9.1 melléklet'!J17+'9.9 melléklet'!J17</f>
        <v>0</v>
      </c>
      <c r="K17" s="28">
        <f>'9.1 melléklet'!K17+'9.9 melléklet'!K17</f>
        <v>0</v>
      </c>
      <c r="L17" s="28">
        <f>'9.1 melléklet'!L17+'9.9 melléklet'!L17</f>
        <v>662262009</v>
      </c>
      <c r="N17" s="44"/>
    </row>
    <row r="18" spans="1:14" x14ac:dyDescent="0.25">
      <c r="A18" s="82" t="s">
        <v>75</v>
      </c>
      <c r="B18" s="82"/>
      <c r="C18" s="13" t="s">
        <v>5</v>
      </c>
      <c r="D18" s="13" t="s">
        <v>62</v>
      </c>
      <c r="E18" s="29">
        <f>'9.1 melléklet'!E18+'9.9 melléklet'!E18</f>
        <v>0</v>
      </c>
      <c r="F18" s="29">
        <f>'9.1 melléklet'!F18+'9.9 melléklet'!F18</f>
        <v>0</v>
      </c>
      <c r="G18" s="29">
        <f>'9.1 melléklet'!G18+'9.9 melléklet'!G18</f>
        <v>0</v>
      </c>
      <c r="H18" s="24">
        <f>'9.1 melléklet'!H18+'9.9 melléklet'!H18</f>
        <v>0</v>
      </c>
      <c r="I18" s="24">
        <f>'9.1 melléklet'!I18+'9.9 melléklet'!I18</f>
        <v>9547238</v>
      </c>
      <c r="J18" s="24">
        <f>'9.1 melléklet'!J18+'9.9 melléklet'!J18</f>
        <v>0</v>
      </c>
      <c r="K18" s="24">
        <f>'9.1 melléklet'!K18+'9.9 melléklet'!K18</f>
        <v>0</v>
      </c>
      <c r="L18" s="28">
        <f>'9.1 melléklet'!L18+'9.9 melléklet'!L18</f>
        <v>9547238</v>
      </c>
    </row>
    <row r="19" spans="1:14" ht="51" hidden="1" x14ac:dyDescent="0.25">
      <c r="A19" s="82" t="s">
        <v>76</v>
      </c>
      <c r="B19" s="82"/>
      <c r="C19" s="13" t="s">
        <v>58</v>
      </c>
      <c r="D19" s="13" t="s">
        <v>63</v>
      </c>
      <c r="E19" s="29">
        <f>'9.1 melléklet'!E19+'9.9 melléklet'!E19</f>
        <v>0</v>
      </c>
      <c r="F19" s="29">
        <f>'9.1 melléklet'!F19+'9.9 melléklet'!F19</f>
        <v>0</v>
      </c>
      <c r="G19" s="29">
        <f>'9.1 melléklet'!G19+'9.9 melléklet'!G19</f>
        <v>0</v>
      </c>
      <c r="H19" s="24">
        <f>'9.1 melléklet'!H19+'9.9 melléklet'!H19</f>
        <v>0</v>
      </c>
      <c r="I19" s="24">
        <f>'9.1 melléklet'!I19+'9.9 melléklet'!I19</f>
        <v>0</v>
      </c>
      <c r="J19" s="24">
        <f>'9.1 melléklet'!J19+'9.9 melléklet'!J19</f>
        <v>0</v>
      </c>
      <c r="K19" s="24">
        <f>'9.1 melléklet'!K19+'9.9 melléklet'!K19</f>
        <v>0</v>
      </c>
      <c r="L19" s="28">
        <f>'9.1 melléklet'!L19+'9.9 melléklet'!L19</f>
        <v>0</v>
      </c>
    </row>
    <row r="20" spans="1:14" ht="51" hidden="1" x14ac:dyDescent="0.25">
      <c r="A20" s="82" t="s">
        <v>77</v>
      </c>
      <c r="B20" s="82"/>
      <c r="C20" s="13" t="s">
        <v>59</v>
      </c>
      <c r="D20" s="13" t="s">
        <v>64</v>
      </c>
      <c r="E20" s="29">
        <f>'9.1 melléklet'!E20+'9.9 melléklet'!E20</f>
        <v>0</v>
      </c>
      <c r="F20" s="29">
        <f>'9.1 melléklet'!F20+'9.9 melléklet'!F20</f>
        <v>0</v>
      </c>
      <c r="G20" s="29">
        <f>'9.1 melléklet'!G20+'9.9 melléklet'!G20</f>
        <v>0</v>
      </c>
      <c r="H20" s="24">
        <f>'9.1 melléklet'!H20+'9.9 melléklet'!H20</f>
        <v>0</v>
      </c>
      <c r="I20" s="24">
        <f>'9.1 melléklet'!I20+'9.9 melléklet'!I20</f>
        <v>0</v>
      </c>
      <c r="J20" s="24">
        <f>'9.1 melléklet'!J20+'9.9 melléklet'!J20</f>
        <v>0</v>
      </c>
      <c r="K20" s="24">
        <f>'9.1 melléklet'!K20+'9.9 melléklet'!K20</f>
        <v>0</v>
      </c>
      <c r="L20" s="28">
        <f>'9.1 melléklet'!L20+'9.9 melléklet'!L20</f>
        <v>0</v>
      </c>
    </row>
    <row r="21" spans="1:14" ht="51" hidden="1" x14ac:dyDescent="0.25">
      <c r="A21" s="82" t="s">
        <v>78</v>
      </c>
      <c r="B21" s="82"/>
      <c r="C21" s="13" t="s">
        <v>60</v>
      </c>
      <c r="D21" s="13" t="s">
        <v>65</v>
      </c>
      <c r="E21" s="29">
        <f>'9.1 melléklet'!E21+'9.9 melléklet'!E21</f>
        <v>0</v>
      </c>
      <c r="F21" s="29">
        <f>'9.1 melléklet'!F21+'9.9 melléklet'!F21</f>
        <v>0</v>
      </c>
      <c r="G21" s="29">
        <f>'9.1 melléklet'!G21+'9.9 melléklet'!G21</f>
        <v>0</v>
      </c>
      <c r="H21" s="24">
        <f>'9.1 melléklet'!H21+'9.9 melléklet'!H21</f>
        <v>0</v>
      </c>
      <c r="I21" s="24">
        <f>'9.1 melléklet'!I21+'9.9 melléklet'!I21</f>
        <v>0</v>
      </c>
      <c r="J21" s="24">
        <f>'9.1 melléklet'!J21+'9.9 melléklet'!J21</f>
        <v>0</v>
      </c>
      <c r="K21" s="24">
        <f>'9.1 melléklet'!K21+'9.9 melléklet'!K21</f>
        <v>0</v>
      </c>
      <c r="L21" s="28">
        <f>'9.1 melléklet'!L21+'9.9 melléklet'!L21</f>
        <v>0</v>
      </c>
    </row>
    <row r="22" spans="1:14" ht="38.25" x14ac:dyDescent="0.25">
      <c r="A22" s="82" t="s">
        <v>79</v>
      </c>
      <c r="B22" s="82"/>
      <c r="C22" s="13" t="s">
        <v>61</v>
      </c>
      <c r="D22" s="13" t="s">
        <v>66</v>
      </c>
      <c r="E22" s="28">
        <f>'9.1 melléklet'!E22+'9.9 melléklet'!E22</f>
        <v>24000000</v>
      </c>
      <c r="F22" s="29">
        <f>'9.1 melléklet'!F22+'9.9 melléklet'!F22</f>
        <v>0</v>
      </c>
      <c r="G22" s="29">
        <f>'9.1 melléklet'!G22+'9.9 melléklet'!G22</f>
        <v>0</v>
      </c>
      <c r="H22" s="24">
        <f>'9.1 melléklet'!H22+'9.9 melléklet'!H22</f>
        <v>0</v>
      </c>
      <c r="I22" s="24">
        <f>'9.1 melléklet'!I22+'9.9 melléklet'!I22</f>
        <v>2350000</v>
      </c>
      <c r="J22" s="24">
        <f>'9.1 melléklet'!J22+'9.9 melléklet'!J22</f>
        <v>0</v>
      </c>
      <c r="K22" s="24">
        <f>'9.1 melléklet'!K22+'9.9 melléklet'!K22</f>
        <v>0</v>
      </c>
      <c r="L22" s="28">
        <f>'9.1 melléklet'!L22+'9.9 melléklet'!L22</f>
        <v>26350000</v>
      </c>
    </row>
    <row r="23" spans="1:14" ht="38.25" x14ac:dyDescent="0.25">
      <c r="A23" s="79" t="s">
        <v>80</v>
      </c>
      <c r="B23" s="79"/>
      <c r="C23" s="30" t="s">
        <v>81</v>
      </c>
      <c r="D23" s="30" t="s">
        <v>82</v>
      </c>
      <c r="E23" s="31">
        <f>'9.1 melléklet'!E23+'9.9 melléklet'!E23</f>
        <v>505870165</v>
      </c>
      <c r="F23" s="31">
        <f>'9.1 melléklet'!F23+'9.9 melléklet'!F23</f>
        <v>0</v>
      </c>
      <c r="G23" s="31">
        <f>'9.1 melléklet'!G23+'9.9 melléklet'!G23</f>
        <v>122102800</v>
      </c>
      <c r="H23" s="31">
        <f>'9.1 melléklet'!H23+'9.9 melléklet'!H23</f>
        <v>0</v>
      </c>
      <c r="I23" s="31">
        <f>'9.1 melléklet'!I23+'9.9 melléklet'!I23</f>
        <v>70186282</v>
      </c>
      <c r="J23" s="31">
        <f>'9.1 melléklet'!J23+'9.9 melléklet'!J23</f>
        <v>0</v>
      </c>
      <c r="K23" s="31">
        <f>'9.1 melléklet'!K23+'9.9 melléklet'!K23</f>
        <v>0</v>
      </c>
      <c r="L23" s="31">
        <f>'9.1 melléklet'!L23+'9.9 melléklet'!L23</f>
        <v>698159247</v>
      </c>
    </row>
    <row r="24" spans="1:14" ht="25.5" hidden="1" x14ac:dyDescent="0.25">
      <c r="A24" s="89" t="s">
        <v>45</v>
      </c>
      <c r="B24" s="89"/>
      <c r="C24" s="23" t="s">
        <v>6</v>
      </c>
      <c r="D24" s="23" t="s">
        <v>91</v>
      </c>
      <c r="E24" s="25">
        <f>'9.1 melléklet'!E24+'9.9 melléklet'!E24</f>
        <v>0</v>
      </c>
      <c r="F24" s="25">
        <f>'9.1 melléklet'!F24+'9.9 melléklet'!F24</f>
        <v>0</v>
      </c>
      <c r="G24" s="25">
        <f>'9.1 melléklet'!G24+'9.9 melléklet'!G24</f>
        <v>0</v>
      </c>
      <c r="H24" s="24">
        <f>'9.1 melléklet'!H24+'9.9 melléklet'!H24</f>
        <v>0</v>
      </c>
      <c r="I24" s="24">
        <f>'9.1 melléklet'!I24+'9.9 melléklet'!I24</f>
        <v>0</v>
      </c>
      <c r="J24" s="24">
        <f>'9.1 melléklet'!J24+'9.9 melléklet'!J24</f>
        <v>0</v>
      </c>
      <c r="K24" s="24">
        <f>'9.1 melléklet'!K24+'9.9 melléklet'!K24</f>
        <v>0</v>
      </c>
      <c r="L24" s="24">
        <f>'9.1 melléklet'!L24+'9.9 melléklet'!L24</f>
        <v>0</v>
      </c>
    </row>
    <row r="25" spans="1:14" ht="51" hidden="1" x14ac:dyDescent="0.25">
      <c r="A25" s="89" t="s">
        <v>87</v>
      </c>
      <c r="B25" s="89"/>
      <c r="C25" s="23" t="s">
        <v>83</v>
      </c>
      <c r="D25" s="23" t="s">
        <v>92</v>
      </c>
      <c r="E25" s="25">
        <f>'9.1 melléklet'!E25+'9.9 melléklet'!E25</f>
        <v>0</v>
      </c>
      <c r="F25" s="25">
        <f>'9.1 melléklet'!F25+'9.9 melléklet'!F25</f>
        <v>0</v>
      </c>
      <c r="G25" s="25">
        <f>'9.1 melléklet'!G25+'9.9 melléklet'!G25</f>
        <v>0</v>
      </c>
      <c r="H25" s="24">
        <f>'9.1 melléklet'!H25+'9.9 melléklet'!H25</f>
        <v>0</v>
      </c>
      <c r="I25" s="24">
        <f>'9.1 melléklet'!I25+'9.9 melléklet'!I25</f>
        <v>0</v>
      </c>
      <c r="J25" s="24">
        <f>'9.1 melléklet'!J25+'9.9 melléklet'!J25</f>
        <v>0</v>
      </c>
      <c r="K25" s="24">
        <f>'9.1 melléklet'!K25+'9.9 melléklet'!K25</f>
        <v>0</v>
      </c>
      <c r="L25" s="24">
        <f>'9.1 melléklet'!L25+'9.9 melléklet'!L25</f>
        <v>0</v>
      </c>
    </row>
    <row r="26" spans="1:14" ht="51" hidden="1" x14ac:dyDescent="0.25">
      <c r="A26" s="89" t="s">
        <v>88</v>
      </c>
      <c r="B26" s="89"/>
      <c r="C26" s="23" t="s">
        <v>84</v>
      </c>
      <c r="D26" s="23" t="s">
        <v>93</v>
      </c>
      <c r="E26" s="25">
        <f>'9.1 melléklet'!E26+'9.9 melléklet'!E26</f>
        <v>0</v>
      </c>
      <c r="F26" s="25">
        <f>'9.1 melléklet'!F26+'9.9 melléklet'!F26</f>
        <v>0</v>
      </c>
      <c r="G26" s="25">
        <f>'9.1 melléklet'!G26+'9.9 melléklet'!G26</f>
        <v>0</v>
      </c>
      <c r="H26" s="24">
        <f>'9.1 melléklet'!H26+'9.9 melléklet'!H26</f>
        <v>0</v>
      </c>
      <c r="I26" s="24">
        <f>'9.1 melléklet'!I26+'9.9 melléklet'!I26</f>
        <v>0</v>
      </c>
      <c r="J26" s="24">
        <f>'9.1 melléklet'!J26+'9.9 melléklet'!J26</f>
        <v>0</v>
      </c>
      <c r="K26" s="24">
        <f>'9.1 melléklet'!K26+'9.9 melléklet'!K26</f>
        <v>0</v>
      </c>
      <c r="L26" s="24">
        <f>'9.1 melléklet'!L26+'9.9 melléklet'!L26</f>
        <v>0</v>
      </c>
    </row>
    <row r="27" spans="1:14" ht="51" hidden="1" x14ac:dyDescent="0.25">
      <c r="A27" s="89" t="s">
        <v>89</v>
      </c>
      <c r="B27" s="89"/>
      <c r="C27" s="23" t="s">
        <v>85</v>
      </c>
      <c r="D27" s="23" t="s">
        <v>94</v>
      </c>
      <c r="E27" s="25">
        <f>'9.1 melléklet'!E27+'9.9 melléklet'!E27</f>
        <v>0</v>
      </c>
      <c r="F27" s="25">
        <f>'9.1 melléklet'!F27+'9.9 melléklet'!F27</f>
        <v>0</v>
      </c>
      <c r="G27" s="25">
        <f>'9.1 melléklet'!G27+'9.9 melléklet'!G27</f>
        <v>0</v>
      </c>
      <c r="H27" s="24">
        <f>'9.1 melléklet'!H27+'9.9 melléklet'!H27</f>
        <v>0</v>
      </c>
      <c r="I27" s="24">
        <f>'9.1 melléklet'!I27+'9.9 melléklet'!I27</f>
        <v>0</v>
      </c>
      <c r="J27" s="24">
        <f>'9.1 melléklet'!J27+'9.9 melléklet'!J27</f>
        <v>0</v>
      </c>
      <c r="K27" s="24">
        <f>'9.1 melléklet'!K27+'9.9 melléklet'!K27</f>
        <v>0</v>
      </c>
      <c r="L27" s="24">
        <f>'9.1 melléklet'!L27+'9.9 melléklet'!L27</f>
        <v>0</v>
      </c>
    </row>
    <row r="28" spans="1:14" ht="38.25" hidden="1" x14ac:dyDescent="0.25">
      <c r="A28" s="89" t="s">
        <v>90</v>
      </c>
      <c r="B28" s="89"/>
      <c r="C28" s="23" t="s">
        <v>86</v>
      </c>
      <c r="D28" s="23" t="s">
        <v>95</v>
      </c>
      <c r="E28" s="25">
        <f>'9.1 melléklet'!E28+'9.9 melléklet'!E28</f>
        <v>0</v>
      </c>
      <c r="F28" s="24">
        <f>'9.1 melléklet'!F28+'9.9 melléklet'!F28</f>
        <v>0</v>
      </c>
      <c r="G28" s="25">
        <f>'9.1 melléklet'!G28+'9.9 melléklet'!G28</f>
        <v>0</v>
      </c>
      <c r="H28" s="24">
        <f>'9.1 melléklet'!H28+'9.9 melléklet'!H28</f>
        <v>0</v>
      </c>
      <c r="I28" s="24">
        <f>'9.1 melléklet'!I28+'9.9 melléklet'!I28</f>
        <v>0</v>
      </c>
      <c r="J28" s="24">
        <f>'9.1 melléklet'!J28+'9.9 melléklet'!J28</f>
        <v>0</v>
      </c>
      <c r="K28" s="24">
        <f>'9.1 melléklet'!K28+'9.9 melléklet'!K28</f>
        <v>0</v>
      </c>
      <c r="L28" s="24">
        <f>'9.1 melléklet'!L28+'9.9 melléklet'!L28</f>
        <v>0</v>
      </c>
    </row>
    <row r="29" spans="1:14" ht="38.25" hidden="1" x14ac:dyDescent="0.25">
      <c r="A29" s="79" t="s">
        <v>98</v>
      </c>
      <c r="B29" s="79"/>
      <c r="C29" s="30" t="s">
        <v>96</v>
      </c>
      <c r="D29" s="30" t="s">
        <v>97</v>
      </c>
      <c r="E29" s="32">
        <f>'9.1 melléklet'!E29+'9.9 melléklet'!E29</f>
        <v>0</v>
      </c>
      <c r="F29" s="32">
        <f>'9.1 melléklet'!F29+'9.9 melléklet'!F29</f>
        <v>0</v>
      </c>
      <c r="G29" s="32">
        <f>'9.1 melléklet'!G29+'9.9 melléklet'!G29</f>
        <v>0</v>
      </c>
      <c r="H29" s="24">
        <f>'9.1 melléklet'!H29+'9.9 melléklet'!H29</f>
        <v>0</v>
      </c>
      <c r="I29" s="24">
        <f>'9.1 melléklet'!I29+'9.9 melléklet'!I29</f>
        <v>0</v>
      </c>
      <c r="J29" s="24">
        <f>'9.1 melléklet'!J29+'9.9 melléklet'!J29</f>
        <v>0</v>
      </c>
      <c r="K29" s="24">
        <f>'9.1 melléklet'!K29+'9.9 melléklet'!K29</f>
        <v>0</v>
      </c>
      <c r="L29" s="24">
        <f>'9.1 melléklet'!L29+'9.9 melléklet'!L29</f>
        <v>0</v>
      </c>
    </row>
    <row r="30" spans="1:14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>
        <f>'9.1 melléklet'!E30+'9.9 melléklet'!E30</f>
        <v>0</v>
      </c>
      <c r="F30" s="25">
        <f>'9.1 melléklet'!F30+'9.9 melléklet'!F30</f>
        <v>0</v>
      </c>
      <c r="G30" s="25">
        <f>'9.1 melléklet'!G30+'9.9 melléklet'!G30</f>
        <v>0</v>
      </c>
      <c r="H30" s="24">
        <f>'9.1 melléklet'!H30+'9.9 melléklet'!H30</f>
        <v>0</v>
      </c>
      <c r="I30" s="24">
        <f>'9.1 melléklet'!I30+'9.9 melléklet'!I30</f>
        <v>0</v>
      </c>
      <c r="J30" s="24">
        <f>'9.1 melléklet'!J30+'9.9 melléklet'!J30</f>
        <v>0</v>
      </c>
      <c r="K30" s="24">
        <f>'9.1 melléklet'!K30+'9.9 melléklet'!K30</f>
        <v>0</v>
      </c>
      <c r="L30" s="28">
        <f>'9.1 melléklet'!L30+'9.9 melléklet'!L30</f>
        <v>0</v>
      </c>
    </row>
    <row r="31" spans="1:14" x14ac:dyDescent="0.25">
      <c r="A31" s="89" t="s">
        <v>100</v>
      </c>
      <c r="B31" s="89"/>
      <c r="C31" s="23" t="s">
        <v>103</v>
      </c>
      <c r="D31" s="23" t="s">
        <v>104</v>
      </c>
      <c r="E31" s="24">
        <f>'9.1 melléklet'!E31+'9.9 melléklet'!E31</f>
        <v>0</v>
      </c>
      <c r="F31" s="25">
        <f>'9.1 melléklet'!F31+'9.9 melléklet'!F31</f>
        <v>0</v>
      </c>
      <c r="G31" s="25">
        <f>'9.1 melléklet'!G31+'9.9 melléklet'!G31</f>
        <v>0</v>
      </c>
      <c r="H31" s="24">
        <f>'9.1 melléklet'!H31+'9.9 melléklet'!H31</f>
        <v>0</v>
      </c>
      <c r="I31" s="24">
        <f>'9.1 melléklet'!I31+'9.9 melléklet'!I31</f>
        <v>0</v>
      </c>
      <c r="J31" s="24">
        <f>'9.1 melléklet'!J31+'9.9 melléklet'!J31</f>
        <v>0</v>
      </c>
      <c r="K31" s="24">
        <f>'9.1 melléklet'!K31+'9.9 melléklet'!K31</f>
        <v>0</v>
      </c>
      <c r="L31" s="28">
        <f>'9.1 melléklet'!L31+'9.9 melléklet'!L31</f>
        <v>0</v>
      </c>
    </row>
    <row r="32" spans="1:14" x14ac:dyDescent="0.25">
      <c r="A32" s="33" t="s">
        <v>105</v>
      </c>
      <c r="B32" s="33"/>
      <c r="C32" s="13" t="s">
        <v>106</v>
      </c>
      <c r="D32" s="13" t="s">
        <v>107</v>
      </c>
      <c r="E32" s="28">
        <f>'9.1 melléklet'!E32+'9.9 melléklet'!E32</f>
        <v>0</v>
      </c>
      <c r="F32" s="28">
        <f>'9.1 melléklet'!F32+'9.9 melléklet'!F32</f>
        <v>0</v>
      </c>
      <c r="G32" s="28">
        <f>'9.1 melléklet'!G32+'9.9 melléklet'!G32</f>
        <v>0</v>
      </c>
      <c r="H32" s="24">
        <f>'9.1 melléklet'!H32+'9.9 melléklet'!H32</f>
        <v>0</v>
      </c>
      <c r="I32" s="24">
        <f>'9.1 melléklet'!I32+'9.9 melléklet'!I32</f>
        <v>0</v>
      </c>
      <c r="J32" s="24">
        <f>'9.1 melléklet'!J32+'9.9 melléklet'!J32</f>
        <v>0</v>
      </c>
      <c r="K32" s="24">
        <f>'9.1 melléklet'!K32+'9.9 melléklet'!K32</f>
        <v>0</v>
      </c>
      <c r="L32" s="28">
        <f>'9.1 melléklet'!L32+'9.9 melléklet'!L32</f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>
        <f>'9.1 melléklet'!E33+'9.9 melléklet'!E33</f>
        <v>0</v>
      </c>
      <c r="F33" s="29">
        <f>'9.1 melléklet'!F33+'9.9 melléklet'!F33</f>
        <v>0</v>
      </c>
      <c r="G33" s="29">
        <f>'9.1 melléklet'!G33+'9.9 melléklet'!G33</f>
        <v>0</v>
      </c>
      <c r="H33" s="24">
        <f>'9.1 melléklet'!H33+'9.9 melléklet'!H33</f>
        <v>0</v>
      </c>
      <c r="I33" s="24">
        <f>'9.1 melléklet'!I33+'9.9 melléklet'!I33</f>
        <v>0</v>
      </c>
      <c r="J33" s="24">
        <f>'9.1 melléklet'!J33+'9.9 melléklet'!J33</f>
        <v>0</v>
      </c>
      <c r="K33" s="24">
        <f>'9.1 melléklet'!K33+'9.9 melléklet'!K33</f>
        <v>0</v>
      </c>
      <c r="L33" s="28">
        <f>'9.1 melléklet'!L33+'9.9 melléklet'!L33</f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>
        <f>'9.1 melléklet'!E34+'9.9 melléklet'!E34</f>
        <v>0</v>
      </c>
      <c r="F34" s="29">
        <f>'9.1 melléklet'!F34+'9.9 melléklet'!F34</f>
        <v>0</v>
      </c>
      <c r="G34" s="29">
        <f>'9.1 melléklet'!G34+'9.9 melléklet'!G34</f>
        <v>0</v>
      </c>
      <c r="H34" s="24">
        <f>'9.1 melléklet'!H34+'9.9 melléklet'!H34</f>
        <v>0</v>
      </c>
      <c r="I34" s="24">
        <f>'9.1 melléklet'!I34+'9.9 melléklet'!I34</f>
        <v>0</v>
      </c>
      <c r="J34" s="24">
        <f>'9.1 melléklet'!J34+'9.9 melléklet'!J34</f>
        <v>0</v>
      </c>
      <c r="K34" s="24">
        <f>'9.1 melléklet'!K34+'9.9 melléklet'!K34</f>
        <v>0</v>
      </c>
      <c r="L34" s="28">
        <f>'9.1 melléklet'!L34+'9.9 melléklet'!L34</f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>
        <f>'9.1 melléklet'!E35+'9.9 melléklet'!E35</f>
        <v>63000000</v>
      </c>
      <c r="F35" s="29">
        <f>'9.1 melléklet'!F35+'9.9 melléklet'!F35</f>
        <v>0</v>
      </c>
      <c r="G35" s="29">
        <f>'9.1 melléklet'!G35+'9.9 melléklet'!G35</f>
        <v>0</v>
      </c>
      <c r="H35" s="24">
        <f>'9.1 melléklet'!H35+'9.9 melléklet'!H35</f>
        <v>0</v>
      </c>
      <c r="I35" s="24">
        <f>'9.1 melléklet'!I35+'9.9 melléklet'!I35</f>
        <v>0</v>
      </c>
      <c r="J35" s="24">
        <f>'9.1 melléklet'!J35+'9.9 melléklet'!J35</f>
        <v>0</v>
      </c>
      <c r="K35" s="24">
        <f>'9.1 melléklet'!K35+'9.9 melléklet'!K35</f>
        <v>0</v>
      </c>
      <c r="L35" s="28">
        <f>'9.1 melléklet'!L35+'9.9 melléklet'!L35</f>
        <v>63000000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>
        <f>'9.1 melléklet'!E36+'9.9 melléklet'!E36</f>
        <v>332000000</v>
      </c>
      <c r="F36" s="24">
        <f>'9.1 melléklet'!F36+'9.9 melléklet'!F36</f>
        <v>0</v>
      </c>
      <c r="G36" s="24">
        <f>'9.1 melléklet'!G36+'9.9 melléklet'!G36</f>
        <v>0</v>
      </c>
      <c r="H36" s="24">
        <f>'9.1 melléklet'!H36+'9.9 melléklet'!H36</f>
        <v>0</v>
      </c>
      <c r="I36" s="24">
        <f>'9.1 melléklet'!I36+'9.9 melléklet'!I36</f>
        <v>-140000000</v>
      </c>
      <c r="J36" s="24">
        <f>'9.1 melléklet'!J36+'9.9 melléklet'!J36</f>
        <v>0</v>
      </c>
      <c r="K36" s="24">
        <f>'9.1 melléklet'!K36+'9.9 melléklet'!K36</f>
        <v>0</v>
      </c>
      <c r="L36" s="28">
        <f>'9.1 melléklet'!L36+'9.9 melléklet'!L36</f>
        <v>192000000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>
        <f>'9.1 melléklet'!E37+'9.9 melléklet'!E37</f>
        <v>0</v>
      </c>
      <c r="F37" s="24">
        <f>'9.1 melléklet'!F37+'9.9 melléklet'!F37</f>
        <v>0</v>
      </c>
      <c r="G37" s="24">
        <f>'9.1 melléklet'!G37+'9.9 melléklet'!G37</f>
        <v>0</v>
      </c>
      <c r="H37" s="24">
        <f>'9.1 melléklet'!H37+'9.9 melléklet'!H37</f>
        <v>0</v>
      </c>
      <c r="I37" s="24">
        <f>'9.1 melléklet'!I37+'9.9 melléklet'!I37</f>
        <v>0</v>
      </c>
      <c r="J37" s="24">
        <f>'9.1 melléklet'!J37+'9.9 melléklet'!J37</f>
        <v>0</v>
      </c>
      <c r="K37" s="24">
        <f>'9.1 melléklet'!K37+'9.9 melléklet'!K37</f>
        <v>0</v>
      </c>
      <c r="L37" s="28">
        <f>'9.1 melléklet'!L37+'9.9 melléklet'!L37</f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>
        <f>'9.1 melléklet'!E38+'9.9 melléklet'!E38</f>
        <v>0</v>
      </c>
      <c r="F38" s="24">
        <f>'9.1 melléklet'!F38+'9.9 melléklet'!F38</f>
        <v>0</v>
      </c>
      <c r="G38" s="24">
        <f>'9.1 melléklet'!G38+'9.9 melléklet'!G38</f>
        <v>0</v>
      </c>
      <c r="H38" s="24">
        <f>'9.1 melléklet'!H38+'9.9 melléklet'!H38</f>
        <v>0</v>
      </c>
      <c r="I38" s="24">
        <f>'9.1 melléklet'!I38+'9.9 melléklet'!I38</f>
        <v>0</v>
      </c>
      <c r="J38" s="24">
        <f>'9.1 melléklet'!J38+'9.9 melléklet'!J38</f>
        <v>0</v>
      </c>
      <c r="K38" s="24">
        <f>'9.1 melléklet'!K38+'9.9 melléklet'!K38</f>
        <v>0</v>
      </c>
      <c r="L38" s="28">
        <f>'9.1 melléklet'!L38+'9.9 melléklet'!L38</f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>
        <f>'9.1 melléklet'!E39+'9.9 melléklet'!E39</f>
        <v>33000000</v>
      </c>
      <c r="F39" s="24">
        <f>'9.1 melléklet'!F39+'9.9 melléklet'!F39</f>
        <v>0</v>
      </c>
      <c r="G39" s="24">
        <f>'9.1 melléklet'!G39+'9.9 melléklet'!G39</f>
        <v>0</v>
      </c>
      <c r="H39" s="24">
        <f>'9.1 melléklet'!H39+'9.9 melléklet'!H39</f>
        <v>-33000000</v>
      </c>
      <c r="I39" s="24">
        <f>'9.1 melléklet'!I39+'9.9 melléklet'!I39</f>
        <v>0</v>
      </c>
      <c r="J39" s="24">
        <f>'9.1 melléklet'!J39+'9.9 melléklet'!J39</f>
        <v>0</v>
      </c>
      <c r="K39" s="24">
        <f>'9.1 melléklet'!K39+'9.9 melléklet'!K39</f>
        <v>0</v>
      </c>
      <c r="L39" s="28">
        <f>'9.1 melléklet'!L39+'9.9 melléklet'!L39</f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>
        <f>'9.1 melléklet'!E40+'9.9 melléklet'!E40</f>
        <v>7000000</v>
      </c>
      <c r="F40" s="24">
        <f>'9.1 melléklet'!F40+'9.9 melléklet'!F40</f>
        <v>0</v>
      </c>
      <c r="G40" s="24">
        <f>'9.1 melléklet'!G40+'9.9 melléklet'!G40</f>
        <v>0</v>
      </c>
      <c r="H40" s="24">
        <f>'9.1 melléklet'!H40+'9.9 melléklet'!H40</f>
        <v>0</v>
      </c>
      <c r="I40" s="24">
        <f>'9.1 melléklet'!I40+'9.9 melléklet'!I40</f>
        <v>0</v>
      </c>
      <c r="J40" s="24">
        <f>'9.1 melléklet'!J40+'9.9 melléklet'!J40</f>
        <v>0</v>
      </c>
      <c r="K40" s="24">
        <f>'9.1 melléklet'!K40+'9.9 melléklet'!K40</f>
        <v>0</v>
      </c>
      <c r="L40" s="28">
        <f>'9.1 melléklet'!L40+'9.9 melléklet'!L40</f>
        <v>7000000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'9.1 melléklet'!E41+'9.9 melléklet'!E41</f>
        <v>372000000</v>
      </c>
      <c r="F41" s="28">
        <f>'9.1 melléklet'!F41+'9.9 melléklet'!F41</f>
        <v>0</v>
      </c>
      <c r="G41" s="28">
        <f>'9.1 melléklet'!G41+'9.9 melléklet'!G41</f>
        <v>0</v>
      </c>
      <c r="H41" s="28">
        <f>'9.1 melléklet'!H41+'9.9 melléklet'!H41</f>
        <v>-33000000</v>
      </c>
      <c r="I41" s="28">
        <f>'9.1 melléklet'!I41+'9.9 melléklet'!I41</f>
        <v>-140000000</v>
      </c>
      <c r="J41" s="28">
        <f>'9.1 melléklet'!J41+'9.9 melléklet'!J41</f>
        <v>0</v>
      </c>
      <c r="K41" s="28">
        <f>'9.1 melléklet'!K41+'9.9 melléklet'!K41</f>
        <v>0</v>
      </c>
      <c r="L41" s="28">
        <f>'9.1 melléklet'!L41+'9.9 melléklet'!L41</f>
        <v>199000000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>
        <f>'9.1 melléklet'!E42+'9.9 melléklet'!E42</f>
        <v>5000000</v>
      </c>
      <c r="F42" s="29">
        <f>'9.1 melléklet'!F42+'9.9 melléklet'!F42</f>
        <v>0</v>
      </c>
      <c r="G42" s="29">
        <f>'9.1 melléklet'!G42+'9.9 melléklet'!G42</f>
        <v>0</v>
      </c>
      <c r="H42" s="28">
        <f>'9.1 melléklet'!H42+'9.9 melléklet'!H42</f>
        <v>0</v>
      </c>
      <c r="I42" s="24">
        <f>'9.1 melléklet'!I42+'9.9 melléklet'!I42</f>
        <v>0</v>
      </c>
      <c r="J42" s="24">
        <f>'9.1 melléklet'!J42+'9.9 melléklet'!J42</f>
        <v>0</v>
      </c>
      <c r="K42" s="24">
        <f>'9.1 melléklet'!K42+'9.9 melléklet'!K42</f>
        <v>0</v>
      </c>
      <c r="L42" s="28">
        <f>'9.1 melléklet'!L42+'9.9 melléklet'!L42</f>
        <v>5000000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'9.1 melléklet'!E43+'9.9 melléklet'!E43</f>
        <v>440000000</v>
      </c>
      <c r="F43" s="31">
        <f>'9.1 melléklet'!F43+'9.9 melléklet'!F43</f>
        <v>0</v>
      </c>
      <c r="G43" s="31">
        <f>'9.1 melléklet'!G43+'9.9 melléklet'!G43</f>
        <v>0</v>
      </c>
      <c r="H43" s="31">
        <f>'9.1 melléklet'!H43+'9.9 melléklet'!H43</f>
        <v>-33000000</v>
      </c>
      <c r="I43" s="31">
        <f>'9.1 melléklet'!I43+'9.9 melléklet'!I43</f>
        <v>-140000000</v>
      </c>
      <c r="J43" s="31">
        <f>'9.1 melléklet'!J43+'9.9 melléklet'!J43</f>
        <v>0</v>
      </c>
      <c r="K43" s="31">
        <f>'9.1 melléklet'!K43+'9.9 melléklet'!K43</f>
        <v>0</v>
      </c>
      <c r="L43" s="31">
        <f>'9.1 melléklet'!L43+'9.9 melléklet'!L43</f>
        <v>267000000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>
        <f>'9.1 melléklet'!E44+'9.9 melléklet'!E44</f>
        <v>0</v>
      </c>
      <c r="F44" s="28">
        <f>'9.1 melléklet'!F44+'9.9 melléklet'!F44</f>
        <v>0</v>
      </c>
      <c r="G44" s="28">
        <f>'9.1 melléklet'!G44+'9.9 melléklet'!G44</f>
        <v>0</v>
      </c>
      <c r="H44" s="24">
        <f>'9.1 melléklet'!H44+'9.9 melléklet'!H44</f>
        <v>0</v>
      </c>
      <c r="I44" s="24">
        <f>'9.1 melléklet'!I44+'9.9 melléklet'!I44</f>
        <v>0</v>
      </c>
      <c r="J44" s="24">
        <f>'9.1 melléklet'!J44+'9.9 melléklet'!J44</f>
        <v>0</v>
      </c>
      <c r="K44" s="24">
        <f>'9.1 melléklet'!K44+'9.9 melléklet'!K44</f>
        <v>0</v>
      </c>
      <c r="L44" s="28">
        <f>'9.1 melléklet'!L44+'9.9 melléklet'!L44</f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f>'9.1 melléklet'!E45+'9.9 melléklet'!E45</f>
        <v>9955469</v>
      </c>
      <c r="F45" s="28">
        <f>'9.1 melléklet'!F45+'9.9 melléklet'!F45</f>
        <v>0</v>
      </c>
      <c r="G45" s="28">
        <f>'9.1 melléklet'!G45+'9.9 melléklet'!G45</f>
        <v>0</v>
      </c>
      <c r="H45" s="28">
        <f>'9.1 melléklet'!H45+'9.9 melléklet'!H45</f>
        <v>-1000000</v>
      </c>
      <c r="I45" s="28">
        <f>'9.1 melléklet'!I45+'9.9 melléklet'!I45</f>
        <v>30500000</v>
      </c>
      <c r="J45" s="28">
        <f>'9.1 melléklet'!J45+'9.9 melléklet'!J45</f>
        <v>0</v>
      </c>
      <c r="K45" s="28">
        <f>'9.1 melléklet'!K45+'9.9 melléklet'!K45</f>
        <v>0</v>
      </c>
      <c r="L45" s="28">
        <f>'9.1 melléklet'!L45+'9.9 melléklet'!L45</f>
        <v>39455469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>
        <f>'9.1 melléklet'!E46+'9.9 melléklet'!E46</f>
        <v>22100000</v>
      </c>
      <c r="F46" s="28">
        <f>'9.1 melléklet'!F46+'9.9 melléklet'!F46</f>
        <v>0</v>
      </c>
      <c r="G46" s="28">
        <f>'9.1 melléklet'!G46+'9.9 melléklet'!G46</f>
        <v>0</v>
      </c>
      <c r="H46" s="24">
        <f>'9.1 melléklet'!H46+'9.9 melléklet'!H46</f>
        <v>0</v>
      </c>
      <c r="I46" s="28">
        <f>'9.1 melléklet'!I46+'9.9 melléklet'!I46</f>
        <v>0</v>
      </c>
      <c r="J46" s="28">
        <f>'9.1 melléklet'!J46+'9.9 melléklet'!J46</f>
        <v>0</v>
      </c>
      <c r="K46" s="28">
        <f>'9.1 melléklet'!K46+'9.9 melléklet'!K46</f>
        <v>0</v>
      </c>
      <c r="L46" s="28">
        <f>'9.1 melléklet'!L46+'9.9 melléklet'!L46</f>
        <v>22100000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>
        <f>'9.1 melléklet'!E47+'9.9 melléklet'!E47</f>
        <v>2800000</v>
      </c>
      <c r="F47" s="28">
        <f>'9.1 melléklet'!F47+'9.9 melléklet'!F47</f>
        <v>6000000</v>
      </c>
      <c r="G47" s="28">
        <f>'9.1 melléklet'!G47+'9.9 melléklet'!G47</f>
        <v>0</v>
      </c>
      <c r="H47" s="24">
        <f>'9.1 melléklet'!H47+'9.9 melléklet'!H47</f>
        <v>0</v>
      </c>
      <c r="I47" s="28">
        <f>'9.1 melléklet'!I47+'9.9 melléklet'!I47</f>
        <v>0</v>
      </c>
      <c r="J47" s="28">
        <f>'9.1 melléklet'!J47+'9.9 melléklet'!J47</f>
        <v>0</v>
      </c>
      <c r="K47" s="28">
        <f>'9.1 melléklet'!K47+'9.9 melléklet'!K47</f>
        <v>0</v>
      </c>
      <c r="L47" s="28">
        <f>'9.1 melléklet'!L47+'9.9 melléklet'!L47</f>
        <v>8800000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f>'9.1 melléklet'!E48+'9.9 melléklet'!E48</f>
        <v>47105512</v>
      </c>
      <c r="F48" s="28">
        <f>'9.1 melléklet'!F48+'9.9 melléklet'!F48</f>
        <v>0</v>
      </c>
      <c r="G48" s="28">
        <f>'9.1 melléklet'!G48+'9.9 melléklet'!G48</f>
        <v>0</v>
      </c>
      <c r="H48" s="24">
        <f>'9.1 melléklet'!H48+'9.9 melléklet'!H48</f>
        <v>0</v>
      </c>
      <c r="I48" s="28">
        <f>'9.1 melléklet'!I48+'9.9 melléklet'!I48</f>
        <v>0</v>
      </c>
      <c r="J48" s="28">
        <f>'9.1 melléklet'!J48+'9.9 melléklet'!J48</f>
        <v>0</v>
      </c>
      <c r="K48" s="28">
        <f>'9.1 melléklet'!K48+'9.9 melléklet'!K48</f>
        <v>0</v>
      </c>
      <c r="L48" s="28">
        <f>'9.1 melléklet'!L48+'9.9 melléklet'!L48</f>
        <v>47105512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f>'9.1 melléklet'!E49+'9.9 melléklet'!E49</f>
        <v>19876548</v>
      </c>
      <c r="F49" s="28">
        <f>'9.1 melléklet'!F49+'9.9 melléklet'!F49</f>
        <v>1620000</v>
      </c>
      <c r="G49" s="28">
        <f>'9.1 melléklet'!G49+'9.9 melléklet'!G49</f>
        <v>0</v>
      </c>
      <c r="H49" s="24">
        <f>'9.1 melléklet'!H49+'9.9 melléklet'!H49</f>
        <v>0</v>
      </c>
      <c r="I49" s="28">
        <f>'9.1 melléklet'!I49+'9.9 melléklet'!I49</f>
        <v>0</v>
      </c>
      <c r="J49" s="28">
        <f>'9.1 melléklet'!J49+'9.9 melléklet'!J49</f>
        <v>0</v>
      </c>
      <c r="K49" s="28">
        <f>'9.1 melléklet'!K49+'9.9 melléklet'!K49</f>
        <v>0</v>
      </c>
      <c r="L49" s="28">
        <f>'9.1 melléklet'!L49+'9.9 melléklet'!L49</f>
        <v>21496548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>
        <f>'9.1 melléklet'!E50+'9.9 melléklet'!E50</f>
        <v>0</v>
      </c>
      <c r="F50" s="28">
        <f>'9.1 melléklet'!F50+'9.9 melléklet'!F50</f>
        <v>0</v>
      </c>
      <c r="G50" s="28">
        <f>'9.1 melléklet'!G50+'9.9 melléklet'!G50</f>
        <v>0</v>
      </c>
      <c r="H50" s="24">
        <f>'9.1 melléklet'!H50+'9.9 melléklet'!H50</f>
        <v>0</v>
      </c>
      <c r="I50" s="24">
        <f>'9.1 melléklet'!I50+'9.9 melléklet'!I50</f>
        <v>0</v>
      </c>
      <c r="J50" s="24">
        <f>'9.1 melléklet'!J50+'9.9 melléklet'!J50</f>
        <v>0</v>
      </c>
      <c r="K50" s="24">
        <f>'9.1 melléklet'!K50+'9.9 melléklet'!K50</f>
        <v>0</v>
      </c>
      <c r="L50" s="28">
        <f>'9.1 melléklet'!L50+'9.9 melléklet'!L50</f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>
        <f>'9.1 melléklet'!E51+'9.9 melléklet'!E51</f>
        <v>0</v>
      </c>
      <c r="F51" s="24">
        <f>'9.1 melléklet'!F51+'9.9 melléklet'!F51</f>
        <v>0</v>
      </c>
      <c r="G51" s="24">
        <f>'9.1 melléklet'!G51+'9.9 melléklet'!G51</f>
        <v>0</v>
      </c>
      <c r="H51" s="24">
        <f>'9.1 melléklet'!H51+'9.9 melléklet'!H51</f>
        <v>0</v>
      </c>
      <c r="I51" s="24">
        <f>'9.1 melléklet'!I51+'9.9 melléklet'!I51</f>
        <v>0</v>
      </c>
      <c r="J51" s="24">
        <f>'9.1 melléklet'!J51+'9.9 melléklet'!J51</f>
        <v>0</v>
      </c>
      <c r="K51" s="24">
        <f>'9.1 melléklet'!K51+'9.9 melléklet'!K51</f>
        <v>0</v>
      </c>
      <c r="L51" s="28">
        <f>'9.1 melléklet'!L51+'9.9 melléklet'!L51</f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>
        <f>'9.1 melléklet'!E52+'9.9 melléklet'!E52</f>
        <v>110000</v>
      </c>
      <c r="F52" s="24">
        <f>'9.1 melléklet'!F52+'9.9 melléklet'!F52</f>
        <v>0</v>
      </c>
      <c r="G52" s="24">
        <f>'9.1 melléklet'!G52+'9.9 melléklet'!G52</f>
        <v>0</v>
      </c>
      <c r="H52" s="24">
        <f>'9.1 melléklet'!H52+'9.9 melléklet'!H52</f>
        <v>0</v>
      </c>
      <c r="I52" s="24">
        <f>'9.1 melléklet'!I52+'9.9 melléklet'!I52</f>
        <v>0</v>
      </c>
      <c r="J52" s="24">
        <f>'9.1 melléklet'!J52+'9.9 melléklet'!J52</f>
        <v>0</v>
      </c>
      <c r="K52" s="24">
        <f>'9.1 melléklet'!K52+'9.9 melléklet'!K52</f>
        <v>0</v>
      </c>
      <c r="L52" s="28">
        <f>'9.1 melléklet'!L52+'9.9 melléklet'!L52</f>
        <v>110000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'9.1 melléklet'!E53+'9.9 melléklet'!E53</f>
        <v>110000</v>
      </c>
      <c r="F53" s="28">
        <f>'9.1 melléklet'!F53+'9.9 melléklet'!F53</f>
        <v>0</v>
      </c>
      <c r="G53" s="28">
        <f>'9.1 melléklet'!G53+'9.9 melléklet'!G53</f>
        <v>0</v>
      </c>
      <c r="H53" s="28">
        <f>'9.1 melléklet'!H53+'9.9 melléklet'!H53</f>
        <v>0</v>
      </c>
      <c r="I53" s="28">
        <f>'9.1 melléklet'!I53+'9.9 melléklet'!I53</f>
        <v>0</v>
      </c>
      <c r="J53" s="28">
        <f>'9.1 melléklet'!J53+'9.9 melléklet'!J53</f>
        <v>0</v>
      </c>
      <c r="K53" s="28">
        <f>'9.1 melléklet'!K53+'9.9 melléklet'!K53</f>
        <v>0</v>
      </c>
      <c r="L53" s="28">
        <f>'9.1 melléklet'!L53+'9.9 melléklet'!L53</f>
        <v>110000</v>
      </c>
    </row>
    <row r="54" spans="1:12" ht="25.5" hidden="1" x14ac:dyDescent="0.25">
      <c r="A54" s="89" t="s">
        <v>209</v>
      </c>
      <c r="B54" s="89"/>
      <c r="C54" s="23" t="s">
        <v>155</v>
      </c>
      <c r="D54" s="23" t="s">
        <v>156</v>
      </c>
      <c r="E54" s="24">
        <f>'9.1 melléklet'!E54+'9.9 melléklet'!E54</f>
        <v>0</v>
      </c>
      <c r="F54" s="24">
        <f>'9.1 melléklet'!F54+'9.9 melléklet'!F54</f>
        <v>0</v>
      </c>
      <c r="G54" s="24">
        <f>'9.1 melléklet'!G54+'9.9 melléklet'!G54</f>
        <v>0</v>
      </c>
      <c r="H54" s="24">
        <f>'9.1 melléklet'!H54+'9.9 melléklet'!H54</f>
        <v>0</v>
      </c>
      <c r="I54" s="24">
        <f>'9.1 melléklet'!I54+'9.9 melléklet'!I54</f>
        <v>0</v>
      </c>
      <c r="J54" s="24">
        <f>'9.1 melléklet'!J54+'9.9 melléklet'!J54</f>
        <v>0</v>
      </c>
      <c r="K54" s="24">
        <f>'9.1 melléklet'!K54+'9.9 melléklet'!K54</f>
        <v>0</v>
      </c>
      <c r="L54" s="24">
        <f>'9.1 melléklet'!L54+'9.9 melléklet'!L54</f>
        <v>0</v>
      </c>
    </row>
    <row r="55" spans="1:12" ht="25.5" hidden="1" x14ac:dyDescent="0.25">
      <c r="A55" s="89" t="s">
        <v>210</v>
      </c>
      <c r="B55" s="89"/>
      <c r="C55" s="23" t="s">
        <v>157</v>
      </c>
      <c r="D55" s="23" t="s">
        <v>158</v>
      </c>
      <c r="E55" s="24">
        <f>'9.1 melléklet'!E55+'9.9 melléklet'!E55</f>
        <v>0</v>
      </c>
      <c r="F55" s="24">
        <f>'9.1 melléklet'!F55+'9.9 melléklet'!F55</f>
        <v>0</v>
      </c>
      <c r="G55" s="24">
        <f>'9.1 melléklet'!G55+'9.9 melléklet'!G55</f>
        <v>0</v>
      </c>
      <c r="H55" s="24">
        <f>'9.1 melléklet'!H55+'9.9 melléklet'!H55</f>
        <v>0</v>
      </c>
      <c r="I55" s="24">
        <f>'9.1 melléklet'!I55+'9.9 melléklet'!I55</f>
        <v>0</v>
      </c>
      <c r="J55" s="24">
        <f>'9.1 melléklet'!J55+'9.9 melléklet'!J55</f>
        <v>0</v>
      </c>
      <c r="K55" s="24">
        <f>'9.1 melléklet'!K55+'9.9 melléklet'!K55</f>
        <v>0</v>
      </c>
      <c r="L55" s="24">
        <f>'9.1 melléklet'!L55+'9.9 melléklet'!L55</f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'9.1 melléklet'!E56+'9.9 melléklet'!E56</f>
        <v>0</v>
      </c>
      <c r="F56" s="28">
        <f>'9.1 melléklet'!F56+'9.9 melléklet'!F56</f>
        <v>0</v>
      </c>
      <c r="G56" s="28">
        <f>'9.1 melléklet'!G56+'9.9 melléklet'!G56</f>
        <v>0</v>
      </c>
      <c r="H56" s="24">
        <f>'9.1 melléklet'!H56+'9.9 melléklet'!H56</f>
        <v>0</v>
      </c>
      <c r="I56" s="24">
        <f>'9.1 melléklet'!I56+'9.9 melléklet'!I56</f>
        <v>0</v>
      </c>
      <c r="J56" s="24">
        <f>'9.1 melléklet'!J56+'9.9 melléklet'!J56</f>
        <v>0</v>
      </c>
      <c r="K56" s="24">
        <f>'9.1 melléklet'!K56+'9.9 melléklet'!K56</f>
        <v>0</v>
      </c>
      <c r="L56" s="28">
        <f>'9.1 melléklet'!L56+'9.9 melléklet'!L56</f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>
        <f>'9.1 melléklet'!E57+'9.9 melléklet'!E57</f>
        <v>0</v>
      </c>
      <c r="F57" s="28">
        <f>'9.1 melléklet'!F57+'9.9 melléklet'!F57</f>
        <v>0</v>
      </c>
      <c r="G57" s="28">
        <f>'9.1 melléklet'!G57+'9.9 melléklet'!G57</f>
        <v>0</v>
      </c>
      <c r="H57" s="24">
        <f>'9.1 melléklet'!H57+'9.9 melléklet'!H57</f>
        <v>0</v>
      </c>
      <c r="I57" s="24">
        <f>'9.1 melléklet'!I57+'9.9 melléklet'!I57</f>
        <v>0</v>
      </c>
      <c r="J57" s="24">
        <f>'9.1 melléklet'!J57+'9.9 melléklet'!J57</f>
        <v>0</v>
      </c>
      <c r="K57" s="24">
        <f>'9.1 melléklet'!K57+'9.9 melléklet'!K57</f>
        <v>0</v>
      </c>
      <c r="L57" s="28">
        <f>'9.1 melléklet'!L57+'9.9 melléklet'!L57</f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>
        <f>'9.1 melléklet'!E58+'9.9 melléklet'!E58</f>
        <v>0</v>
      </c>
      <c r="F58" s="28">
        <f>'9.1 melléklet'!F58+'9.9 melléklet'!F58</f>
        <v>0</v>
      </c>
      <c r="G58" s="28">
        <f>'9.1 melléklet'!G58+'9.9 melléklet'!G58</f>
        <v>0</v>
      </c>
      <c r="H58" s="24">
        <f>'9.1 melléklet'!H58+'9.9 melléklet'!H58</f>
        <v>0</v>
      </c>
      <c r="I58" s="24">
        <f>'9.1 melléklet'!I58+'9.9 melléklet'!I58</f>
        <v>0</v>
      </c>
      <c r="J58" s="24">
        <f>'9.1 melléklet'!J58+'9.9 melléklet'!J58</f>
        <v>0</v>
      </c>
      <c r="K58" s="24">
        <f>'9.1 melléklet'!K58+'9.9 melléklet'!K58</f>
        <v>0</v>
      </c>
      <c r="L58" s="28">
        <f>'9.1 melléklet'!L58+'9.9 melléklet'!L58</f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'9.1 melléklet'!E59+'9.9 melléklet'!E59</f>
        <v>101947529</v>
      </c>
      <c r="F59" s="31">
        <f>'9.1 melléklet'!F59+'9.9 melléklet'!F59</f>
        <v>7620000</v>
      </c>
      <c r="G59" s="31">
        <f>'9.1 melléklet'!G59+'9.9 melléklet'!G59</f>
        <v>0</v>
      </c>
      <c r="H59" s="31">
        <f>'9.1 melléklet'!H59+'9.9 melléklet'!H59</f>
        <v>-1000000</v>
      </c>
      <c r="I59" s="31">
        <f>'9.1 melléklet'!I59+'9.9 melléklet'!I59</f>
        <v>30500000</v>
      </c>
      <c r="J59" s="31">
        <f>'9.1 melléklet'!J59+'9.9 melléklet'!J59</f>
        <v>0</v>
      </c>
      <c r="K59" s="31">
        <f>'9.1 melléklet'!K59+'9.9 melléklet'!K59</f>
        <v>0</v>
      </c>
      <c r="L59" s="31">
        <f>'9.1 melléklet'!L59+'9.9 melléklet'!L59</f>
        <v>139067529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>
        <f>'9.1 melléklet'!E60+'9.9 melléklet'!E60</f>
        <v>0</v>
      </c>
      <c r="F60" s="24">
        <f>'9.1 melléklet'!F60+'9.9 melléklet'!F60</f>
        <v>0</v>
      </c>
      <c r="G60" s="24">
        <f>'9.1 melléklet'!G60+'9.9 melléklet'!G60</f>
        <v>0</v>
      </c>
      <c r="H60" s="24">
        <f>'9.1 melléklet'!H60+'9.9 melléklet'!H60</f>
        <v>0</v>
      </c>
      <c r="I60" s="24">
        <f>'9.1 melléklet'!I60+'9.9 melléklet'!I60</f>
        <v>0</v>
      </c>
      <c r="J60" s="24">
        <f>'9.1 melléklet'!J60+'9.9 melléklet'!J60</f>
        <v>0</v>
      </c>
      <c r="K60" s="24">
        <f>'9.1 melléklet'!K60+'9.9 melléklet'!K60</f>
        <v>0</v>
      </c>
      <c r="L60" s="28">
        <f>'9.1 melléklet'!L60+'9.9 melléklet'!L60</f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>
        <f>'9.1 melléklet'!E61+'9.9 melléklet'!E61</f>
        <v>0</v>
      </c>
      <c r="F61" s="24">
        <f>'9.1 melléklet'!F61+'9.9 melléklet'!F61</f>
        <v>18000000</v>
      </c>
      <c r="G61" s="24">
        <f>'9.1 melléklet'!G61+'9.9 melléklet'!G61</f>
        <v>0</v>
      </c>
      <c r="H61" s="24">
        <f>'9.1 melléklet'!H61+'9.9 melléklet'!H61</f>
        <v>0</v>
      </c>
      <c r="I61" s="24">
        <f>'9.1 melléklet'!I61+'9.9 melléklet'!I61</f>
        <v>0</v>
      </c>
      <c r="J61" s="24">
        <f>'9.1 melléklet'!J61+'9.9 melléklet'!J61</f>
        <v>0</v>
      </c>
      <c r="K61" s="24">
        <f>'9.1 melléklet'!K61+'9.9 melléklet'!K61</f>
        <v>0</v>
      </c>
      <c r="L61" s="28">
        <f>'9.1 melléklet'!L61+'9.9 melléklet'!L61</f>
        <v>18000000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>
        <f>'9.1 melléklet'!E62+'9.9 melléklet'!E62</f>
        <v>0</v>
      </c>
      <c r="F62" s="24">
        <f>'9.1 melléklet'!F62+'9.9 melléklet'!F62</f>
        <v>0</v>
      </c>
      <c r="G62" s="24">
        <f>'9.1 melléklet'!G62+'9.9 melléklet'!G62</f>
        <v>0</v>
      </c>
      <c r="H62" s="24">
        <f>'9.1 melléklet'!H62+'9.9 melléklet'!H62</f>
        <v>0</v>
      </c>
      <c r="I62" s="24">
        <f>'9.1 melléklet'!I62+'9.9 melléklet'!I62</f>
        <v>0</v>
      </c>
      <c r="J62" s="24">
        <f>'9.1 melléklet'!J62+'9.9 melléklet'!J62</f>
        <v>0</v>
      </c>
      <c r="K62" s="24">
        <f>'9.1 melléklet'!K62+'9.9 melléklet'!K62</f>
        <v>0</v>
      </c>
      <c r="L62" s="28">
        <f>'9.1 melléklet'!L62+'9.9 melléklet'!L62</f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>
        <f>'9.1 melléklet'!E63+'9.9 melléklet'!E63</f>
        <v>0</v>
      </c>
      <c r="F63" s="24">
        <f>'9.1 melléklet'!F63+'9.9 melléklet'!F63</f>
        <v>0</v>
      </c>
      <c r="G63" s="24">
        <f>'9.1 melléklet'!G63+'9.9 melléklet'!G63</f>
        <v>0</v>
      </c>
      <c r="H63" s="24">
        <f>'9.1 melléklet'!H63+'9.9 melléklet'!H63</f>
        <v>0</v>
      </c>
      <c r="I63" s="24">
        <f>'9.1 melléklet'!I63+'9.9 melléklet'!I63</f>
        <v>0</v>
      </c>
      <c r="J63" s="24">
        <f>'9.1 melléklet'!J63+'9.9 melléklet'!J63</f>
        <v>0</v>
      </c>
      <c r="K63" s="24">
        <f>'9.1 melléklet'!K63+'9.9 melléklet'!K63</f>
        <v>0</v>
      </c>
      <c r="L63" s="28">
        <f>'9.1 melléklet'!L63+'9.9 melléklet'!L63</f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>
        <f>'9.1 melléklet'!E64+'9.9 melléklet'!E64</f>
        <v>0</v>
      </c>
      <c r="F64" s="25">
        <f>'9.1 melléklet'!F64+'9.9 melléklet'!F64</f>
        <v>0</v>
      </c>
      <c r="G64" s="25">
        <f>'9.1 melléklet'!G64+'9.9 melléklet'!G64</f>
        <v>0</v>
      </c>
      <c r="H64" s="24">
        <f>'9.1 melléklet'!H64+'9.9 melléklet'!H64</f>
        <v>0</v>
      </c>
      <c r="I64" s="24">
        <f>'9.1 melléklet'!I64+'9.9 melléklet'!I64</f>
        <v>0</v>
      </c>
      <c r="J64" s="24">
        <f>'9.1 melléklet'!J64+'9.9 melléklet'!J64</f>
        <v>0</v>
      </c>
      <c r="K64" s="24">
        <f>'9.1 melléklet'!K64+'9.9 melléklet'!K64</f>
        <v>0</v>
      </c>
      <c r="L64" s="28">
        <f>'9.1 melléklet'!L64+'9.9 melléklet'!L64</f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'9.1 melléklet'!E65+'9.9 melléklet'!E65</f>
        <v>0</v>
      </c>
      <c r="F65" s="31">
        <f>'9.1 melléklet'!F65+'9.9 melléklet'!F65</f>
        <v>18000000</v>
      </c>
      <c r="G65" s="31">
        <f>'9.1 melléklet'!G65+'9.9 melléklet'!G65</f>
        <v>0</v>
      </c>
      <c r="H65" s="31">
        <f>'9.1 melléklet'!H65+'9.9 melléklet'!H65</f>
        <v>0</v>
      </c>
      <c r="I65" s="31">
        <f>'9.1 melléklet'!I65+'9.9 melléklet'!I65</f>
        <v>0</v>
      </c>
      <c r="J65" s="31">
        <f>'9.1 melléklet'!J65+'9.9 melléklet'!J65</f>
        <v>0</v>
      </c>
      <c r="K65" s="31">
        <f>'9.1 melléklet'!K65+'9.9 melléklet'!K65</f>
        <v>0</v>
      </c>
      <c r="L65" s="31">
        <f>'9.1 melléklet'!L65+'9.9 melléklet'!L65</f>
        <v>18000000</v>
      </c>
    </row>
    <row r="66" spans="1:12" ht="51" hidden="1" x14ac:dyDescent="0.25">
      <c r="A66" s="82" t="s">
        <v>221</v>
      </c>
      <c r="B66" s="82"/>
      <c r="C66" s="13" t="s">
        <v>173</v>
      </c>
      <c r="D66" s="13" t="s">
        <v>174</v>
      </c>
      <c r="E66" s="29">
        <f>'9.1 melléklet'!E66+'9.9 melléklet'!E66</f>
        <v>0</v>
      </c>
      <c r="F66" s="29">
        <f>'9.1 melléklet'!F66+'9.9 melléklet'!F66</f>
        <v>0</v>
      </c>
      <c r="G66" s="29">
        <f>'9.1 melléklet'!G66+'9.9 melléklet'!G66</f>
        <v>0</v>
      </c>
      <c r="H66" s="29">
        <f>'9.1 melléklet'!H66+'9.9 melléklet'!H66</f>
        <v>0</v>
      </c>
      <c r="I66" s="29">
        <f>'9.1 melléklet'!I66+'9.9 melléklet'!I66</f>
        <v>0</v>
      </c>
      <c r="J66" s="29">
        <f>'9.1 melléklet'!J66+'9.9 melléklet'!J66</f>
        <v>0</v>
      </c>
      <c r="K66" s="29">
        <f>'9.1 melléklet'!K66+'9.9 melléklet'!K66</f>
        <v>0</v>
      </c>
      <c r="L66" s="29">
        <f>'9.1 melléklet'!L66+'9.9 melléklet'!L66</f>
        <v>0</v>
      </c>
    </row>
    <row r="67" spans="1:12" ht="38.25" hidden="1" x14ac:dyDescent="0.25">
      <c r="A67" s="82" t="s">
        <v>222</v>
      </c>
      <c r="B67" s="82"/>
      <c r="C67" s="13" t="s">
        <v>175</v>
      </c>
      <c r="D67" s="13" t="s">
        <v>176</v>
      </c>
      <c r="E67" s="29">
        <f>'9.1 melléklet'!E67+'9.9 melléklet'!E67</f>
        <v>0</v>
      </c>
      <c r="F67" s="29">
        <f>'9.1 melléklet'!F67+'9.9 melléklet'!F67</f>
        <v>0</v>
      </c>
      <c r="G67" s="29">
        <f>'9.1 melléklet'!G67+'9.9 melléklet'!G67</f>
        <v>0</v>
      </c>
      <c r="H67" s="29">
        <f>'9.1 melléklet'!H67+'9.9 melléklet'!H67</f>
        <v>0</v>
      </c>
      <c r="I67" s="29">
        <f>'9.1 melléklet'!I67+'9.9 melléklet'!I67</f>
        <v>0</v>
      </c>
      <c r="J67" s="29">
        <f>'9.1 melléklet'!J67+'9.9 melléklet'!J67</f>
        <v>0</v>
      </c>
      <c r="K67" s="29">
        <f>'9.1 melléklet'!K67+'9.9 melléklet'!K67</f>
        <v>0</v>
      </c>
      <c r="L67" s="29">
        <f>'9.1 melléklet'!L67+'9.9 melléklet'!L67</f>
        <v>0</v>
      </c>
    </row>
    <row r="68" spans="1:12" ht="51" hidden="1" x14ac:dyDescent="0.25">
      <c r="A68" s="82" t="s">
        <v>223</v>
      </c>
      <c r="B68" s="82"/>
      <c r="C68" s="13" t="s">
        <v>177</v>
      </c>
      <c r="D68" s="13" t="s">
        <v>178</v>
      </c>
      <c r="E68" s="29">
        <f>'9.1 melléklet'!E68+'9.9 melléklet'!E68</f>
        <v>0</v>
      </c>
      <c r="F68" s="29">
        <f>'9.1 melléklet'!F68+'9.9 melléklet'!F68</f>
        <v>0</v>
      </c>
      <c r="G68" s="29">
        <f>'9.1 melléklet'!G68+'9.9 melléklet'!G68</f>
        <v>0</v>
      </c>
      <c r="H68" s="29">
        <f>'9.1 melléklet'!H68+'9.9 melléklet'!H68</f>
        <v>0</v>
      </c>
      <c r="I68" s="29">
        <f>'9.1 melléklet'!I68+'9.9 melléklet'!I68</f>
        <v>0</v>
      </c>
      <c r="J68" s="29">
        <f>'9.1 melléklet'!J68+'9.9 melléklet'!J68</f>
        <v>0</v>
      </c>
      <c r="K68" s="29">
        <f>'9.1 melléklet'!K68+'9.9 melléklet'!K68</f>
        <v>0</v>
      </c>
      <c r="L68" s="29">
        <f>'9.1 melléklet'!L68+'9.9 melléklet'!L68</f>
        <v>0</v>
      </c>
    </row>
    <row r="69" spans="1:12" ht="51" hidden="1" x14ac:dyDescent="0.25">
      <c r="A69" s="82" t="s">
        <v>224</v>
      </c>
      <c r="B69" s="82"/>
      <c r="C69" s="13" t="s">
        <v>179</v>
      </c>
      <c r="D69" s="13" t="s">
        <v>180</v>
      </c>
      <c r="E69" s="29">
        <f>'9.1 melléklet'!E69+'9.9 melléklet'!E69</f>
        <v>0</v>
      </c>
      <c r="F69" s="29">
        <f>'9.1 melléklet'!F69+'9.9 melléklet'!F69</f>
        <v>0</v>
      </c>
      <c r="G69" s="29">
        <f>'9.1 melléklet'!G69+'9.9 melléklet'!G69</f>
        <v>0</v>
      </c>
      <c r="H69" s="29">
        <f>'9.1 melléklet'!H69+'9.9 melléklet'!H69</f>
        <v>0</v>
      </c>
      <c r="I69" s="29">
        <f>'9.1 melléklet'!I69+'9.9 melléklet'!I69</f>
        <v>0</v>
      </c>
      <c r="J69" s="29">
        <f>'9.1 melléklet'!J69+'9.9 melléklet'!J69</f>
        <v>0</v>
      </c>
      <c r="K69" s="29">
        <f>'9.1 melléklet'!K69+'9.9 melléklet'!K69</f>
        <v>0</v>
      </c>
      <c r="L69" s="29">
        <f>'9.1 melléklet'!L69+'9.9 melléklet'!L69</f>
        <v>0</v>
      </c>
    </row>
    <row r="70" spans="1:12" ht="25.5" hidden="1" x14ac:dyDescent="0.25">
      <c r="A70" s="82" t="s">
        <v>225</v>
      </c>
      <c r="B70" s="82"/>
      <c r="C70" s="13" t="s">
        <v>181</v>
      </c>
      <c r="D70" s="13" t="s">
        <v>182</v>
      </c>
      <c r="E70" s="29">
        <f>'9.1 melléklet'!E70+'9.9 melléklet'!E70</f>
        <v>0</v>
      </c>
      <c r="F70" s="29">
        <f>'9.1 melléklet'!F70+'9.9 melléklet'!F70</f>
        <v>0</v>
      </c>
      <c r="G70" s="29">
        <f>'9.1 melléklet'!G70+'9.9 melléklet'!G70</f>
        <v>0</v>
      </c>
      <c r="H70" s="29">
        <f>'9.1 melléklet'!H70+'9.9 melléklet'!H70</f>
        <v>0</v>
      </c>
      <c r="I70" s="29">
        <f>'9.1 melléklet'!I70+'9.9 melléklet'!I70</f>
        <v>0</v>
      </c>
      <c r="J70" s="29">
        <f>'9.1 melléklet'!J70+'9.9 melléklet'!J70</f>
        <v>0</v>
      </c>
      <c r="K70" s="29">
        <f>'9.1 melléklet'!K70+'9.9 melléklet'!K70</f>
        <v>0</v>
      </c>
      <c r="L70" s="29">
        <f>'9.1 melléklet'!L70+'9.9 melléklet'!L70</f>
        <v>0</v>
      </c>
    </row>
    <row r="71" spans="1:12" ht="25.5" hidden="1" x14ac:dyDescent="0.25">
      <c r="A71" s="79" t="s">
        <v>226</v>
      </c>
      <c r="B71" s="79"/>
      <c r="C71" s="30" t="s">
        <v>183</v>
      </c>
      <c r="D71" s="30" t="s">
        <v>184</v>
      </c>
      <c r="E71" s="32">
        <f>'9.1 melléklet'!E71+'9.9 melléklet'!E71</f>
        <v>0</v>
      </c>
      <c r="F71" s="32">
        <f>'9.1 melléklet'!F71+'9.9 melléklet'!F71</f>
        <v>0</v>
      </c>
      <c r="G71" s="32">
        <f>'9.1 melléklet'!G71+'9.9 melléklet'!G71</f>
        <v>0</v>
      </c>
      <c r="H71" s="32">
        <f>'9.1 melléklet'!H71+'9.9 melléklet'!H71</f>
        <v>0</v>
      </c>
      <c r="I71" s="32">
        <f>'9.1 melléklet'!I71+'9.9 melléklet'!I71</f>
        <v>0</v>
      </c>
      <c r="J71" s="32">
        <f>'9.1 melléklet'!J71+'9.9 melléklet'!J71</f>
        <v>0</v>
      </c>
      <c r="K71" s="32">
        <f>'9.1 melléklet'!K71+'9.9 melléklet'!K71</f>
        <v>0</v>
      </c>
      <c r="L71" s="32">
        <f>'9.1 melléklet'!L71+'9.9 melléklet'!L71</f>
        <v>0</v>
      </c>
    </row>
    <row r="72" spans="1:12" ht="51" hidden="1" x14ac:dyDescent="0.25">
      <c r="A72" s="89" t="s">
        <v>227</v>
      </c>
      <c r="B72" s="89"/>
      <c r="C72" s="23" t="s">
        <v>185</v>
      </c>
      <c r="D72" s="23" t="s">
        <v>186</v>
      </c>
      <c r="E72" s="25">
        <f>'9.1 melléklet'!E72+'9.9 melléklet'!E72</f>
        <v>0</v>
      </c>
      <c r="F72" s="25">
        <f>'9.1 melléklet'!F72+'9.9 melléklet'!F72</f>
        <v>0</v>
      </c>
      <c r="G72" s="25">
        <f>'9.1 melléklet'!G72+'9.9 melléklet'!G72</f>
        <v>0</v>
      </c>
      <c r="H72" s="25">
        <f>'9.1 melléklet'!H72+'9.9 melléklet'!H72</f>
        <v>0</v>
      </c>
      <c r="I72" s="25">
        <f>'9.1 melléklet'!I72+'9.9 melléklet'!I72</f>
        <v>0</v>
      </c>
      <c r="J72" s="25">
        <f>'9.1 melléklet'!J72+'9.9 melléklet'!J72</f>
        <v>0</v>
      </c>
      <c r="K72" s="25">
        <f>'9.1 melléklet'!K72+'9.9 melléklet'!K72</f>
        <v>0</v>
      </c>
      <c r="L72" s="25">
        <f>'9.1 melléklet'!L72+'9.9 melléklet'!L72</f>
        <v>0</v>
      </c>
    </row>
    <row r="73" spans="1:12" ht="38.25" hidden="1" x14ac:dyDescent="0.25">
      <c r="A73" s="89" t="s">
        <v>228</v>
      </c>
      <c r="B73" s="89"/>
      <c r="C73" s="23" t="s">
        <v>187</v>
      </c>
      <c r="D73" s="23" t="s">
        <v>188</v>
      </c>
      <c r="E73" s="25">
        <f>'9.1 melléklet'!E73+'9.9 melléklet'!E73</f>
        <v>0</v>
      </c>
      <c r="F73" s="25">
        <f>'9.1 melléklet'!F73+'9.9 melléklet'!F73</f>
        <v>0</v>
      </c>
      <c r="G73" s="25">
        <f>'9.1 melléklet'!G73+'9.9 melléklet'!G73</f>
        <v>0</v>
      </c>
      <c r="H73" s="25">
        <f>'9.1 melléklet'!H73+'9.9 melléklet'!H73</f>
        <v>0</v>
      </c>
      <c r="I73" s="25">
        <f>'9.1 melléklet'!I73+'9.9 melléklet'!I73</f>
        <v>0</v>
      </c>
      <c r="J73" s="25">
        <f>'9.1 melléklet'!J73+'9.9 melléklet'!J73</f>
        <v>0</v>
      </c>
      <c r="K73" s="25">
        <f>'9.1 melléklet'!K73+'9.9 melléklet'!K73</f>
        <v>0</v>
      </c>
      <c r="L73" s="25">
        <f>'9.1 melléklet'!L73+'9.9 melléklet'!L73</f>
        <v>0</v>
      </c>
    </row>
    <row r="74" spans="1:12" ht="51" hidden="1" x14ac:dyDescent="0.25">
      <c r="A74" s="89" t="s">
        <v>229</v>
      </c>
      <c r="B74" s="89"/>
      <c r="C74" s="23" t="s">
        <v>189</v>
      </c>
      <c r="D74" s="23" t="s">
        <v>190</v>
      </c>
      <c r="E74" s="25">
        <f>'9.1 melléklet'!E74+'9.9 melléklet'!E74</f>
        <v>0</v>
      </c>
      <c r="F74" s="25">
        <f>'9.1 melléklet'!F74+'9.9 melléklet'!F74</f>
        <v>0</v>
      </c>
      <c r="G74" s="25">
        <f>'9.1 melléklet'!G74+'9.9 melléklet'!G74</f>
        <v>0</v>
      </c>
      <c r="H74" s="25">
        <f>'9.1 melléklet'!H74+'9.9 melléklet'!H74</f>
        <v>0</v>
      </c>
      <c r="I74" s="25">
        <f>'9.1 melléklet'!I74+'9.9 melléklet'!I74</f>
        <v>0</v>
      </c>
      <c r="J74" s="25">
        <f>'9.1 melléklet'!J74+'9.9 melléklet'!J74</f>
        <v>0</v>
      </c>
      <c r="K74" s="25">
        <f>'9.1 melléklet'!K74+'9.9 melléklet'!K74</f>
        <v>0</v>
      </c>
      <c r="L74" s="25">
        <f>'9.1 melléklet'!L74+'9.9 melléklet'!L74</f>
        <v>0</v>
      </c>
    </row>
    <row r="75" spans="1:12" ht="51" hidden="1" x14ac:dyDescent="0.25">
      <c r="A75" s="89" t="s">
        <v>230</v>
      </c>
      <c r="B75" s="89"/>
      <c r="C75" s="23" t="s">
        <v>191</v>
      </c>
      <c r="D75" s="23" t="s">
        <v>192</v>
      </c>
      <c r="E75" s="24">
        <f>'9.1 melléklet'!E75+'9.9 melléklet'!E75</f>
        <v>0</v>
      </c>
      <c r="F75" s="25">
        <f>'9.1 melléklet'!F75+'9.9 melléklet'!F75</f>
        <v>0</v>
      </c>
      <c r="G75" s="25">
        <f>'9.1 melléklet'!G75+'9.9 melléklet'!G75</f>
        <v>0</v>
      </c>
      <c r="H75" s="25">
        <f>'9.1 melléklet'!H75+'9.9 melléklet'!H75</f>
        <v>0</v>
      </c>
      <c r="I75" s="25">
        <f>'9.1 melléklet'!I75+'9.9 melléklet'!I75</f>
        <v>0</v>
      </c>
      <c r="J75" s="25">
        <f>'9.1 melléklet'!J75+'9.9 melléklet'!J75</f>
        <v>0</v>
      </c>
      <c r="K75" s="25">
        <f>'9.1 melléklet'!K75+'9.9 melléklet'!K75</f>
        <v>0</v>
      </c>
      <c r="L75" s="25">
        <f>'9.1 melléklet'!L75+'9.9 melléklet'!L75</f>
        <v>0</v>
      </c>
    </row>
    <row r="76" spans="1:12" ht="25.5" hidden="1" x14ac:dyDescent="0.25">
      <c r="A76" s="89" t="s">
        <v>231</v>
      </c>
      <c r="B76" s="89"/>
      <c r="C76" s="23" t="s">
        <v>193</v>
      </c>
      <c r="D76" s="23" t="s">
        <v>194</v>
      </c>
      <c r="E76" s="24">
        <f>'9.1 melléklet'!E76+'9.9 melléklet'!E76</f>
        <v>0</v>
      </c>
      <c r="F76" s="25">
        <f>'9.1 melléklet'!F76+'9.9 melléklet'!F76</f>
        <v>0</v>
      </c>
      <c r="G76" s="25">
        <f>'9.1 melléklet'!G76+'9.9 melléklet'!G76</f>
        <v>0</v>
      </c>
      <c r="H76" s="25">
        <f>'9.1 melléklet'!H76+'9.9 melléklet'!H76</f>
        <v>0</v>
      </c>
      <c r="I76" s="25">
        <f>'9.1 melléklet'!I76+'9.9 melléklet'!I76</f>
        <v>1618960</v>
      </c>
      <c r="J76" s="25">
        <f>'9.1 melléklet'!J76+'9.9 melléklet'!J76</f>
        <v>0</v>
      </c>
      <c r="K76" s="25">
        <f>'9.1 melléklet'!K76+'9.9 melléklet'!K76</f>
        <v>0</v>
      </c>
      <c r="L76" s="25">
        <f>'9.1 melléklet'!L76+'9.9 melléklet'!L76</f>
        <v>1618960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>
        <f>'9.1 melléklet'!E77+'9.9 melléklet'!E77</f>
        <v>0</v>
      </c>
      <c r="F77" s="32">
        <f>'9.1 melléklet'!F77+'9.9 melléklet'!F77</f>
        <v>0</v>
      </c>
      <c r="G77" s="32">
        <f>'9.1 melléklet'!G77+'9.9 melléklet'!G77</f>
        <v>0</v>
      </c>
      <c r="H77" s="32">
        <f>'9.1 melléklet'!H77+'9.9 melléklet'!H77</f>
        <v>0</v>
      </c>
      <c r="I77" s="31">
        <f>'9.1 melléklet'!I77+'9.9 melléklet'!I77</f>
        <v>1618960</v>
      </c>
      <c r="J77" s="31">
        <f>'9.1 melléklet'!J77+'9.9 melléklet'!J77</f>
        <v>0</v>
      </c>
      <c r="K77" s="31">
        <f>'9.1 melléklet'!K77+'9.9 melléklet'!K77</f>
        <v>0</v>
      </c>
      <c r="L77" s="31">
        <f>'9.1 melléklet'!L77+'9.9 melléklet'!L77</f>
        <v>1618960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'9.1 melléklet'!E78+'9.9 melléklet'!E78</f>
        <v>1047817694</v>
      </c>
      <c r="F78" s="35">
        <f>'9.1 melléklet'!F78+'9.9 melléklet'!F78</f>
        <v>25620000</v>
      </c>
      <c r="G78" s="35">
        <f>'9.1 melléklet'!G78+'9.9 melléklet'!G78</f>
        <v>122102800</v>
      </c>
      <c r="H78" s="35">
        <f>'9.1 melléklet'!H78+'9.9 melléklet'!H78</f>
        <v>-34000000</v>
      </c>
      <c r="I78" s="35">
        <f>'9.1 melléklet'!I78+'9.9 melléklet'!I78</f>
        <v>-37694758</v>
      </c>
      <c r="J78" s="35">
        <f>'9.1 melléklet'!J78+'9.9 melléklet'!J78</f>
        <v>0</v>
      </c>
      <c r="K78" s="35">
        <f>'9.1 melléklet'!K78+'9.9 melléklet'!K78</f>
        <v>0</v>
      </c>
      <c r="L78" s="35">
        <f>'9.1 melléklet'!L78+'9.9 melléklet'!L78</f>
        <v>1123845736</v>
      </c>
    </row>
    <row r="79" spans="1:12" ht="25.5" hidden="1" x14ac:dyDescent="0.25">
      <c r="A79" s="89" t="s">
        <v>234</v>
      </c>
      <c r="B79" s="89"/>
      <c r="C79" s="23" t="s">
        <v>250</v>
      </c>
      <c r="D79" s="23" t="s">
        <v>251</v>
      </c>
      <c r="E79" s="24">
        <f>'9.1 melléklet'!E79+'9.9 melléklet'!E79</f>
        <v>0</v>
      </c>
      <c r="F79" s="24">
        <f>'9.1 melléklet'!F79+'9.9 melléklet'!F79</f>
        <v>0</v>
      </c>
      <c r="G79" s="24">
        <f>'9.1 melléklet'!G79+'9.9 melléklet'!G79</f>
        <v>0</v>
      </c>
      <c r="H79" s="24">
        <f>'9.1 melléklet'!H79+'9.9 melléklet'!H79</f>
        <v>0</v>
      </c>
      <c r="I79" s="24">
        <f>'9.1 melléklet'!I79+'9.9 melléklet'!I79</f>
        <v>0</v>
      </c>
      <c r="J79" s="24">
        <f>'9.1 melléklet'!J79+'9.9 melléklet'!J79</f>
        <v>0</v>
      </c>
      <c r="K79" s="24">
        <f>'9.1 melléklet'!K79+'9.9 melléklet'!K79</f>
        <v>0</v>
      </c>
      <c r="L79" s="24">
        <f>'9.1 melléklet'!L79+'9.9 melléklet'!L79</f>
        <v>0</v>
      </c>
    </row>
    <row r="80" spans="1:12" ht="25.5" hidden="1" x14ac:dyDescent="0.25">
      <c r="A80" s="89" t="s">
        <v>297</v>
      </c>
      <c r="B80" s="89"/>
      <c r="C80" s="23" t="s">
        <v>252</v>
      </c>
      <c r="D80" s="23" t="s">
        <v>253</v>
      </c>
      <c r="E80" s="24">
        <f>'9.1 melléklet'!E80+'9.9 melléklet'!E80</f>
        <v>0</v>
      </c>
      <c r="F80" s="24">
        <f>'9.1 melléklet'!F80+'9.9 melléklet'!F80</f>
        <v>0</v>
      </c>
      <c r="G80" s="24">
        <f>'9.1 melléklet'!G80+'9.9 melléklet'!G80</f>
        <v>0</v>
      </c>
      <c r="H80" s="24">
        <f>'9.1 melléklet'!H80+'9.9 melléklet'!H80</f>
        <v>0</v>
      </c>
      <c r="I80" s="24">
        <f>'9.1 melléklet'!I80+'9.9 melléklet'!I80</f>
        <v>0</v>
      </c>
      <c r="J80" s="24">
        <f>'9.1 melléklet'!J80+'9.9 melléklet'!J80</f>
        <v>0</v>
      </c>
      <c r="K80" s="24">
        <f>'9.1 melléklet'!K80+'9.9 melléklet'!K80</f>
        <v>0</v>
      </c>
      <c r="L80" s="24">
        <f>'9.1 melléklet'!L80+'9.9 melléklet'!L80</f>
        <v>0</v>
      </c>
    </row>
    <row r="81" spans="1:12" ht="25.5" hidden="1" x14ac:dyDescent="0.25">
      <c r="A81" s="89" t="s">
        <v>298</v>
      </c>
      <c r="B81" s="89"/>
      <c r="C81" s="23" t="s">
        <v>254</v>
      </c>
      <c r="D81" s="23" t="s">
        <v>255</v>
      </c>
      <c r="E81" s="24">
        <f>'9.1 melléklet'!E81+'9.9 melléklet'!E81</f>
        <v>0</v>
      </c>
      <c r="F81" s="24">
        <f>'9.1 melléklet'!F81+'9.9 melléklet'!F81</f>
        <v>0</v>
      </c>
      <c r="G81" s="24">
        <f>'9.1 melléklet'!G81+'9.9 melléklet'!G81</f>
        <v>0</v>
      </c>
      <c r="H81" s="24">
        <f>'9.1 melléklet'!H81+'9.9 melléklet'!H81</f>
        <v>0</v>
      </c>
      <c r="I81" s="24">
        <f>'9.1 melléklet'!I81+'9.9 melléklet'!I81</f>
        <v>0</v>
      </c>
      <c r="J81" s="24">
        <f>'9.1 melléklet'!J81+'9.9 melléklet'!J81</f>
        <v>0</v>
      </c>
      <c r="K81" s="24">
        <f>'9.1 melléklet'!K81+'9.9 melléklet'!K81</f>
        <v>0</v>
      </c>
      <c r="L81" s="24">
        <f>'9.1 melléklet'!L81+'9.9 melléklet'!L81</f>
        <v>0</v>
      </c>
    </row>
    <row r="82" spans="1:12" ht="25.5" hidden="1" x14ac:dyDescent="0.25">
      <c r="A82" s="82" t="s">
        <v>299</v>
      </c>
      <c r="B82" s="82"/>
      <c r="C82" s="13" t="s">
        <v>314</v>
      </c>
      <c r="D82" s="13" t="s">
        <v>256</v>
      </c>
      <c r="E82" s="28">
        <f>'9.1 melléklet'!E82+'9.9 melléklet'!E82</f>
        <v>0</v>
      </c>
      <c r="F82" s="28">
        <f>'9.1 melléklet'!F82+'9.9 melléklet'!F82</f>
        <v>0</v>
      </c>
      <c r="G82" s="28">
        <f>'9.1 melléklet'!G82+'9.9 melléklet'!G82</f>
        <v>0</v>
      </c>
      <c r="H82" s="24">
        <f>'9.1 melléklet'!H82+'9.9 melléklet'!H82</f>
        <v>0</v>
      </c>
      <c r="I82" s="24">
        <f>'9.1 melléklet'!I82+'9.9 melléklet'!I82</f>
        <v>0</v>
      </c>
      <c r="J82" s="24">
        <f>'9.1 melléklet'!J82+'9.9 melléklet'!J82</f>
        <v>0</v>
      </c>
      <c r="K82" s="24">
        <f>'9.1 melléklet'!K82+'9.9 melléklet'!K82</f>
        <v>0</v>
      </c>
      <c r="L82" s="24">
        <f>'9.1 melléklet'!L82+'9.9 melléklet'!L82</f>
        <v>0</v>
      </c>
    </row>
    <row r="83" spans="1:12" ht="38.25" hidden="1" x14ac:dyDescent="0.25">
      <c r="A83" s="89" t="s">
        <v>300</v>
      </c>
      <c r="B83" s="89"/>
      <c r="C83" s="23" t="s">
        <v>257</v>
      </c>
      <c r="D83" s="23" t="s">
        <v>258</v>
      </c>
      <c r="E83" s="24">
        <f>'9.1 melléklet'!E83+'9.9 melléklet'!E83</f>
        <v>0</v>
      </c>
      <c r="F83" s="24">
        <f>'9.1 melléklet'!F83+'9.9 melléklet'!F83</f>
        <v>0</v>
      </c>
      <c r="G83" s="24">
        <f>'9.1 melléklet'!G83+'9.9 melléklet'!G83</f>
        <v>0</v>
      </c>
      <c r="H83" s="24">
        <f>'9.1 melléklet'!H83+'9.9 melléklet'!H83</f>
        <v>0</v>
      </c>
      <c r="I83" s="24">
        <f>'9.1 melléklet'!I83+'9.9 melléklet'!I83</f>
        <v>0</v>
      </c>
      <c r="J83" s="24">
        <f>'9.1 melléklet'!J83+'9.9 melléklet'!J83</f>
        <v>0</v>
      </c>
      <c r="K83" s="24">
        <f>'9.1 melléklet'!K83+'9.9 melléklet'!K83</f>
        <v>0</v>
      </c>
      <c r="L83" s="24">
        <f>'9.1 melléklet'!L83+'9.9 melléklet'!L83</f>
        <v>0</v>
      </c>
    </row>
    <row r="84" spans="1:12" ht="25.5" hidden="1" x14ac:dyDescent="0.25">
      <c r="A84" s="89" t="s">
        <v>301</v>
      </c>
      <c r="B84" s="89"/>
      <c r="C84" s="23" t="s">
        <v>259</v>
      </c>
      <c r="D84" s="23" t="s">
        <v>260</v>
      </c>
      <c r="E84" s="24">
        <f>'9.1 melléklet'!E84+'9.9 melléklet'!E84</f>
        <v>0</v>
      </c>
      <c r="F84" s="24">
        <f>'9.1 melléklet'!F84+'9.9 melléklet'!F84</f>
        <v>0</v>
      </c>
      <c r="G84" s="24">
        <f>'9.1 melléklet'!G84+'9.9 melléklet'!G84</f>
        <v>0</v>
      </c>
      <c r="H84" s="24">
        <f>'9.1 melléklet'!H84+'9.9 melléklet'!H84</f>
        <v>0</v>
      </c>
      <c r="I84" s="24">
        <f>'9.1 melléklet'!I84+'9.9 melléklet'!I84</f>
        <v>0</v>
      </c>
      <c r="J84" s="24">
        <f>'9.1 melléklet'!J84+'9.9 melléklet'!J84</f>
        <v>0</v>
      </c>
      <c r="K84" s="24">
        <f>'9.1 melléklet'!K84+'9.9 melléklet'!K84</f>
        <v>0</v>
      </c>
      <c r="L84" s="24">
        <f>'9.1 melléklet'!L84+'9.9 melléklet'!L84</f>
        <v>0</v>
      </c>
    </row>
    <row r="85" spans="1:12" ht="38.25" hidden="1" x14ac:dyDescent="0.25">
      <c r="A85" s="89" t="s">
        <v>302</v>
      </c>
      <c r="B85" s="89"/>
      <c r="C85" s="23" t="s">
        <v>261</v>
      </c>
      <c r="D85" s="23" t="s">
        <v>262</v>
      </c>
      <c r="E85" s="24">
        <f>'9.1 melléklet'!E85+'9.9 melléklet'!E85</f>
        <v>0</v>
      </c>
      <c r="F85" s="24">
        <f>'9.1 melléklet'!F85+'9.9 melléklet'!F85</f>
        <v>0</v>
      </c>
      <c r="G85" s="24">
        <f>'9.1 melléklet'!G85+'9.9 melléklet'!G85</f>
        <v>0</v>
      </c>
      <c r="H85" s="24">
        <f>'9.1 melléklet'!H85+'9.9 melléklet'!H85</f>
        <v>0</v>
      </c>
      <c r="I85" s="24">
        <f>'9.1 melléklet'!I85+'9.9 melléklet'!I85</f>
        <v>0</v>
      </c>
      <c r="J85" s="24">
        <f>'9.1 melléklet'!J85+'9.9 melléklet'!J85</f>
        <v>0</v>
      </c>
      <c r="K85" s="24">
        <f>'9.1 melléklet'!K85+'9.9 melléklet'!K85</f>
        <v>0</v>
      </c>
      <c r="L85" s="24">
        <f>'9.1 melléklet'!L85+'9.9 melléklet'!L85</f>
        <v>0</v>
      </c>
    </row>
    <row r="86" spans="1:12" ht="25.5" hidden="1" x14ac:dyDescent="0.25">
      <c r="A86" s="89" t="s">
        <v>303</v>
      </c>
      <c r="B86" s="89"/>
      <c r="C86" s="23" t="s">
        <v>263</v>
      </c>
      <c r="D86" s="23" t="s">
        <v>264</v>
      </c>
      <c r="E86" s="24">
        <f>'9.1 melléklet'!E86+'9.9 melléklet'!E86</f>
        <v>0</v>
      </c>
      <c r="F86" s="24">
        <f>'9.1 melléklet'!F86+'9.9 melléklet'!F86</f>
        <v>0</v>
      </c>
      <c r="G86" s="24">
        <f>'9.1 melléklet'!G86+'9.9 melléklet'!G86</f>
        <v>0</v>
      </c>
      <c r="H86" s="24">
        <f>'9.1 melléklet'!H86+'9.9 melléklet'!H86</f>
        <v>0</v>
      </c>
      <c r="I86" s="24">
        <f>'9.1 melléklet'!I86+'9.9 melléklet'!I86</f>
        <v>0</v>
      </c>
      <c r="J86" s="24">
        <f>'9.1 melléklet'!J86+'9.9 melléklet'!J86</f>
        <v>0</v>
      </c>
      <c r="K86" s="24">
        <f>'9.1 melléklet'!K86+'9.9 melléklet'!K86</f>
        <v>0</v>
      </c>
      <c r="L86" s="24">
        <f>'9.1 melléklet'!L86+'9.9 melléklet'!L86</f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'9.1 melléklet'!E87+'9.9 melléklet'!E87</f>
        <v>0</v>
      </c>
      <c r="F87" s="28">
        <f>'9.1 melléklet'!F87+'9.9 melléklet'!F87</f>
        <v>0</v>
      </c>
      <c r="G87" s="28">
        <f>'9.1 melléklet'!G87+'9.9 melléklet'!G87</f>
        <v>0</v>
      </c>
      <c r="H87" s="24">
        <f>'9.1 melléklet'!H87+'9.9 melléklet'!H87</f>
        <v>0</v>
      </c>
      <c r="I87" s="24">
        <f>'9.1 melléklet'!I87+'9.9 melléklet'!I87</f>
        <v>0</v>
      </c>
      <c r="J87" s="24">
        <f>'9.1 melléklet'!J87+'9.9 melléklet'!J87</f>
        <v>0</v>
      </c>
      <c r="K87" s="24">
        <f>'9.1 melléklet'!K87+'9.9 melléklet'!K87</f>
        <v>0</v>
      </c>
      <c r="L87" s="28">
        <f>'9.1 melléklet'!L87+'9.9 melléklet'!L87</f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>
        <f>'9.1 melléklet'!E88+'9.9 melléklet'!E88</f>
        <v>243292518</v>
      </c>
      <c r="F88" s="24">
        <f>'9.1 melléklet'!F88+'9.9 melléklet'!F88</f>
        <v>0</v>
      </c>
      <c r="G88" s="24">
        <f>'9.1 melléklet'!G88+'9.9 melléklet'!G88</f>
        <v>0</v>
      </c>
      <c r="H88" s="24">
        <f>'9.1 melléklet'!H88+'9.9 melléklet'!H88</f>
        <v>0</v>
      </c>
      <c r="I88" s="24">
        <f>'9.1 melléklet'!I88+'9.9 melléklet'!I88</f>
        <v>15318162</v>
      </c>
      <c r="J88" s="24">
        <f>'9.1 melléklet'!J88+'9.9 melléklet'!J88</f>
        <v>0</v>
      </c>
      <c r="K88" s="24">
        <f>'9.1 melléklet'!K88+'9.9 melléklet'!K88</f>
        <v>0</v>
      </c>
      <c r="L88" s="28">
        <f>'9.1 melléklet'!L88+'9.9 melléklet'!L88</f>
        <v>258610680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f>'9.1 melléklet'!E89+'9.9 melléklet'!E89</f>
        <v>0</v>
      </c>
      <c r="F89" s="24">
        <f>'9.1 melléklet'!F89+'9.9 melléklet'!F89</f>
        <v>0</v>
      </c>
      <c r="G89" s="24">
        <f>'9.1 melléklet'!G89+'9.9 melléklet'!G89</f>
        <v>0</v>
      </c>
      <c r="H89" s="24">
        <f>'9.1 melléklet'!H89+'9.9 melléklet'!H89</f>
        <v>0</v>
      </c>
      <c r="I89" s="24">
        <f>'9.1 melléklet'!I89+'9.9 melléklet'!I89</f>
        <v>0</v>
      </c>
      <c r="J89" s="24">
        <f>'9.1 melléklet'!J89+'9.9 melléklet'!J89</f>
        <v>0</v>
      </c>
      <c r="K89" s="24">
        <f>'9.1 melléklet'!K89+'9.9 melléklet'!K89</f>
        <v>0</v>
      </c>
      <c r="L89" s="28">
        <f>'9.1 melléklet'!L89+'9.9 melléklet'!L89</f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'9.1 melléklet'!E90+'9.9 melléklet'!E90</f>
        <v>243292518</v>
      </c>
      <c r="F90" s="28">
        <f>'9.1 melléklet'!F90+'9.9 melléklet'!F90</f>
        <v>0</v>
      </c>
      <c r="G90" s="28">
        <f>'9.1 melléklet'!G90+'9.9 melléklet'!G90</f>
        <v>0</v>
      </c>
      <c r="H90" s="24">
        <f>'9.1 melléklet'!H90+'9.9 melléklet'!H90</f>
        <v>0</v>
      </c>
      <c r="I90" s="24">
        <f>'9.1 melléklet'!I90+'9.9 melléklet'!I90</f>
        <v>15318162</v>
      </c>
      <c r="J90" s="24">
        <f>'9.1 melléklet'!J90+'9.9 melléklet'!J90</f>
        <v>0</v>
      </c>
      <c r="K90" s="24">
        <f>'9.1 melléklet'!K90+'9.9 melléklet'!K90</f>
        <v>0</v>
      </c>
      <c r="L90" s="28">
        <f>'9.1 melléklet'!L90+'9.9 melléklet'!L90</f>
        <v>258610680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>
        <f>'9.1 melléklet'!E91+'9.9 melléklet'!E91</f>
        <v>0</v>
      </c>
      <c r="F91" s="28">
        <f>'9.1 melléklet'!F91+'9.9 melléklet'!F91</f>
        <v>0</v>
      </c>
      <c r="G91" s="28">
        <f>'9.1 melléklet'!G91+'9.9 melléklet'!G91</f>
        <v>0</v>
      </c>
      <c r="H91" s="24">
        <f>'9.1 melléklet'!H91+'9.9 melléklet'!H91</f>
        <v>0</v>
      </c>
      <c r="I91" s="24">
        <f>'9.1 melléklet'!I91+'9.9 melléklet'!I91</f>
        <v>228085</v>
      </c>
      <c r="J91" s="24">
        <f>'9.1 melléklet'!J91+'9.9 melléklet'!J91</f>
        <v>0</v>
      </c>
      <c r="K91" s="24">
        <f>'9.1 melléklet'!K91+'9.9 melléklet'!K91</f>
        <v>0</v>
      </c>
      <c r="L91" s="28">
        <f>'9.1 melléklet'!L91+'9.9 melléklet'!L91</f>
        <v>228085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f>'9.1 melléklet'!E92+'9.9 melléklet'!E92</f>
        <v>0</v>
      </c>
      <c r="F92" s="28">
        <f>'9.1 melléklet'!F92+'9.9 melléklet'!F92</f>
        <v>0</v>
      </c>
      <c r="G92" s="28">
        <f>'9.1 melléklet'!G92+'9.9 melléklet'!G92</f>
        <v>0</v>
      </c>
      <c r="H92" s="24">
        <f>'9.1 melléklet'!H92+'9.9 melléklet'!H92</f>
        <v>0</v>
      </c>
      <c r="I92" s="24">
        <f>'9.1 melléklet'!I92+'9.9 melléklet'!I92</f>
        <v>0</v>
      </c>
      <c r="J92" s="24">
        <f>'9.1 melléklet'!J92+'9.9 melléklet'!J92</f>
        <v>0</v>
      </c>
      <c r="K92" s="24">
        <f>'9.1 melléklet'!K92+'9.9 melléklet'!K92</f>
        <v>0</v>
      </c>
      <c r="L92" s="28">
        <f>'9.1 melléklet'!L92+'9.9 melléklet'!L92</f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f>'9.1 melléklet'!E93+'9.9 melléklet'!E93</f>
        <v>553964624</v>
      </c>
      <c r="F93" s="28">
        <f>'9.1 melléklet'!F93+'9.9 melléklet'!F93</f>
        <v>0</v>
      </c>
      <c r="G93" s="28">
        <f>'9.1 melléklet'!G93+'9.9 melléklet'!G93</f>
        <v>232434859</v>
      </c>
      <c r="H93" s="28">
        <f>'9.1 melléklet'!H93+'9.9 melléklet'!H93</f>
        <v>-4000000</v>
      </c>
      <c r="I93" s="28">
        <f>'9.1 melléklet'!I93+'9.9 melléklet'!I93</f>
        <v>-19474150</v>
      </c>
      <c r="J93" s="28">
        <f>'9.1 melléklet'!J93+'9.9 melléklet'!J93</f>
        <v>-8523330</v>
      </c>
      <c r="K93" s="28">
        <f>'9.1 melléklet'!K93+'9.9 melléklet'!K93</f>
        <v>0</v>
      </c>
      <c r="L93" s="28">
        <f>'9.1 melléklet'!L93+'9.9 melléklet'!L93</f>
        <v>754402003</v>
      </c>
    </row>
    <row r="94" spans="1:12" ht="25.5" hidden="1" x14ac:dyDescent="0.25">
      <c r="A94" s="82" t="s">
        <v>311</v>
      </c>
      <c r="B94" s="82"/>
      <c r="C94" s="13" t="s">
        <v>273</v>
      </c>
      <c r="D94" s="13" t="s">
        <v>274</v>
      </c>
      <c r="E94" s="28">
        <f>'9.1 melléklet'!E94+'9.9 melléklet'!E94</f>
        <v>0</v>
      </c>
      <c r="F94" s="28">
        <f>'9.1 melléklet'!F94+'9.9 melléklet'!F94</f>
        <v>0</v>
      </c>
      <c r="G94" s="28">
        <f>'9.1 melléklet'!G94+'9.9 melléklet'!G94</f>
        <v>0</v>
      </c>
      <c r="H94" s="24">
        <f>'9.1 melléklet'!H94+'9.9 melléklet'!H94</f>
        <v>0</v>
      </c>
      <c r="I94" s="24">
        <f>'9.1 melléklet'!I94+'9.9 melléklet'!I94</f>
        <v>0</v>
      </c>
      <c r="J94" s="24">
        <f>'9.1 melléklet'!J94+'9.9 melléklet'!J94</f>
        <v>0</v>
      </c>
      <c r="K94" s="24">
        <f>'9.1 melléklet'!K94+'9.9 melléklet'!K94</f>
        <v>0</v>
      </c>
      <c r="L94" s="28">
        <f>'9.1 melléklet'!L94+'9.9 melléklet'!L94</f>
        <v>0</v>
      </c>
    </row>
    <row r="95" spans="1:12" ht="25.5" hidden="1" x14ac:dyDescent="0.25">
      <c r="A95" s="82" t="s">
        <v>312</v>
      </c>
      <c r="B95" s="82"/>
      <c r="C95" s="13" t="s">
        <v>275</v>
      </c>
      <c r="D95" s="13" t="s">
        <v>276</v>
      </c>
      <c r="E95" s="28">
        <f>'9.1 melléklet'!E95+'9.9 melléklet'!E95</f>
        <v>0</v>
      </c>
      <c r="F95" s="28">
        <f>'9.1 melléklet'!F95+'9.9 melléklet'!F95</f>
        <v>0</v>
      </c>
      <c r="G95" s="28">
        <f>'9.1 melléklet'!G95+'9.9 melléklet'!G95</f>
        <v>0</v>
      </c>
      <c r="H95" s="24">
        <f>'9.1 melléklet'!H95+'9.9 melléklet'!H95</f>
        <v>0</v>
      </c>
      <c r="I95" s="24">
        <f>'9.1 melléklet'!I95+'9.9 melléklet'!I95</f>
        <v>0</v>
      </c>
      <c r="J95" s="24">
        <f>'9.1 melléklet'!J95+'9.9 melléklet'!J95</f>
        <v>0</v>
      </c>
      <c r="K95" s="24">
        <f>'9.1 melléklet'!K95+'9.9 melléklet'!K95</f>
        <v>0</v>
      </c>
      <c r="L95" s="28">
        <f>'9.1 melléklet'!L95+'9.9 melléklet'!L95</f>
        <v>0</v>
      </c>
    </row>
    <row r="96" spans="1:12" ht="25.5" hidden="1" x14ac:dyDescent="0.25">
      <c r="A96" s="89" t="s">
        <v>313</v>
      </c>
      <c r="B96" s="89"/>
      <c r="C96" s="23" t="s">
        <v>277</v>
      </c>
      <c r="D96" s="23" t="s">
        <v>278</v>
      </c>
      <c r="E96" s="24">
        <f>'9.1 melléklet'!E96+'9.9 melléklet'!E96</f>
        <v>0</v>
      </c>
      <c r="F96" s="24">
        <f>'9.1 melléklet'!F96+'9.9 melléklet'!F96</f>
        <v>0</v>
      </c>
      <c r="G96" s="24">
        <f>'9.1 melléklet'!G96+'9.9 melléklet'!G96</f>
        <v>0</v>
      </c>
      <c r="H96" s="24">
        <f>'9.1 melléklet'!H96+'9.9 melléklet'!H96</f>
        <v>0</v>
      </c>
      <c r="I96" s="24">
        <f>'9.1 melléklet'!I96+'9.9 melléklet'!I96</f>
        <v>0</v>
      </c>
      <c r="J96" s="24">
        <f>'9.1 melléklet'!J96+'9.9 melléklet'!J96</f>
        <v>0</v>
      </c>
      <c r="K96" s="24">
        <f>'9.1 melléklet'!K96+'9.9 melléklet'!K96</f>
        <v>0</v>
      </c>
      <c r="L96" s="28">
        <f>'9.1 melléklet'!L96+'9.9 melléklet'!L96</f>
        <v>0</v>
      </c>
    </row>
    <row r="97" spans="1:12" ht="25.5" hidden="1" x14ac:dyDescent="0.25">
      <c r="A97" s="89" t="s">
        <v>317</v>
      </c>
      <c r="B97" s="89"/>
      <c r="C97" s="23" t="s">
        <v>279</v>
      </c>
      <c r="D97" s="23" t="s">
        <v>280</v>
      </c>
      <c r="E97" s="24">
        <f>'9.1 melléklet'!E97+'9.9 melléklet'!E97</f>
        <v>0</v>
      </c>
      <c r="F97" s="24">
        <f>'9.1 melléklet'!F97+'9.9 melléklet'!F97</f>
        <v>0</v>
      </c>
      <c r="G97" s="24">
        <f>'9.1 melléklet'!G97+'9.9 melléklet'!G97</f>
        <v>0</v>
      </c>
      <c r="H97" s="24">
        <f>'9.1 melléklet'!H97+'9.9 melléklet'!H97</f>
        <v>0</v>
      </c>
      <c r="I97" s="24">
        <f>'9.1 melléklet'!I97+'9.9 melléklet'!I97</f>
        <v>0</v>
      </c>
      <c r="J97" s="24">
        <f>'9.1 melléklet'!J97+'9.9 melléklet'!J97</f>
        <v>0</v>
      </c>
      <c r="K97" s="24">
        <f>'9.1 melléklet'!K97+'9.9 melléklet'!K97</f>
        <v>0</v>
      </c>
      <c r="L97" s="28">
        <f>'9.1 melléklet'!L97+'9.9 melléklet'!L97</f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f>'9.1 melléklet'!E98+'9.9 melléklet'!E98</f>
        <v>0</v>
      </c>
      <c r="F98" s="28">
        <f>'9.1 melléklet'!F98+'9.9 melléklet'!F98</f>
        <v>0</v>
      </c>
      <c r="G98" s="28">
        <f>'9.1 melléklet'!G98+'9.9 melléklet'!G98</f>
        <v>0</v>
      </c>
      <c r="H98" s="24">
        <f>'9.1 melléklet'!H98+'9.9 melléklet'!H98</f>
        <v>0</v>
      </c>
      <c r="I98" s="24">
        <f>'9.1 melléklet'!I98+'9.9 melléklet'!I98</f>
        <v>0</v>
      </c>
      <c r="J98" s="24">
        <f>'9.1 melléklet'!J98+'9.9 melléklet'!J98</f>
        <v>0</v>
      </c>
      <c r="K98" s="24">
        <f>'9.1 melléklet'!K98+'9.9 melléklet'!K98</f>
        <v>0</v>
      </c>
      <c r="L98" s="28">
        <f>'9.1 melléklet'!L98+'9.9 melléklet'!L98</f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'9.1 melléklet'!E99+'9.9 melléklet'!E99</f>
        <v>797257142</v>
      </c>
      <c r="F99" s="31">
        <f>'9.1 melléklet'!F99+'9.9 melléklet'!F99</f>
        <v>0</v>
      </c>
      <c r="G99" s="31">
        <f>'9.1 melléklet'!G99+'9.9 melléklet'!G99</f>
        <v>232434859</v>
      </c>
      <c r="H99" s="31">
        <f>'9.1 melléklet'!H99+'9.9 melléklet'!H99</f>
        <v>-4000000</v>
      </c>
      <c r="I99" s="31">
        <f>'9.1 melléklet'!I99+'9.9 melléklet'!I99</f>
        <v>-3927903</v>
      </c>
      <c r="J99" s="31">
        <f>'9.1 melléklet'!J99+'9.9 melléklet'!J99</f>
        <v>-8523330</v>
      </c>
      <c r="K99" s="31">
        <f>'9.1 melléklet'!K99+'9.9 melléklet'!K99</f>
        <v>0</v>
      </c>
      <c r="L99" s="31">
        <f>'9.1 melléklet'!L99+'9.9 melléklet'!L99</f>
        <v>1013240768</v>
      </c>
    </row>
    <row r="100" spans="1:12" ht="38.25" hidden="1" x14ac:dyDescent="0.25">
      <c r="A100" s="82" t="s">
        <v>322</v>
      </c>
      <c r="B100" s="82"/>
      <c r="C100" s="13" t="s">
        <v>283</v>
      </c>
      <c r="D100" s="13" t="s">
        <v>284</v>
      </c>
      <c r="E100" s="28">
        <f>'9.1 melléklet'!E100+'9.9 melléklet'!E100</f>
        <v>0</v>
      </c>
      <c r="F100" s="28">
        <f>'9.1 melléklet'!F100+'9.9 melléklet'!F100</f>
        <v>0</v>
      </c>
      <c r="G100" s="28">
        <f>'9.1 melléklet'!G100+'9.9 melléklet'!G100</f>
        <v>0</v>
      </c>
      <c r="H100" s="28">
        <f>'9.1 melléklet'!H100+'9.9 melléklet'!H100</f>
        <v>0</v>
      </c>
      <c r="I100" s="28">
        <f>'9.1 melléklet'!I100+'9.9 melléklet'!I100</f>
        <v>0</v>
      </c>
      <c r="J100" s="28">
        <f>'9.1 melléklet'!J100+'9.9 melléklet'!J100</f>
        <v>0</v>
      </c>
      <c r="K100" s="28">
        <f>'9.1 melléklet'!K100+'9.9 melléklet'!K100</f>
        <v>0</v>
      </c>
      <c r="L100" s="28">
        <f>'9.1 melléklet'!L100+'9.9 melléklet'!L100</f>
        <v>0</v>
      </c>
    </row>
    <row r="101" spans="1:12" ht="38.25" hidden="1" x14ac:dyDescent="0.25">
      <c r="A101" s="82" t="s">
        <v>323</v>
      </c>
      <c r="B101" s="82"/>
      <c r="C101" s="13" t="s">
        <v>285</v>
      </c>
      <c r="D101" s="13" t="s">
        <v>286</v>
      </c>
      <c r="E101" s="28">
        <f>'9.1 melléklet'!E101+'9.9 melléklet'!E101</f>
        <v>0</v>
      </c>
      <c r="F101" s="28">
        <f>'9.1 melléklet'!F101+'9.9 melléklet'!F101</f>
        <v>0</v>
      </c>
      <c r="G101" s="28">
        <f>'9.1 melléklet'!G101+'9.9 melléklet'!G101</f>
        <v>0</v>
      </c>
      <c r="H101" s="28">
        <f>'9.1 melléklet'!H101+'9.9 melléklet'!H101</f>
        <v>0</v>
      </c>
      <c r="I101" s="28">
        <f>'9.1 melléklet'!I101+'9.9 melléklet'!I101</f>
        <v>0</v>
      </c>
      <c r="J101" s="28">
        <f>'9.1 melléklet'!J101+'9.9 melléklet'!J101</f>
        <v>0</v>
      </c>
      <c r="K101" s="28">
        <f>'9.1 melléklet'!K101+'9.9 melléklet'!K101</f>
        <v>0</v>
      </c>
      <c r="L101" s="28">
        <f>'9.1 melléklet'!L101+'9.9 melléklet'!L101</f>
        <v>0</v>
      </c>
    </row>
    <row r="102" spans="1:12" ht="25.5" hidden="1" x14ac:dyDescent="0.25">
      <c r="A102" s="82" t="s">
        <v>324</v>
      </c>
      <c r="B102" s="82"/>
      <c r="C102" s="13" t="s">
        <v>22</v>
      </c>
      <c r="D102" s="13" t="s">
        <v>287</v>
      </c>
      <c r="E102" s="28">
        <f>'9.1 melléklet'!E102+'9.9 melléklet'!E102</f>
        <v>0</v>
      </c>
      <c r="F102" s="28">
        <f>'9.1 melléklet'!F102+'9.9 melléklet'!F102</f>
        <v>0</v>
      </c>
      <c r="G102" s="28">
        <f>'9.1 melléklet'!G102+'9.9 melléklet'!G102</f>
        <v>0</v>
      </c>
      <c r="H102" s="28">
        <f>'9.1 melléklet'!H102+'9.9 melléklet'!H102</f>
        <v>0</v>
      </c>
      <c r="I102" s="28">
        <f>'9.1 melléklet'!I102+'9.9 melléklet'!I102</f>
        <v>0</v>
      </c>
      <c r="J102" s="28">
        <f>'9.1 melléklet'!J102+'9.9 melléklet'!J102</f>
        <v>0</v>
      </c>
      <c r="K102" s="28">
        <f>'9.1 melléklet'!K102+'9.9 melléklet'!K102</f>
        <v>0</v>
      </c>
      <c r="L102" s="28">
        <f>'9.1 melléklet'!L102+'9.9 melléklet'!L102</f>
        <v>0</v>
      </c>
    </row>
    <row r="103" spans="1:12" ht="38.25" hidden="1" x14ac:dyDescent="0.25">
      <c r="A103" s="82" t="s">
        <v>325</v>
      </c>
      <c r="B103" s="82"/>
      <c r="C103" s="13" t="s">
        <v>288</v>
      </c>
      <c r="D103" s="13" t="s">
        <v>289</v>
      </c>
      <c r="E103" s="28">
        <f>'9.1 melléklet'!E103+'9.9 melléklet'!E103</f>
        <v>0</v>
      </c>
      <c r="F103" s="28">
        <f>'9.1 melléklet'!F103+'9.9 melléklet'!F103</f>
        <v>0</v>
      </c>
      <c r="G103" s="28">
        <f>'9.1 melléklet'!G103+'9.9 melléklet'!G103</f>
        <v>0</v>
      </c>
      <c r="H103" s="28">
        <f>'9.1 melléklet'!H103+'9.9 melléklet'!H103</f>
        <v>0</v>
      </c>
      <c r="I103" s="28">
        <f>'9.1 melléklet'!I103+'9.9 melléklet'!I103</f>
        <v>0</v>
      </c>
      <c r="J103" s="28">
        <f>'9.1 melléklet'!J103+'9.9 melléklet'!J103</f>
        <v>0</v>
      </c>
      <c r="K103" s="28">
        <f>'9.1 melléklet'!K103+'9.9 melléklet'!K103</f>
        <v>0</v>
      </c>
      <c r="L103" s="28">
        <f>'9.1 melléklet'!L103+'9.9 melléklet'!L103</f>
        <v>0</v>
      </c>
    </row>
    <row r="104" spans="1:12" ht="25.5" hidden="1" x14ac:dyDescent="0.25">
      <c r="A104" s="82" t="s">
        <v>326</v>
      </c>
      <c r="B104" s="82"/>
      <c r="C104" s="13" t="s">
        <v>290</v>
      </c>
      <c r="D104" s="13" t="s">
        <v>291</v>
      </c>
      <c r="E104" s="28">
        <f>'9.1 melléklet'!E104+'9.9 melléklet'!E104</f>
        <v>0</v>
      </c>
      <c r="F104" s="28">
        <f>'9.1 melléklet'!F104+'9.9 melléklet'!F104</f>
        <v>0</v>
      </c>
      <c r="G104" s="28">
        <f>'9.1 melléklet'!G104+'9.9 melléklet'!G104</f>
        <v>0</v>
      </c>
      <c r="H104" s="28">
        <f>'9.1 melléklet'!H104+'9.9 melléklet'!H104</f>
        <v>0</v>
      </c>
      <c r="I104" s="28">
        <f>'9.1 melléklet'!I104+'9.9 melléklet'!I104</f>
        <v>0</v>
      </c>
      <c r="J104" s="28">
        <f>'9.1 melléklet'!J104+'9.9 melléklet'!J104</f>
        <v>0</v>
      </c>
      <c r="K104" s="28">
        <f>'9.1 melléklet'!K104+'9.9 melléklet'!K104</f>
        <v>0</v>
      </c>
      <c r="L104" s="28">
        <f>'9.1 melléklet'!L104+'9.9 melléklet'!L104</f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'9.1 melléklet'!E105+'9.9 melléklet'!E105</f>
        <v>0</v>
      </c>
      <c r="F105" s="31">
        <f>'9.1 melléklet'!F105+'9.9 melléklet'!F105</f>
        <v>0</v>
      </c>
      <c r="G105" s="31">
        <f>'9.1 melléklet'!G105+'9.9 melléklet'!G105</f>
        <v>0</v>
      </c>
      <c r="H105" s="31">
        <f>'9.1 melléklet'!H105+'9.9 melléklet'!H105</f>
        <v>0</v>
      </c>
      <c r="I105" s="31">
        <f>'9.1 melléklet'!I105+'9.9 melléklet'!I105</f>
        <v>0</v>
      </c>
      <c r="J105" s="31">
        <f>'9.1 melléklet'!J105+'9.9 melléklet'!J105</f>
        <v>0</v>
      </c>
      <c r="K105" s="31">
        <f>'9.1 melléklet'!K105+'9.9 melléklet'!K105</f>
        <v>0</v>
      </c>
      <c r="L105" s="31">
        <f>'9.1 melléklet'!L105+'9.9 melléklet'!L105</f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f>'9.1 melléklet'!E106+'9.9 melléklet'!E106</f>
        <v>0</v>
      </c>
      <c r="F106" s="31">
        <f>'9.1 melléklet'!F106+'9.9 melléklet'!F106</f>
        <v>0</v>
      </c>
      <c r="G106" s="31">
        <f>'9.1 melléklet'!G106+'9.9 melléklet'!G106</f>
        <v>0</v>
      </c>
      <c r="H106" s="31">
        <f>'9.1 melléklet'!H106+'9.9 melléklet'!H106</f>
        <v>0</v>
      </c>
      <c r="I106" s="31">
        <f>'9.1 melléklet'!I106+'9.9 melléklet'!I106</f>
        <v>0</v>
      </c>
      <c r="J106" s="31">
        <f>'9.1 melléklet'!J106+'9.9 melléklet'!J106</f>
        <v>0</v>
      </c>
      <c r="K106" s="31">
        <f>'9.1 melléklet'!K106+'9.9 melléklet'!K106</f>
        <v>0</v>
      </c>
      <c r="L106" s="31">
        <f>'9.1 melléklet'!L106+'9.9 melléklet'!L106</f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f>'9.1 melléklet'!E107+'9.9 melléklet'!E107</f>
        <v>0</v>
      </c>
      <c r="F107" s="31">
        <f>'9.1 melléklet'!F107+'9.9 melléklet'!F107</f>
        <v>0</v>
      </c>
      <c r="G107" s="31">
        <f>'9.1 melléklet'!G107+'9.9 melléklet'!G107</f>
        <v>0</v>
      </c>
      <c r="H107" s="31">
        <f>'9.1 melléklet'!H107+'9.9 melléklet'!H107</f>
        <v>0</v>
      </c>
      <c r="I107" s="31">
        <f>'9.1 melléklet'!I107+'9.9 melléklet'!I107</f>
        <v>0</v>
      </c>
      <c r="J107" s="31">
        <f>'9.1 melléklet'!J107+'9.9 melléklet'!J107</f>
        <v>0</v>
      </c>
      <c r="K107" s="31">
        <f>'9.1 melléklet'!K107+'9.9 melléklet'!K107</f>
        <v>0</v>
      </c>
      <c r="L107" s="31">
        <f>'9.1 melléklet'!L107+'9.9 melléklet'!L107</f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'9.1 melléklet'!E108+'9.9 melléklet'!E108</f>
        <v>797257142</v>
      </c>
      <c r="F108" s="35">
        <f>'9.1 melléklet'!F108+'9.9 melléklet'!F108</f>
        <v>0</v>
      </c>
      <c r="G108" s="35">
        <f>'9.1 melléklet'!G108+'9.9 melléklet'!G108</f>
        <v>232434859</v>
      </c>
      <c r="H108" s="35">
        <f>'9.1 melléklet'!H108+'9.9 melléklet'!H108</f>
        <v>-4000000</v>
      </c>
      <c r="I108" s="35">
        <f>'9.1 melléklet'!I108+'9.9 melléklet'!I108</f>
        <v>-3927903</v>
      </c>
      <c r="J108" s="35">
        <f>'9.1 melléklet'!J108+'9.9 melléklet'!J108</f>
        <v>-8523330</v>
      </c>
      <c r="K108" s="35">
        <f>'9.1 melléklet'!K108+'9.9 melléklet'!K108</f>
        <v>0</v>
      </c>
      <c r="L108" s="35">
        <f>'9.1 melléklet'!L108+'9.9 melléklet'!L108</f>
        <v>1013240768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'9.1 melléklet'!E109+'9.9 melléklet'!E109</f>
        <v>1845074836</v>
      </c>
      <c r="F109" s="39">
        <f>'9.1 melléklet'!F109+'9.9 melléklet'!F109</f>
        <v>25620000</v>
      </c>
      <c r="G109" s="39">
        <f>'9.1 melléklet'!G109+'9.9 melléklet'!G109</f>
        <v>354537659</v>
      </c>
      <c r="H109" s="39">
        <f>'9.1 melléklet'!H109+'9.9 melléklet'!H109</f>
        <v>-38000000</v>
      </c>
      <c r="I109" s="39">
        <f>'9.1 melléklet'!I109+'9.9 melléklet'!I109</f>
        <v>-41622661</v>
      </c>
      <c r="J109" s="39">
        <f>'9.1 melléklet'!J109+'9.9 melléklet'!J109</f>
        <v>-8523330</v>
      </c>
      <c r="K109" s="39">
        <f>'9.1 melléklet'!K109+'9.9 melléklet'!K109</f>
        <v>0</v>
      </c>
      <c r="L109" s="50">
        <f>'9.1 melléklet'!L109+'9.9 melléklet'!L109</f>
        <v>2137086504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58"/>
    </row>
    <row r="112" spans="1:12" x14ac:dyDescent="0.25">
      <c r="A112" s="21"/>
      <c r="B112" s="21"/>
      <c r="C112" s="2"/>
      <c r="D112" s="2"/>
      <c r="E112" s="43"/>
      <c r="F112" s="3"/>
      <c r="G112" s="3"/>
      <c r="H112" s="3"/>
      <c r="I112" s="3"/>
      <c r="J112" s="3"/>
      <c r="K112" s="3"/>
      <c r="L112" s="57"/>
    </row>
    <row r="113" spans="1:12" x14ac:dyDescent="0.25">
      <c r="A113" s="78"/>
      <c r="B113" s="78"/>
      <c r="C113" s="4"/>
      <c r="D113" s="4"/>
      <c r="E113" s="43"/>
      <c r="F113" s="3"/>
      <c r="G113" s="3"/>
      <c r="H113" s="3"/>
      <c r="I113" s="3"/>
      <c r="J113" s="3"/>
      <c r="K113" s="3"/>
      <c r="L113" s="3"/>
    </row>
    <row r="114" spans="1:12" x14ac:dyDescent="0.25">
      <c r="E114" s="44"/>
    </row>
    <row r="115" spans="1:12" x14ac:dyDescent="0.25">
      <c r="E115" s="44"/>
    </row>
    <row r="116" spans="1:12" x14ac:dyDescent="0.25">
      <c r="E116" s="44"/>
    </row>
  </sheetData>
  <mergeCells count="110">
    <mergeCell ref="A11:B11"/>
    <mergeCell ref="A12:B12"/>
    <mergeCell ref="A13:B13"/>
    <mergeCell ref="A14:B14"/>
    <mergeCell ref="A15:B15"/>
    <mergeCell ref="A8:B8"/>
    <mergeCell ref="A21:B21"/>
    <mergeCell ref="A22:B22"/>
    <mergeCell ref="A23:B23"/>
    <mergeCell ref="A9:L9"/>
    <mergeCell ref="A24:B24"/>
    <mergeCell ref="A25:B2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26:B26"/>
    <mergeCell ref="A28:B28"/>
    <mergeCell ref="A29:B29"/>
    <mergeCell ref="A30:B30"/>
    <mergeCell ref="A31:B31"/>
    <mergeCell ref="A42:B42"/>
    <mergeCell ref="A43:B43"/>
    <mergeCell ref="A27:B27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7:B77"/>
    <mergeCell ref="A78:B78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113:B113"/>
    <mergeCell ref="A105:B105"/>
    <mergeCell ref="A106:B106"/>
    <mergeCell ref="A107:B107"/>
    <mergeCell ref="A108:B108"/>
    <mergeCell ref="A109:B109"/>
    <mergeCell ref="A102:B102"/>
    <mergeCell ref="A103:B103"/>
    <mergeCell ref="A104:B104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4294967293" r:id="rId1"/>
  <rowBreaks count="1" manualBreakCount="1">
    <brk id="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39997558519241921"/>
  </sheetPr>
  <dimension ref="A2:R156"/>
  <sheetViews>
    <sheetView workbookViewId="0">
      <pane ySplit="8" topLeftCell="A129" activePane="bottomLeft" state="frozen"/>
      <selection pane="bottomLeft" activeCell="E146" sqref="E146:L14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8" width="9.140625" style="44"/>
    <col min="19" max="16384" width="9.140625" style="1"/>
  </cols>
  <sheetData>
    <row r="2" spans="1:12" ht="15" customHeight="1" x14ac:dyDescent="0.25">
      <c r="A2" s="83" t="s">
        <v>371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41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K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5"/>
      <c r="K30" s="25"/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K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I41" si="6">SUM(F36:F40)</f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ref="J41:K41" si="7">SUM(J36:J40)</f>
        <v>0</v>
      </c>
      <c r="K41" s="28">
        <f t="shared" si="7"/>
        <v>0</v>
      </c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I43" si="8">F32+F33+F34+F35+F41+F42</f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ref="J43:K43" si="9">J32+J33+J34+J35+J41+J42</f>
        <v>0</v>
      </c>
      <c r="K43" s="31">
        <f t="shared" si="9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780000</v>
      </c>
      <c r="F45" s="28"/>
      <c r="G45" s="28"/>
      <c r="H45" s="28"/>
      <c r="I45" s="28"/>
      <c r="J45" s="28"/>
      <c r="K45" s="28"/>
      <c r="L45" s="28">
        <f t="shared" si="0"/>
        <v>780000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v>6000000</v>
      </c>
      <c r="F48" s="28"/>
      <c r="G48" s="28"/>
      <c r="H48" s="28"/>
      <c r="I48" s="28"/>
      <c r="J48" s="28"/>
      <c r="K48" s="28"/>
      <c r="L48" s="28">
        <f t="shared" si="0"/>
        <v>6000000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1215000</v>
      </c>
      <c r="F49" s="28"/>
      <c r="G49" s="28"/>
      <c r="H49" s="28"/>
      <c r="I49" s="28"/>
      <c r="J49" s="28"/>
      <c r="K49" s="28"/>
      <c r="L49" s="28">
        <f t="shared" si="0"/>
        <v>1215000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/>
      <c r="F52" s="24"/>
      <c r="G52" s="24"/>
      <c r="H52" s="24"/>
      <c r="I52" s="24"/>
      <c r="J52" s="24"/>
      <c r="K52" s="24"/>
      <c r="L52" s="28">
        <f t="shared" si="0"/>
        <v>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0</v>
      </c>
      <c r="F53" s="28">
        <f t="shared" ref="F53:I53" si="10">SUM(F51:F52)</f>
        <v>0</v>
      </c>
      <c r="G53" s="28">
        <f t="shared" si="10"/>
        <v>0</v>
      </c>
      <c r="H53" s="28">
        <f t="shared" si="10"/>
        <v>0</v>
      </c>
      <c r="I53" s="28">
        <f t="shared" si="10"/>
        <v>0</v>
      </c>
      <c r="J53" s="28">
        <f t="shared" ref="J53:K53" si="11">SUM(J51:J52)</f>
        <v>0</v>
      </c>
      <c r="K53" s="28">
        <f t="shared" si="11"/>
        <v>0</v>
      </c>
      <c r="L53" s="28">
        <f t="shared" si="0"/>
        <v>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I56" si="12">SUM(F54:F55)</f>
        <v>0</v>
      </c>
      <c r="G56" s="28">
        <f t="shared" si="12"/>
        <v>0</v>
      </c>
      <c r="H56" s="28">
        <f t="shared" si="12"/>
        <v>0</v>
      </c>
      <c r="I56" s="28">
        <f t="shared" si="12"/>
        <v>0</v>
      </c>
      <c r="J56" s="28">
        <f t="shared" ref="J56:K56" si="13">SUM(J54:J55)</f>
        <v>0</v>
      </c>
      <c r="K56" s="28">
        <f t="shared" si="13"/>
        <v>0</v>
      </c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7995000</v>
      </c>
      <c r="F59" s="31">
        <f t="shared" ref="F59:I59" si="14">F44+F45+F46+F47+F48+F49+F50+F53+F56+F57+F58</f>
        <v>0</v>
      </c>
      <c r="G59" s="31">
        <f t="shared" si="14"/>
        <v>0</v>
      </c>
      <c r="H59" s="31">
        <f t="shared" si="14"/>
        <v>0</v>
      </c>
      <c r="I59" s="31">
        <f t="shared" si="14"/>
        <v>0</v>
      </c>
      <c r="J59" s="31">
        <f t="shared" ref="J59:K59" si="15">J44+J45+J46+J47+J48+J49+J50+J53+J56+J57+J58</f>
        <v>0</v>
      </c>
      <c r="K59" s="31">
        <f t="shared" si="15"/>
        <v>0</v>
      </c>
      <c r="L59" s="31">
        <f t="shared" si="0"/>
        <v>7995000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6">SUM(F60:F64)</f>
        <v>0</v>
      </c>
      <c r="G65" s="31">
        <f t="shared" si="16"/>
        <v>0</v>
      </c>
      <c r="H65" s="31">
        <f t="shared" si="16"/>
        <v>0</v>
      </c>
      <c r="I65" s="31">
        <f t="shared" si="16"/>
        <v>0</v>
      </c>
      <c r="J65" s="31">
        <f t="shared" si="16"/>
        <v>0</v>
      </c>
      <c r="K65" s="31">
        <f t="shared" si="16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7">SUM(F66:F70)</f>
        <v>0</v>
      </c>
      <c r="G71" s="32">
        <f t="shared" si="17"/>
        <v>0</v>
      </c>
      <c r="H71" s="32">
        <f t="shared" si="17"/>
        <v>0</v>
      </c>
      <c r="I71" s="32">
        <f t="shared" si="17"/>
        <v>0</v>
      </c>
      <c r="J71" s="32">
        <f t="shared" si="17"/>
        <v>0</v>
      </c>
      <c r="K71" s="32">
        <f t="shared" si="17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18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18"/>
        <v>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7995000</v>
      </c>
      <c r="F78" s="35">
        <f t="shared" ref="F78:K78" si="19">F23+F29+F43+F59+F65+F71+F77</f>
        <v>0</v>
      </c>
      <c r="G78" s="35">
        <f t="shared" si="19"/>
        <v>0</v>
      </c>
      <c r="H78" s="35">
        <f t="shared" si="19"/>
        <v>0</v>
      </c>
      <c r="I78" s="35">
        <f t="shared" si="19"/>
        <v>0</v>
      </c>
      <c r="J78" s="35">
        <f t="shared" si="19"/>
        <v>0</v>
      </c>
      <c r="K78" s="35">
        <f t="shared" si="19"/>
        <v>0</v>
      </c>
      <c r="L78" s="35">
        <f t="shared" si="18"/>
        <v>7995000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8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8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8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K82" si="20">SUM(F79:F81)</f>
        <v>0</v>
      </c>
      <c r="G82" s="28">
        <f t="shared" si="20"/>
        <v>0</v>
      </c>
      <c r="H82" s="28">
        <f t="shared" si="20"/>
        <v>0</v>
      </c>
      <c r="I82" s="28">
        <f t="shared" si="20"/>
        <v>0</v>
      </c>
      <c r="J82" s="28">
        <f t="shared" si="20"/>
        <v>0</v>
      </c>
      <c r="K82" s="28">
        <f t="shared" si="20"/>
        <v>0</v>
      </c>
      <c r="L82" s="28">
        <f t="shared" si="18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8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8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8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8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21">SUM(F79:F86)</f>
        <v>0</v>
      </c>
      <c r="G87" s="28">
        <f t="shared" si="21"/>
        <v>0</v>
      </c>
      <c r="H87" s="28">
        <f t="shared" si="21"/>
        <v>0</v>
      </c>
      <c r="I87" s="28">
        <f t="shared" si="21"/>
        <v>0</v>
      </c>
      <c r="J87" s="28">
        <f t="shared" si="21"/>
        <v>0</v>
      </c>
      <c r="K87" s="28">
        <f t="shared" si="21"/>
        <v>0</v>
      </c>
      <c r="L87" s="28">
        <f t="shared" si="18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8">
        <v>2299325</v>
      </c>
      <c r="J88" s="28"/>
      <c r="K88" s="28"/>
      <c r="L88" s="28">
        <f t="shared" si="18"/>
        <v>2299325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8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22">SUM(F88:F89)</f>
        <v>0</v>
      </c>
      <c r="G90" s="28">
        <f t="shared" si="22"/>
        <v>0</v>
      </c>
      <c r="H90" s="28">
        <f t="shared" si="22"/>
        <v>0</v>
      </c>
      <c r="I90" s="28">
        <f t="shared" si="22"/>
        <v>2299325</v>
      </c>
      <c r="J90" s="28">
        <f t="shared" si="22"/>
        <v>0</v>
      </c>
      <c r="K90" s="28">
        <f t="shared" si="22"/>
        <v>0</v>
      </c>
      <c r="L90" s="28">
        <f t="shared" si="18"/>
        <v>2299325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8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8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81101722</v>
      </c>
      <c r="F93" s="28"/>
      <c r="G93" s="28"/>
      <c r="H93" s="28"/>
      <c r="I93" s="28">
        <v>-1270000</v>
      </c>
      <c r="J93" s="28"/>
      <c r="K93" s="28"/>
      <c r="L93" s="28">
        <f t="shared" si="18"/>
        <v>79831722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8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8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8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8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8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81101722</v>
      </c>
      <c r="F99" s="31">
        <f t="shared" ref="F99:K99" si="23">F82+F87+F90+F91+F92+F93+F94+F95+F98</f>
        <v>0</v>
      </c>
      <c r="G99" s="31">
        <f t="shared" si="23"/>
        <v>0</v>
      </c>
      <c r="H99" s="31">
        <f t="shared" si="23"/>
        <v>0</v>
      </c>
      <c r="I99" s="31">
        <f t="shared" si="23"/>
        <v>1029325</v>
      </c>
      <c r="J99" s="31">
        <f t="shared" si="23"/>
        <v>0</v>
      </c>
      <c r="K99" s="31">
        <f t="shared" si="23"/>
        <v>0</v>
      </c>
      <c r="L99" s="31">
        <f t="shared" si="18"/>
        <v>82131047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8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8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8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8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8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G105" si="24">SUM(F100:F104)</f>
        <v>0</v>
      </c>
      <c r="G105" s="31">
        <f t="shared" si="24"/>
        <v>0</v>
      </c>
      <c r="H105" s="31">
        <f t="shared" ref="H105:I105" si="25">SUM(H100:H104)</f>
        <v>0</v>
      </c>
      <c r="I105" s="31">
        <f t="shared" si="25"/>
        <v>0</v>
      </c>
      <c r="J105" s="31">
        <f t="shared" ref="J105:K105" si="26">SUM(J100:J104)</f>
        <v>0</v>
      </c>
      <c r="K105" s="31">
        <f t="shared" si="26"/>
        <v>0</v>
      </c>
      <c r="L105" s="31">
        <f t="shared" si="18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8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8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81101722</v>
      </c>
      <c r="F108" s="35">
        <f t="shared" ref="F108:G108" si="27">F99+F105+F106+F107</f>
        <v>0</v>
      </c>
      <c r="G108" s="35">
        <f t="shared" si="27"/>
        <v>0</v>
      </c>
      <c r="H108" s="35">
        <f t="shared" ref="H108:I108" si="28">H99+H105+H106+H107</f>
        <v>0</v>
      </c>
      <c r="I108" s="35">
        <f t="shared" si="28"/>
        <v>1029325</v>
      </c>
      <c r="J108" s="35">
        <f t="shared" ref="J108:K108" si="29">J99+J105+J106+J107</f>
        <v>0</v>
      </c>
      <c r="K108" s="35">
        <f t="shared" si="29"/>
        <v>0</v>
      </c>
      <c r="L108" s="35">
        <f t="shared" si="18"/>
        <v>82131047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89096722</v>
      </c>
      <c r="F109" s="39">
        <f t="shared" ref="F109:G109" si="30">F78+F108</f>
        <v>0</v>
      </c>
      <c r="G109" s="39">
        <f t="shared" si="30"/>
        <v>0</v>
      </c>
      <c r="H109" s="39">
        <f t="shared" ref="H109:I109" si="31">H78+H108</f>
        <v>0</v>
      </c>
      <c r="I109" s="39">
        <f t="shared" si="31"/>
        <v>1029325</v>
      </c>
      <c r="J109" s="39">
        <f t="shared" ref="J109:K109" si="32">J78+J108</f>
        <v>0</v>
      </c>
      <c r="K109" s="39">
        <f t="shared" si="32"/>
        <v>0</v>
      </c>
      <c r="L109" s="39">
        <f t="shared" si="18"/>
        <v>90126047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3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3" x14ac:dyDescent="0.25">
      <c r="A114" s="80" t="s">
        <v>31</v>
      </c>
      <c r="B114" s="80"/>
      <c r="C114" s="84" t="s">
        <v>41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3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3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3" x14ac:dyDescent="0.25">
      <c r="A119" s="89" t="s">
        <v>67</v>
      </c>
      <c r="B119" s="89"/>
      <c r="C119" s="23" t="s">
        <v>239</v>
      </c>
      <c r="D119" s="23" t="s">
        <v>235</v>
      </c>
      <c r="E119" s="24">
        <v>61350798</v>
      </c>
      <c r="F119" s="24"/>
      <c r="G119" s="24"/>
      <c r="H119" s="24"/>
      <c r="I119" s="24">
        <v>199074</v>
      </c>
      <c r="J119" s="24"/>
      <c r="K119" s="24"/>
      <c r="L119" s="28">
        <f>SUM(E119:K119)</f>
        <v>61549872</v>
      </c>
    </row>
    <row r="120" spans="1:13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v>10609184</v>
      </c>
      <c r="F120" s="24"/>
      <c r="G120" s="24"/>
      <c r="H120" s="24"/>
      <c r="I120" s="24">
        <v>140000</v>
      </c>
      <c r="J120" s="24"/>
      <c r="K120" s="24"/>
      <c r="L120" s="28">
        <f t="shared" ref="L120:L142" si="33">SUM(E120:K120)</f>
        <v>10749184</v>
      </c>
    </row>
    <row r="121" spans="1:13" x14ac:dyDescent="0.25">
      <c r="A121" s="89" t="s">
        <v>69</v>
      </c>
      <c r="B121" s="89"/>
      <c r="C121" s="23" t="s">
        <v>32</v>
      </c>
      <c r="D121" s="23" t="s">
        <v>238</v>
      </c>
      <c r="E121" s="24">
        <v>17092290</v>
      </c>
      <c r="F121" s="24"/>
      <c r="G121" s="24"/>
      <c r="H121" s="24"/>
      <c r="I121" s="24">
        <v>-1270000</v>
      </c>
      <c r="J121" s="24"/>
      <c r="K121" s="24"/>
      <c r="L121" s="28">
        <f t="shared" si="33"/>
        <v>15822290</v>
      </c>
    </row>
    <row r="122" spans="1:13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33"/>
        <v>0</v>
      </c>
    </row>
    <row r="123" spans="1:13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>
        <v>1960251</v>
      </c>
      <c r="J123" s="24"/>
      <c r="K123" s="24"/>
      <c r="L123" s="28">
        <f t="shared" si="33"/>
        <v>1960251</v>
      </c>
      <c r="M123" s="19"/>
    </row>
    <row r="124" spans="1:13" x14ac:dyDescent="0.25">
      <c r="A124" s="89" t="s">
        <v>72</v>
      </c>
      <c r="B124" s="89"/>
      <c r="C124" s="23" t="s">
        <v>244</v>
      </c>
      <c r="D124" s="23" t="s">
        <v>243</v>
      </c>
      <c r="E124" s="24">
        <v>44450</v>
      </c>
      <c r="F124" s="24"/>
      <c r="G124" s="24"/>
      <c r="H124" s="24"/>
      <c r="I124" s="24"/>
      <c r="J124" s="24"/>
      <c r="K124" s="24"/>
      <c r="L124" s="28">
        <f t="shared" si="33"/>
        <v>44450</v>
      </c>
    </row>
    <row r="125" spans="1:13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8">
        <f t="shared" si="33"/>
        <v>0</v>
      </c>
    </row>
    <row r="126" spans="1:13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33"/>
        <v>0</v>
      </c>
    </row>
    <row r="127" spans="1:13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89096722</v>
      </c>
      <c r="F127" s="35">
        <f t="shared" ref="F127:K127" si="34">SUM(F119:F126)</f>
        <v>0</v>
      </c>
      <c r="G127" s="35">
        <f t="shared" si="34"/>
        <v>0</v>
      </c>
      <c r="H127" s="35">
        <f t="shared" si="34"/>
        <v>0</v>
      </c>
      <c r="I127" s="35">
        <f t="shared" si="34"/>
        <v>1029325</v>
      </c>
      <c r="J127" s="35">
        <f t="shared" si="34"/>
        <v>0</v>
      </c>
      <c r="K127" s="35">
        <f t="shared" si="34"/>
        <v>0</v>
      </c>
      <c r="L127" s="35">
        <f t="shared" si="33"/>
        <v>90126047</v>
      </c>
    </row>
    <row r="128" spans="1:13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33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33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33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33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33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33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33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33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33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5">SUM(F128:F136)</f>
        <v>0</v>
      </c>
      <c r="G137" s="31">
        <f t="shared" si="35"/>
        <v>0</v>
      </c>
      <c r="H137" s="31">
        <f t="shared" ref="H137:I137" si="36">SUM(H128:H136)</f>
        <v>0</v>
      </c>
      <c r="I137" s="31">
        <f t="shared" si="36"/>
        <v>0</v>
      </c>
      <c r="J137" s="31">
        <f t="shared" ref="J137:K137" si="37">SUM(J128:J136)</f>
        <v>0</v>
      </c>
      <c r="K137" s="31">
        <f t="shared" si="37"/>
        <v>0</v>
      </c>
      <c r="L137" s="31">
        <f t="shared" si="33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33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33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33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38">F137+F138+F139+F140</f>
        <v>0</v>
      </c>
      <c r="G141" s="35">
        <f t="shared" si="38"/>
        <v>0</v>
      </c>
      <c r="H141" s="35">
        <f t="shared" ref="H141:I141" si="39">H137+H138+H139+H140</f>
        <v>0</v>
      </c>
      <c r="I141" s="35">
        <f t="shared" si="39"/>
        <v>0</v>
      </c>
      <c r="J141" s="35">
        <f t="shared" ref="J141:K141" si="40">J137+J138+J139+J140</f>
        <v>0</v>
      </c>
      <c r="K141" s="35">
        <f t="shared" si="40"/>
        <v>0</v>
      </c>
      <c r="L141" s="35">
        <f t="shared" si="33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89096722</v>
      </c>
      <c r="F142" s="39">
        <f t="shared" ref="F142:G142" si="41">F127+F141</f>
        <v>0</v>
      </c>
      <c r="G142" s="39">
        <f t="shared" si="41"/>
        <v>0</v>
      </c>
      <c r="H142" s="39">
        <f t="shared" ref="H142:I142" si="42">H127+H141</f>
        <v>0</v>
      </c>
      <c r="I142" s="39">
        <f t="shared" si="42"/>
        <v>1029325</v>
      </c>
      <c r="J142" s="39">
        <f t="shared" ref="J142:K142" si="43">J127+J141</f>
        <v>0</v>
      </c>
      <c r="K142" s="39">
        <f t="shared" si="43"/>
        <v>0</v>
      </c>
      <c r="L142" s="39">
        <f t="shared" si="33"/>
        <v>90126047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17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14:B14"/>
    <mergeCell ref="A15:B15"/>
    <mergeCell ref="A16:B16"/>
    <mergeCell ref="A17:B17"/>
    <mergeCell ref="A18:B18"/>
    <mergeCell ref="A8:B8"/>
    <mergeCell ref="A9:L9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5:B35"/>
    <mergeCell ref="A36:B36"/>
    <mergeCell ref="A37:B37"/>
    <mergeCell ref="A38:B38"/>
    <mergeCell ref="A39:B39"/>
    <mergeCell ref="A29:B2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24:B124"/>
    <mergeCell ref="C115:C116"/>
    <mergeCell ref="E115:L115"/>
    <mergeCell ref="A117:B117"/>
    <mergeCell ref="A118:L118"/>
    <mergeCell ref="A119:B119"/>
    <mergeCell ref="A108:B108"/>
    <mergeCell ref="A109:B109"/>
    <mergeCell ref="A113:B113"/>
    <mergeCell ref="A114:B114"/>
    <mergeCell ref="A115:B116"/>
    <mergeCell ref="C114:L114"/>
    <mergeCell ref="A120:B120"/>
    <mergeCell ref="A121:B121"/>
    <mergeCell ref="A140:B140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7C24-FD08-4265-A4E7-20D7A3B3F7E5}">
  <sheetPr>
    <tabColor theme="4" tint="0.39997558519241921"/>
  </sheetPr>
  <dimension ref="A2:L147"/>
  <sheetViews>
    <sheetView workbookViewId="0">
      <pane xSplit="4" ySplit="9" topLeftCell="F133" activePane="bottomRight" state="frozen"/>
      <selection pane="topRight" activeCell="E1" sqref="E1"/>
      <selection pane="bottomLeft" activeCell="A10" sqref="A10"/>
      <selection pane="bottomRight" activeCell="E145" sqref="E145:L145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</cols>
  <sheetData>
    <row r="2" spans="1:12" x14ac:dyDescent="0.25">
      <c r="A2" s="83" t="s">
        <v>372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383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61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61"/>
      <c r="E7" s="60" t="s">
        <v>0</v>
      </c>
      <c r="F7" s="60" t="s">
        <v>1</v>
      </c>
      <c r="G7" s="60" t="s">
        <v>2</v>
      </c>
      <c r="H7" s="60" t="s">
        <v>378</v>
      </c>
      <c r="I7" s="60" t="s">
        <v>379</v>
      </c>
      <c r="J7" s="60" t="s">
        <v>381</v>
      </c>
      <c r="K7" s="60" t="s">
        <v>382</v>
      </c>
      <c r="L7" s="60" t="s">
        <v>3</v>
      </c>
    </row>
    <row r="8" spans="1:12" x14ac:dyDescent="0.25">
      <c r="A8" s="80">
        <v>1</v>
      </c>
      <c r="B8" s="80"/>
      <c r="C8" s="60">
        <v>2</v>
      </c>
      <c r="D8" s="60"/>
      <c r="E8" s="60">
        <v>3</v>
      </c>
      <c r="F8" s="60">
        <v>4</v>
      </c>
      <c r="G8" s="60">
        <v>5</v>
      </c>
      <c r="H8" s="60">
        <v>6</v>
      </c>
      <c r="I8" s="60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ref="J29:K29" si="4">SUM(J24:J28)</f>
        <v>0</v>
      </c>
      <c r="K29" s="32">
        <f t="shared" si="4"/>
        <v>0</v>
      </c>
      <c r="L29" s="32">
        <f t="shared" si="0"/>
        <v>0</v>
      </c>
    </row>
    <row r="30" spans="1:12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5">F31+F37+F33</f>
        <v>0</v>
      </c>
      <c r="G30" s="25">
        <f t="shared" si="5"/>
        <v>0</v>
      </c>
      <c r="H30" s="25"/>
      <c r="I30" s="25"/>
      <c r="J30" s="25"/>
      <c r="K30" s="25"/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59" t="s">
        <v>105</v>
      </c>
      <c r="B32" s="59"/>
      <c r="C32" s="13" t="s">
        <v>106</v>
      </c>
      <c r="D32" s="13" t="s">
        <v>107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  <c r="J32" s="28">
        <f t="shared" ref="J32:K32" si="7">SUM(J30:J31)</f>
        <v>0</v>
      </c>
      <c r="K32" s="28">
        <f t="shared" si="7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ref="J41:K41" si="9">SUM(J36:J40)</f>
        <v>0</v>
      </c>
      <c r="K41" s="28">
        <f t="shared" si="9"/>
        <v>0</v>
      </c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I43" si="10">F32+F33+F34+F35+F41+F42</f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ref="J43:K43" si="11">J32+J33+J34+J35+J41+J42</f>
        <v>0</v>
      </c>
      <c r="K43" s="31">
        <f t="shared" si="11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/>
      <c r="F45" s="28"/>
      <c r="G45" s="28"/>
      <c r="H45" s="28"/>
      <c r="I45" s="28"/>
      <c r="J45" s="28"/>
      <c r="K45" s="28"/>
      <c r="L45" s="28">
        <f t="shared" si="0"/>
        <v>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/>
      <c r="F48" s="28"/>
      <c r="G48" s="28"/>
      <c r="H48" s="28"/>
      <c r="I48" s="28"/>
      <c r="J48" s="28"/>
      <c r="K48" s="28"/>
      <c r="L48" s="28">
        <f t="shared" si="0"/>
        <v>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/>
      <c r="F49" s="28"/>
      <c r="G49" s="28"/>
      <c r="H49" s="28"/>
      <c r="I49" s="28"/>
      <c r="J49" s="28"/>
      <c r="K49" s="28"/>
      <c r="L49" s="28">
        <f t="shared" si="0"/>
        <v>0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/>
      <c r="F52" s="24"/>
      <c r="G52" s="24"/>
      <c r="H52" s="24"/>
      <c r="I52" s="24"/>
      <c r="J52" s="24"/>
      <c r="K52" s="24"/>
      <c r="L52" s="28">
        <f t="shared" si="0"/>
        <v>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0</v>
      </c>
      <c r="F53" s="28">
        <f t="shared" ref="F53:I53" si="12">SUM(F51:F52)</f>
        <v>0</v>
      </c>
      <c r="G53" s="28">
        <f t="shared" si="12"/>
        <v>0</v>
      </c>
      <c r="H53" s="28">
        <f t="shared" si="12"/>
        <v>0</v>
      </c>
      <c r="I53" s="28">
        <f t="shared" si="12"/>
        <v>0</v>
      </c>
      <c r="J53" s="28">
        <f t="shared" ref="J53:K53" si="13">SUM(J51:J52)</f>
        <v>0</v>
      </c>
      <c r="K53" s="28">
        <f t="shared" si="13"/>
        <v>0</v>
      </c>
      <c r="L53" s="28">
        <f t="shared" si="0"/>
        <v>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I56" si="14">SUM(F54:F55)</f>
        <v>0</v>
      </c>
      <c r="G56" s="28">
        <f t="shared" si="14"/>
        <v>0</v>
      </c>
      <c r="H56" s="28">
        <f t="shared" si="14"/>
        <v>0</v>
      </c>
      <c r="I56" s="28">
        <f t="shared" si="14"/>
        <v>0</v>
      </c>
      <c r="J56" s="28">
        <f t="shared" ref="J56:K56" si="15">SUM(J54:J55)</f>
        <v>0</v>
      </c>
      <c r="K56" s="28">
        <f t="shared" si="15"/>
        <v>0</v>
      </c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0</v>
      </c>
      <c r="F59" s="31">
        <f t="shared" ref="F59:I59" si="16">F44+F45+F46+F47+F48+F49+F50+F53+F56+F57+F58</f>
        <v>0</v>
      </c>
      <c r="G59" s="31">
        <f t="shared" si="16"/>
        <v>0</v>
      </c>
      <c r="H59" s="31">
        <f t="shared" si="16"/>
        <v>0</v>
      </c>
      <c r="I59" s="31">
        <f t="shared" si="16"/>
        <v>0</v>
      </c>
      <c r="J59" s="31">
        <f t="shared" ref="J59:K59" si="17">J44+J45+J46+J47+J48+J49+J50+J53+J56+J57+J58</f>
        <v>0</v>
      </c>
      <c r="K59" s="31">
        <f t="shared" si="17"/>
        <v>0</v>
      </c>
      <c r="L59" s="31">
        <f t="shared" si="0"/>
        <v>0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8">SUM(F60:F64)</f>
        <v>0</v>
      </c>
      <c r="G65" s="31">
        <f t="shared" si="18"/>
        <v>0</v>
      </c>
      <c r="H65" s="31">
        <f t="shared" si="18"/>
        <v>0</v>
      </c>
      <c r="I65" s="31">
        <f t="shared" si="18"/>
        <v>0</v>
      </c>
      <c r="J65" s="31">
        <f t="shared" si="18"/>
        <v>0</v>
      </c>
      <c r="K65" s="31">
        <f t="shared" si="18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9">SUM(F66:F70)</f>
        <v>0</v>
      </c>
      <c r="G71" s="32">
        <f t="shared" si="19"/>
        <v>0</v>
      </c>
      <c r="H71" s="32">
        <f t="shared" si="19"/>
        <v>0</v>
      </c>
      <c r="I71" s="32">
        <f t="shared" si="19"/>
        <v>0</v>
      </c>
      <c r="J71" s="32">
        <f t="shared" si="19"/>
        <v>0</v>
      </c>
      <c r="K71" s="32">
        <f t="shared" si="19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20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20"/>
        <v>0</v>
      </c>
    </row>
    <row r="78" spans="1:12" ht="25.5" x14ac:dyDescent="0.25">
      <c r="A78" s="80" t="s">
        <v>233</v>
      </c>
      <c r="B78" s="80"/>
      <c r="C78" s="61" t="s">
        <v>197</v>
      </c>
      <c r="D78" s="61" t="s">
        <v>198</v>
      </c>
      <c r="E78" s="35">
        <f>E23+E29+E43+E59+E65+E71+E77</f>
        <v>0</v>
      </c>
      <c r="F78" s="35">
        <f t="shared" ref="F78:K78" si="21">F23+F29+F43+F59+F65+F71+F77</f>
        <v>0</v>
      </c>
      <c r="G78" s="35">
        <f t="shared" si="21"/>
        <v>0</v>
      </c>
      <c r="H78" s="35">
        <f t="shared" si="21"/>
        <v>0</v>
      </c>
      <c r="I78" s="35">
        <f t="shared" si="21"/>
        <v>0</v>
      </c>
      <c r="J78" s="35">
        <f t="shared" si="21"/>
        <v>0</v>
      </c>
      <c r="K78" s="35">
        <f t="shared" si="21"/>
        <v>0</v>
      </c>
      <c r="L78" s="35">
        <f t="shared" si="20"/>
        <v>0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20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20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20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K82" si="22">SUM(F79:F81)</f>
        <v>0</v>
      </c>
      <c r="G82" s="28">
        <f t="shared" si="22"/>
        <v>0</v>
      </c>
      <c r="H82" s="28">
        <f t="shared" si="22"/>
        <v>0</v>
      </c>
      <c r="I82" s="28">
        <f t="shared" si="22"/>
        <v>0</v>
      </c>
      <c r="J82" s="28">
        <f t="shared" si="22"/>
        <v>0</v>
      </c>
      <c r="K82" s="28">
        <f t="shared" si="22"/>
        <v>0</v>
      </c>
      <c r="L82" s="28">
        <f t="shared" si="20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20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20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20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20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23">SUM(F79:F86)</f>
        <v>0</v>
      </c>
      <c r="G87" s="28">
        <f t="shared" si="23"/>
        <v>0</v>
      </c>
      <c r="H87" s="28">
        <f t="shared" si="23"/>
        <v>0</v>
      </c>
      <c r="I87" s="28">
        <f t="shared" si="23"/>
        <v>0</v>
      </c>
      <c r="J87" s="28">
        <f t="shared" si="23"/>
        <v>0</v>
      </c>
      <c r="K87" s="28">
        <f t="shared" si="23"/>
        <v>0</v>
      </c>
      <c r="L87" s="28">
        <f t="shared" si="20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/>
      <c r="J88" s="24"/>
      <c r="K88" s="24"/>
      <c r="L88" s="28">
        <f t="shared" si="20"/>
        <v>0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20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24">SUM(F88:F89)</f>
        <v>0</v>
      </c>
      <c r="G90" s="28">
        <f t="shared" si="24"/>
        <v>0</v>
      </c>
      <c r="H90" s="28">
        <f t="shared" si="24"/>
        <v>0</v>
      </c>
      <c r="I90" s="28">
        <f t="shared" si="24"/>
        <v>0</v>
      </c>
      <c r="J90" s="28">
        <f t="shared" si="24"/>
        <v>0</v>
      </c>
      <c r="K90" s="28">
        <f t="shared" si="24"/>
        <v>0</v>
      </c>
      <c r="L90" s="28">
        <f t="shared" si="20"/>
        <v>0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20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20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0</v>
      </c>
      <c r="F93" s="28"/>
      <c r="G93" s="28"/>
      <c r="H93" s="28"/>
      <c r="I93" s="28"/>
      <c r="J93" s="28">
        <v>11718000</v>
      </c>
      <c r="K93" s="28"/>
      <c r="L93" s="28">
        <f t="shared" si="20"/>
        <v>11718000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20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20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20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20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20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0</v>
      </c>
      <c r="F99" s="31">
        <f t="shared" ref="F99:K99" si="25">F82+F87+F90+F91+F92+F93+F94+F95+F98</f>
        <v>0</v>
      </c>
      <c r="G99" s="31">
        <f t="shared" si="25"/>
        <v>0</v>
      </c>
      <c r="H99" s="31">
        <f t="shared" si="25"/>
        <v>0</v>
      </c>
      <c r="I99" s="31">
        <f t="shared" si="25"/>
        <v>0</v>
      </c>
      <c r="J99" s="31">
        <f t="shared" si="25"/>
        <v>11718000</v>
      </c>
      <c r="K99" s="31">
        <f t="shared" si="25"/>
        <v>0</v>
      </c>
      <c r="L99" s="31">
        <f t="shared" si="20"/>
        <v>11718000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20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20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20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20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20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K105" si="26">SUM(F100:F104)</f>
        <v>0</v>
      </c>
      <c r="G105" s="31">
        <f t="shared" si="26"/>
        <v>0</v>
      </c>
      <c r="H105" s="31">
        <f t="shared" si="26"/>
        <v>0</v>
      </c>
      <c r="I105" s="31">
        <f t="shared" si="26"/>
        <v>0</v>
      </c>
      <c r="J105" s="31">
        <f t="shared" si="26"/>
        <v>0</v>
      </c>
      <c r="K105" s="31">
        <f t="shared" si="26"/>
        <v>0</v>
      </c>
      <c r="L105" s="31">
        <f t="shared" si="20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20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20"/>
        <v>0</v>
      </c>
    </row>
    <row r="108" spans="1:12" ht="25.5" x14ac:dyDescent="0.25">
      <c r="A108" s="80" t="s">
        <v>330</v>
      </c>
      <c r="B108" s="80"/>
      <c r="C108" s="61" t="s">
        <v>332</v>
      </c>
      <c r="D108" s="61" t="s">
        <v>296</v>
      </c>
      <c r="E108" s="35">
        <f>E99+E105+E106+E107</f>
        <v>0</v>
      </c>
      <c r="F108" s="35">
        <f t="shared" ref="F108:I108" si="27">F99+F105+F106+F107</f>
        <v>0</v>
      </c>
      <c r="G108" s="35">
        <f t="shared" si="27"/>
        <v>0</v>
      </c>
      <c r="H108" s="35">
        <f t="shared" si="27"/>
        <v>0</v>
      </c>
      <c r="I108" s="35">
        <f t="shared" si="27"/>
        <v>0</v>
      </c>
      <c r="J108" s="35">
        <f t="shared" ref="J108:K108" si="28">J99+J105+J106+J107</f>
        <v>11718000</v>
      </c>
      <c r="K108" s="35">
        <f t="shared" si="28"/>
        <v>0</v>
      </c>
      <c r="L108" s="35">
        <f t="shared" si="20"/>
        <v>11718000</v>
      </c>
    </row>
    <row r="109" spans="1:12" ht="25.5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0</v>
      </c>
      <c r="F109" s="39">
        <f t="shared" ref="F109:I109" si="29">F78+F108</f>
        <v>0</v>
      </c>
      <c r="G109" s="39">
        <f t="shared" si="29"/>
        <v>0</v>
      </c>
      <c r="H109" s="39">
        <f t="shared" si="29"/>
        <v>0</v>
      </c>
      <c r="I109" s="39">
        <f t="shared" si="29"/>
        <v>0</v>
      </c>
      <c r="J109" s="39">
        <f t="shared" ref="J109:K109" si="30">J78+J108</f>
        <v>11718000</v>
      </c>
      <c r="K109" s="39">
        <f t="shared" si="30"/>
        <v>0</v>
      </c>
      <c r="L109" s="39">
        <f t="shared" si="20"/>
        <v>11718000</v>
      </c>
    </row>
    <row r="110" spans="1:12" x14ac:dyDescent="0.25">
      <c r="A110" s="62"/>
      <c r="B110" s="62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62"/>
      <c r="B111" s="62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62"/>
      <c r="B112" s="62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80" t="s">
        <v>31</v>
      </c>
      <c r="B114" s="80"/>
      <c r="C114" s="84" t="s">
        <v>369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x14ac:dyDescent="0.25">
      <c r="A115" s="80" t="s">
        <v>36</v>
      </c>
      <c r="B115" s="80"/>
      <c r="C115" s="87" t="s">
        <v>37</v>
      </c>
      <c r="D115" s="61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2" ht="25.5" x14ac:dyDescent="0.25">
      <c r="A116" s="80"/>
      <c r="B116" s="80"/>
      <c r="C116" s="87"/>
      <c r="D116" s="61"/>
      <c r="E116" s="60" t="s">
        <v>0</v>
      </c>
      <c r="F116" s="60" t="s">
        <v>1</v>
      </c>
      <c r="G116" s="60" t="s">
        <v>2</v>
      </c>
      <c r="H116" s="60" t="s">
        <v>378</v>
      </c>
      <c r="I116" s="60" t="s">
        <v>379</v>
      </c>
      <c r="J116" s="60" t="s">
        <v>381</v>
      </c>
      <c r="K116" s="60" t="s">
        <v>382</v>
      </c>
      <c r="L116" s="60" t="s">
        <v>3</v>
      </c>
    </row>
    <row r="117" spans="1:12" x14ac:dyDescent="0.25">
      <c r="A117" s="80">
        <v>1</v>
      </c>
      <c r="B117" s="80"/>
      <c r="C117" s="60">
        <v>2</v>
      </c>
      <c r="D117" s="61"/>
      <c r="E117" s="60">
        <v>3</v>
      </c>
      <c r="F117" s="60">
        <v>4</v>
      </c>
      <c r="G117" s="60">
        <v>5</v>
      </c>
      <c r="H117" s="60">
        <v>6</v>
      </c>
      <c r="I117" s="60">
        <v>7</v>
      </c>
      <c r="J117" s="60">
        <v>8</v>
      </c>
      <c r="K117" s="60">
        <v>9</v>
      </c>
      <c r="L117" s="60">
        <v>10</v>
      </c>
    </row>
    <row r="118" spans="1:12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2" x14ac:dyDescent="0.25">
      <c r="A119" s="89" t="s">
        <v>67</v>
      </c>
      <c r="B119" s="89"/>
      <c r="C119" s="23" t="s">
        <v>239</v>
      </c>
      <c r="D119" s="23" t="s">
        <v>235</v>
      </c>
      <c r="E119" s="24"/>
      <c r="F119" s="24"/>
      <c r="G119" s="24"/>
      <c r="H119" s="24"/>
      <c r="I119" s="24"/>
      <c r="J119" s="24">
        <v>5446000</v>
      </c>
      <c r="K119" s="24"/>
      <c r="L119" s="28">
        <f>SUM(E119:K119)</f>
        <v>5446000</v>
      </c>
    </row>
    <row r="120" spans="1:12" ht="25.5" x14ac:dyDescent="0.25">
      <c r="A120" s="89" t="s">
        <v>68</v>
      </c>
      <c r="B120" s="89"/>
      <c r="C120" s="23" t="s">
        <v>236</v>
      </c>
      <c r="D120" s="23" t="s">
        <v>237</v>
      </c>
      <c r="E120" s="24"/>
      <c r="F120" s="24"/>
      <c r="G120" s="24"/>
      <c r="H120" s="24"/>
      <c r="I120" s="24"/>
      <c r="J120" s="24">
        <v>980000</v>
      </c>
      <c r="K120" s="24"/>
      <c r="L120" s="28">
        <f t="shared" ref="L120:L142" si="31">SUM(E120:K120)</f>
        <v>980000</v>
      </c>
    </row>
    <row r="121" spans="1:12" x14ac:dyDescent="0.25">
      <c r="A121" s="89" t="s">
        <v>69</v>
      </c>
      <c r="B121" s="89"/>
      <c r="C121" s="23" t="s">
        <v>32</v>
      </c>
      <c r="D121" s="23" t="s">
        <v>238</v>
      </c>
      <c r="E121" s="24"/>
      <c r="F121" s="24"/>
      <c r="G121" s="24"/>
      <c r="H121" s="24"/>
      <c r="I121" s="24"/>
      <c r="J121" s="24">
        <v>4114000</v>
      </c>
      <c r="K121" s="24"/>
      <c r="L121" s="28">
        <f t="shared" si="31"/>
        <v>4114000</v>
      </c>
    </row>
    <row r="122" spans="1:12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31"/>
        <v>0</v>
      </c>
    </row>
    <row r="123" spans="1:12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/>
      <c r="J123" s="24"/>
      <c r="K123" s="24"/>
      <c r="L123" s="28">
        <f t="shared" si="31"/>
        <v>0</v>
      </c>
    </row>
    <row r="124" spans="1:12" x14ac:dyDescent="0.25">
      <c r="A124" s="89" t="s">
        <v>72</v>
      </c>
      <c r="B124" s="89"/>
      <c r="C124" s="23" t="s">
        <v>244</v>
      </c>
      <c r="D124" s="23" t="s">
        <v>243</v>
      </c>
      <c r="E124" s="24"/>
      <c r="F124" s="24"/>
      <c r="G124" s="24"/>
      <c r="H124" s="24"/>
      <c r="I124" s="24"/>
      <c r="J124" s="24">
        <v>1178000</v>
      </c>
      <c r="K124" s="24"/>
      <c r="L124" s="28">
        <f t="shared" si="31"/>
        <v>1178000</v>
      </c>
    </row>
    <row r="125" spans="1:12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8">
        <f t="shared" si="31"/>
        <v>0</v>
      </c>
    </row>
    <row r="126" spans="1:12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31"/>
        <v>0</v>
      </c>
    </row>
    <row r="127" spans="1:12" ht="25.5" x14ac:dyDescent="0.25">
      <c r="A127" s="80" t="s">
        <v>76</v>
      </c>
      <c r="B127" s="80"/>
      <c r="C127" s="61" t="s">
        <v>249</v>
      </c>
      <c r="D127" s="61" t="s">
        <v>248</v>
      </c>
      <c r="E127" s="35">
        <f>SUM(E119:E126)</f>
        <v>0</v>
      </c>
      <c r="F127" s="35">
        <f t="shared" ref="F127:K127" si="32">SUM(F119:F126)</f>
        <v>0</v>
      </c>
      <c r="G127" s="35">
        <f t="shared" si="32"/>
        <v>0</v>
      </c>
      <c r="H127" s="35">
        <f t="shared" si="32"/>
        <v>0</v>
      </c>
      <c r="I127" s="35">
        <f t="shared" si="32"/>
        <v>0</v>
      </c>
      <c r="J127" s="35">
        <f t="shared" si="32"/>
        <v>11718000</v>
      </c>
      <c r="K127" s="35">
        <f t="shared" si="32"/>
        <v>0</v>
      </c>
      <c r="L127" s="35">
        <f t="shared" si="31"/>
        <v>11718000</v>
      </c>
    </row>
    <row r="128" spans="1:12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31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31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31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31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31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31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31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31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31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K137" si="33">SUM(F128:F136)</f>
        <v>0</v>
      </c>
      <c r="G137" s="31">
        <f t="shared" si="33"/>
        <v>0</v>
      </c>
      <c r="H137" s="31">
        <f t="shared" si="33"/>
        <v>0</v>
      </c>
      <c r="I137" s="31">
        <f t="shared" si="33"/>
        <v>0</v>
      </c>
      <c r="J137" s="31">
        <f t="shared" si="33"/>
        <v>0</v>
      </c>
      <c r="K137" s="31">
        <f t="shared" si="33"/>
        <v>0</v>
      </c>
      <c r="L137" s="31">
        <f t="shared" si="31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31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31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31"/>
        <v>0</v>
      </c>
    </row>
    <row r="141" spans="1:12" ht="25.5" x14ac:dyDescent="0.25">
      <c r="A141" s="80" t="s">
        <v>108</v>
      </c>
      <c r="B141" s="80"/>
      <c r="C141" s="61" t="s">
        <v>360</v>
      </c>
      <c r="D141" s="61" t="s">
        <v>354</v>
      </c>
      <c r="E141" s="35">
        <f>E137+E138+E139+E140</f>
        <v>0</v>
      </c>
      <c r="F141" s="35">
        <f t="shared" ref="F141:I141" si="34">F137+F138+F139+F140</f>
        <v>0</v>
      </c>
      <c r="G141" s="35">
        <f t="shared" si="34"/>
        <v>0</v>
      </c>
      <c r="H141" s="35">
        <f t="shared" si="34"/>
        <v>0</v>
      </c>
      <c r="I141" s="35">
        <f t="shared" si="34"/>
        <v>0</v>
      </c>
      <c r="J141" s="35">
        <f t="shared" ref="J141:K141" si="35">J137+J138+J139+J140</f>
        <v>0</v>
      </c>
      <c r="K141" s="35">
        <f t="shared" si="35"/>
        <v>0</v>
      </c>
      <c r="L141" s="35">
        <f t="shared" si="31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0</v>
      </c>
      <c r="F142" s="39">
        <f t="shared" ref="F142:I142" si="36">F127+F141</f>
        <v>0</v>
      </c>
      <c r="G142" s="39">
        <f t="shared" si="36"/>
        <v>0</v>
      </c>
      <c r="H142" s="39">
        <f t="shared" si="36"/>
        <v>0</v>
      </c>
      <c r="I142" s="39">
        <f t="shared" si="36"/>
        <v>0</v>
      </c>
      <c r="J142" s="39">
        <f t="shared" ref="J142:K142" si="37">J127+J141</f>
        <v>11718000</v>
      </c>
      <c r="K142" s="39">
        <f t="shared" si="37"/>
        <v>0</v>
      </c>
      <c r="L142" s="50">
        <f t="shared" si="31"/>
        <v>11718000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5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63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</sheetData>
  <mergeCells count="144"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M156"/>
  <sheetViews>
    <sheetView tabSelected="1" workbookViewId="0">
      <pane ySplit="8" topLeftCell="A132" activePane="bottomLeft" state="frozen"/>
      <selection pane="bottomLeft" activeCell="N147" sqref="N147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4" width="16.140625" style="1" bestFit="1" customWidth="1"/>
    <col min="15" max="16384" width="9.140625" style="1"/>
  </cols>
  <sheetData>
    <row r="2" spans="1:12" ht="15" customHeight="1" x14ac:dyDescent="0.25">
      <c r="A2" s="83" t="s">
        <v>372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42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>
        <f>'9.2 melléklet'!E11+'9.3 melléklet'!E11+' 9.4 melléklet'!E11+'9.5 melléklet'!E11+'9.6 melléklet'!E11+'9.7 melléklet'!E11</f>
        <v>0</v>
      </c>
      <c r="F11" s="25">
        <f>'9.2 melléklet'!F11+'9.3 melléklet'!F11+' 9.4 melléklet'!F11+'9.5 melléklet'!F11+'9.6 melléklet'!F11+'9.7 melléklet'!F11</f>
        <v>0</v>
      </c>
      <c r="G11" s="24">
        <f>'9.2 melléklet'!G11+'9.3 melléklet'!G11+' 9.4 melléklet'!G11+'9.5 melléklet'!G11+'9.6 melléklet'!G11+'9.7 melléklet'!G11</f>
        <v>0</v>
      </c>
      <c r="H11" s="24">
        <f>'9.2 melléklet'!H11+'9.3 melléklet'!H11+' 9.4 melléklet'!H11+'9.5 melléklet'!H11+'9.6 melléklet'!H11+'9.7 melléklet'!H11</f>
        <v>0</v>
      </c>
      <c r="I11" s="24">
        <f>'9.2 melléklet'!I11+'9.3 melléklet'!I11+' 9.4 melléklet'!I11+'9.5 melléklet'!I11+'9.6 melléklet'!I11+'9.7 melléklet'!I11</f>
        <v>0</v>
      </c>
      <c r="J11" s="24">
        <f>'9.2 melléklet'!J11+'9.3 melléklet'!J11+' 9.4 melléklet'!J11+'9.5 melléklet'!J11+'9.6 melléklet'!J11+'9.7 melléklet'!J11+'9.8 melléklet'!J11</f>
        <v>0</v>
      </c>
      <c r="K11" s="24">
        <f>'9.2 melléklet'!K11+'9.3 melléklet'!K11+' 9.4 melléklet'!K11+'9.5 melléklet'!K11+'9.6 melléklet'!K11+'9.7 melléklet'!K11+'9.8 melléklet'!K11</f>
        <v>0</v>
      </c>
      <c r="L11" s="28">
        <f>'9.2 melléklet'!L11+'9.3 melléklet'!L11+' 9.4 melléklet'!L11+'9.5 melléklet'!L11+'9.6 melléklet'!L11+'9.7 melléklet'!L11+'9.8 melléklet'!L11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>
        <f>'9.2 melléklet'!E12+'9.3 melléklet'!E12+' 9.4 melléklet'!E12+'9.5 melléklet'!E12+'9.6 melléklet'!E12+'9.7 melléklet'!E12</f>
        <v>0</v>
      </c>
      <c r="F12" s="25">
        <f>'9.2 melléklet'!F12+'9.3 melléklet'!F12+' 9.4 melléklet'!F12+'9.5 melléklet'!F12+'9.6 melléklet'!F12+'9.7 melléklet'!F12</f>
        <v>0</v>
      </c>
      <c r="G12" s="25">
        <f>'9.2 melléklet'!G12+'9.3 melléklet'!G12+' 9.4 melléklet'!G12+'9.5 melléklet'!G12+'9.6 melléklet'!G12+'9.7 melléklet'!G12</f>
        <v>0</v>
      </c>
      <c r="H12" s="24">
        <f>'9.2 melléklet'!H12+'9.3 melléklet'!H12+' 9.4 melléklet'!H12+'9.5 melléklet'!H12+'9.6 melléklet'!H12+'9.7 melléklet'!H12</f>
        <v>0</v>
      </c>
      <c r="I12" s="24">
        <f>'9.2 melléklet'!I12+'9.3 melléklet'!I12+' 9.4 melléklet'!I12+'9.5 melléklet'!I12+'9.6 melléklet'!I12+'9.7 melléklet'!I12</f>
        <v>0</v>
      </c>
      <c r="J12" s="24">
        <f>'9.2 melléklet'!J12+'9.3 melléklet'!J12+' 9.4 melléklet'!J12+'9.5 melléklet'!J12+'9.6 melléklet'!J12+'9.7 melléklet'!J12+'9.8 melléklet'!J12</f>
        <v>0</v>
      </c>
      <c r="K12" s="24">
        <f>'9.2 melléklet'!K12+'9.3 melléklet'!K12+' 9.4 melléklet'!K12+'9.5 melléklet'!K12+'9.6 melléklet'!K12+'9.7 melléklet'!K12+'9.8 melléklet'!K12</f>
        <v>0</v>
      </c>
      <c r="L12" s="28">
        <f>'9.2 melléklet'!L12+'9.3 melléklet'!L12+' 9.4 melléklet'!L12+'9.5 melléklet'!L12+'9.6 melléklet'!L12+'9.7 melléklet'!L12+'9.8 melléklet'!L12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>
        <f>'9.2 melléklet'!E13+'9.3 melléklet'!E13+' 9.4 melléklet'!E13+'9.5 melléklet'!E13+'9.6 melléklet'!E13+'9.7 melléklet'!E13</f>
        <v>0</v>
      </c>
      <c r="F13" s="25">
        <f>'9.2 melléklet'!F13+'9.3 melléklet'!F13+' 9.4 melléklet'!F13+'9.5 melléklet'!F13+'9.6 melléklet'!F13+'9.7 melléklet'!F13</f>
        <v>0</v>
      </c>
      <c r="G13" s="25">
        <f>'9.2 melléklet'!G13+'9.3 melléklet'!G13+' 9.4 melléklet'!G13+'9.5 melléklet'!G13+'9.6 melléklet'!G13+'9.7 melléklet'!G13</f>
        <v>0</v>
      </c>
      <c r="H13" s="24">
        <f>'9.2 melléklet'!H13+'9.3 melléklet'!H13+' 9.4 melléklet'!H13+'9.5 melléklet'!H13+'9.6 melléklet'!H13+'9.7 melléklet'!H13</f>
        <v>0</v>
      </c>
      <c r="I13" s="24">
        <f>'9.2 melléklet'!I13+'9.3 melléklet'!I13+' 9.4 melléklet'!I13+'9.5 melléklet'!I13+'9.6 melléklet'!I13+'9.7 melléklet'!I13</f>
        <v>0</v>
      </c>
      <c r="J13" s="24">
        <f>'9.2 melléklet'!J13+'9.3 melléklet'!J13+' 9.4 melléklet'!J13+'9.5 melléklet'!J13+'9.6 melléklet'!J13+'9.7 melléklet'!J13+'9.8 melléklet'!J13</f>
        <v>0</v>
      </c>
      <c r="K13" s="24">
        <f>'9.2 melléklet'!K13+'9.3 melléklet'!K13+' 9.4 melléklet'!K13+'9.5 melléklet'!K13+'9.6 melléklet'!K13+'9.7 melléklet'!K13+'9.8 melléklet'!K13</f>
        <v>0</v>
      </c>
      <c r="L13" s="28">
        <f>'9.2 melléklet'!L13+'9.3 melléklet'!L13+' 9.4 melléklet'!L13+'9.5 melléklet'!L13+'9.6 melléklet'!L13+'9.7 melléklet'!L13+'9.8 melléklet'!L13</f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>
        <f>'9.2 melléklet'!E14+'9.3 melléklet'!E14+' 9.4 melléklet'!E14+'9.5 melléklet'!E14+'9.6 melléklet'!E14+'9.7 melléklet'!E14</f>
        <v>0</v>
      </c>
      <c r="F14" s="25">
        <f>'9.2 melléklet'!F14+'9.3 melléklet'!F14+' 9.4 melléklet'!F14+'9.5 melléklet'!F14+'9.6 melléklet'!F14+'9.7 melléklet'!F14</f>
        <v>0</v>
      </c>
      <c r="G14" s="25">
        <f>'9.2 melléklet'!G14+'9.3 melléklet'!G14+' 9.4 melléklet'!G14+'9.5 melléklet'!G14+'9.6 melléklet'!G14+'9.7 melléklet'!G14</f>
        <v>0</v>
      </c>
      <c r="H14" s="24">
        <f>'9.2 melléklet'!H14+'9.3 melléklet'!H14+' 9.4 melléklet'!H14+'9.5 melléklet'!H14+'9.6 melléklet'!H14+'9.7 melléklet'!H14</f>
        <v>0</v>
      </c>
      <c r="I14" s="24">
        <f>'9.2 melléklet'!I14+'9.3 melléklet'!I14+' 9.4 melléklet'!I14+'9.5 melléklet'!I14+'9.6 melléklet'!I14+'9.7 melléklet'!I14</f>
        <v>0</v>
      </c>
      <c r="J14" s="24">
        <f>'9.2 melléklet'!J14+'9.3 melléklet'!J14+' 9.4 melléklet'!J14+'9.5 melléklet'!J14+'9.6 melléklet'!J14+'9.7 melléklet'!J14+'9.8 melléklet'!J14</f>
        <v>0</v>
      </c>
      <c r="K14" s="24">
        <f>'9.2 melléklet'!K14+'9.3 melléklet'!K14+' 9.4 melléklet'!K14+'9.5 melléklet'!K14+'9.6 melléklet'!K14+'9.7 melléklet'!K14+'9.8 melléklet'!K14</f>
        <v>0</v>
      </c>
      <c r="L14" s="28">
        <f>'9.2 melléklet'!L14+'9.3 melléklet'!L14+' 9.4 melléklet'!L14+'9.5 melléklet'!L14+'9.6 melléklet'!L14+'9.7 melléklet'!L14+'9.8 melléklet'!L14</f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>
        <f>'9.2 melléklet'!E15+'9.3 melléklet'!E15+' 9.4 melléklet'!E15+'9.5 melléklet'!E15+'9.6 melléklet'!E15+'9.7 melléklet'!E15</f>
        <v>0</v>
      </c>
      <c r="F15" s="25">
        <f>'9.2 melléklet'!F15+'9.3 melléklet'!F15+' 9.4 melléklet'!F15+'9.5 melléklet'!F15+'9.6 melléklet'!F15+'9.7 melléklet'!F15</f>
        <v>0</v>
      </c>
      <c r="G15" s="25">
        <f>'9.2 melléklet'!G15+'9.3 melléklet'!G15+' 9.4 melléklet'!G15+'9.5 melléklet'!G15+'9.6 melléklet'!G15+'9.7 melléklet'!G15</f>
        <v>0</v>
      </c>
      <c r="H15" s="24">
        <f>'9.2 melléklet'!H15+'9.3 melléklet'!H15+' 9.4 melléklet'!H15+'9.5 melléklet'!H15+'9.6 melléklet'!H15+'9.7 melléklet'!H15</f>
        <v>0</v>
      </c>
      <c r="I15" s="24">
        <f>'9.2 melléklet'!I15+'9.3 melléklet'!I15+' 9.4 melléklet'!I15+'9.5 melléklet'!I15+'9.6 melléklet'!I15+'9.7 melléklet'!I15</f>
        <v>0</v>
      </c>
      <c r="J15" s="24">
        <f>'9.2 melléklet'!J15+'9.3 melléklet'!J15+' 9.4 melléklet'!J15+'9.5 melléklet'!J15+'9.6 melléklet'!J15+'9.7 melléklet'!J15+'9.8 melléklet'!J15</f>
        <v>0</v>
      </c>
      <c r="K15" s="24">
        <f>'9.2 melléklet'!K15+'9.3 melléklet'!K15+' 9.4 melléklet'!K15+'9.5 melléklet'!K15+'9.6 melléklet'!K15+'9.7 melléklet'!K15+'9.8 melléklet'!K15</f>
        <v>0</v>
      </c>
      <c r="L15" s="28">
        <f>'9.2 melléklet'!L15+'9.3 melléklet'!L15+' 9.4 melléklet'!L15+'9.5 melléklet'!L15+'9.6 melléklet'!L15+'9.7 melléklet'!L15+'9.8 melléklet'!L15</f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>
        <f>'9.2 melléklet'!E16+'9.3 melléklet'!E16+' 9.4 melléklet'!E16+'9.5 melléklet'!E16+'9.6 melléklet'!E16+'9.7 melléklet'!E16</f>
        <v>0</v>
      </c>
      <c r="F16" s="27">
        <f>'9.2 melléklet'!F16+'9.3 melléklet'!F16+' 9.4 melléklet'!F16+'9.5 melléklet'!F16+'9.6 melléklet'!F16+'9.7 melléklet'!F16</f>
        <v>0</v>
      </c>
      <c r="G16" s="27">
        <f>'9.2 melléklet'!G16+'9.3 melléklet'!G16+' 9.4 melléklet'!G16+'9.5 melléklet'!G16+'9.6 melléklet'!G16+'9.7 melléklet'!G16</f>
        <v>0</v>
      </c>
      <c r="H16" s="24">
        <f>'9.2 melléklet'!H16+'9.3 melléklet'!H16+' 9.4 melléklet'!H16+'9.5 melléklet'!H16+'9.6 melléklet'!H16+'9.7 melléklet'!H16</f>
        <v>0</v>
      </c>
      <c r="I16" s="24">
        <f>'9.2 melléklet'!I16+'9.3 melléklet'!I16+' 9.4 melléklet'!I16+'9.5 melléklet'!I16+'9.6 melléklet'!I16+'9.7 melléklet'!I16</f>
        <v>0</v>
      </c>
      <c r="J16" s="24">
        <f>'9.2 melléklet'!J16+'9.3 melléklet'!J16+' 9.4 melléklet'!J16+'9.5 melléklet'!J16+'9.6 melléklet'!J16+'9.7 melléklet'!J16+'9.8 melléklet'!J16</f>
        <v>0</v>
      </c>
      <c r="K16" s="24">
        <f>'9.2 melléklet'!K16+'9.3 melléklet'!K16+' 9.4 melléklet'!K16+'9.5 melléklet'!K16+'9.6 melléklet'!K16+'9.7 melléklet'!K16+'9.8 melléklet'!K16</f>
        <v>0</v>
      </c>
      <c r="L16" s="28">
        <f>'9.2 melléklet'!L16+'9.3 melléklet'!L16+' 9.4 melléklet'!L16+'9.5 melléklet'!L16+'9.6 melléklet'!L16+'9.7 melléklet'!L16+'9.8 melléklet'!L16</f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'9.2 melléklet'!E17+'9.3 melléklet'!E17+' 9.4 melléklet'!E17+'9.5 melléklet'!E17+'9.6 melléklet'!E17+'9.7 melléklet'!E17</f>
        <v>0</v>
      </c>
      <c r="F17" s="28">
        <f>'9.2 melléklet'!F17+'9.3 melléklet'!F17+' 9.4 melléklet'!F17+'9.5 melléklet'!F17+'9.6 melléklet'!F17+'9.7 melléklet'!F17</f>
        <v>0</v>
      </c>
      <c r="G17" s="28">
        <f>'9.2 melléklet'!G17+'9.3 melléklet'!G17+' 9.4 melléklet'!G17+'9.5 melléklet'!G17+'9.6 melléklet'!G17+'9.7 melléklet'!G17</f>
        <v>0</v>
      </c>
      <c r="H17" s="24">
        <f>'9.2 melléklet'!H17+'9.3 melléklet'!H17+' 9.4 melléklet'!H17+'9.5 melléklet'!H17+'9.6 melléklet'!H17+'9.7 melléklet'!H17</f>
        <v>0</v>
      </c>
      <c r="I17" s="24">
        <f>'9.2 melléklet'!I17+'9.3 melléklet'!I17+' 9.4 melléklet'!I17+'9.5 melléklet'!I17+'9.6 melléklet'!I17+'9.7 melléklet'!I17</f>
        <v>0</v>
      </c>
      <c r="J17" s="24">
        <f>'9.2 melléklet'!J17+'9.3 melléklet'!J17+' 9.4 melléklet'!J17+'9.5 melléklet'!J17+'9.6 melléklet'!J17+'9.7 melléklet'!J17+'9.8 melléklet'!J17</f>
        <v>0</v>
      </c>
      <c r="K17" s="24">
        <f>'9.2 melléklet'!K17+'9.3 melléklet'!K17+' 9.4 melléklet'!K17+'9.5 melléklet'!K17+'9.6 melléklet'!K17+'9.7 melléklet'!K17+'9.8 melléklet'!K17</f>
        <v>0</v>
      </c>
      <c r="L17" s="28">
        <f>'9.2 melléklet'!L17+'9.3 melléklet'!L17+' 9.4 melléklet'!L17+'9.5 melléklet'!L17+'9.6 melléklet'!L17+'9.7 melléklet'!L17+'9.8 melléklet'!L17</f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>
        <f>'9.2 melléklet'!E18+'9.3 melléklet'!E18+' 9.4 melléklet'!E18+'9.5 melléklet'!E18+'9.6 melléklet'!E18+'9.7 melléklet'!E18</f>
        <v>0</v>
      </c>
      <c r="F18" s="29">
        <f>'9.2 melléklet'!F18+'9.3 melléklet'!F18+' 9.4 melléklet'!F18+'9.5 melléklet'!F18+'9.6 melléklet'!F18+'9.7 melléklet'!F18</f>
        <v>0</v>
      </c>
      <c r="G18" s="29">
        <f>'9.2 melléklet'!G18+'9.3 melléklet'!G18+' 9.4 melléklet'!G18+'9.5 melléklet'!G18+'9.6 melléklet'!G18+'9.7 melléklet'!G18</f>
        <v>0</v>
      </c>
      <c r="H18" s="24">
        <f>'9.2 melléklet'!H18+'9.3 melléklet'!H18+' 9.4 melléklet'!H18+'9.5 melléklet'!H18+'9.6 melléklet'!H18+'9.7 melléklet'!H18</f>
        <v>0</v>
      </c>
      <c r="I18" s="24">
        <f>'9.2 melléklet'!I18+'9.3 melléklet'!I18+' 9.4 melléklet'!I18+'9.5 melléklet'!I18+'9.6 melléklet'!I18+'9.7 melléklet'!I18</f>
        <v>0</v>
      </c>
      <c r="J18" s="24">
        <f>'9.2 melléklet'!J18+'9.3 melléklet'!J18+' 9.4 melléklet'!J18+'9.5 melléklet'!J18+'9.6 melléklet'!J18+'9.7 melléklet'!J18+'9.8 melléklet'!J18</f>
        <v>0</v>
      </c>
      <c r="K18" s="24">
        <f>'9.2 melléklet'!K18+'9.3 melléklet'!K18+' 9.4 melléklet'!K18+'9.5 melléklet'!K18+'9.6 melléklet'!K18+'9.7 melléklet'!K18+'9.8 melléklet'!K18</f>
        <v>0</v>
      </c>
      <c r="L18" s="28">
        <f>'9.2 melléklet'!L18+'9.3 melléklet'!L18+' 9.4 melléklet'!L18+'9.5 melléklet'!L18+'9.6 melléklet'!L18+'9.7 melléklet'!L18+'9.8 melléklet'!L18</f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>
        <f>'9.2 melléklet'!E19+'9.3 melléklet'!E19+' 9.4 melléklet'!E19+'9.5 melléklet'!E19+'9.6 melléklet'!E19+'9.7 melléklet'!E19</f>
        <v>0</v>
      </c>
      <c r="F19" s="29">
        <f>'9.2 melléklet'!F19+'9.3 melléklet'!F19+' 9.4 melléklet'!F19+'9.5 melléklet'!F19+'9.6 melléklet'!F19+'9.7 melléklet'!F19</f>
        <v>0</v>
      </c>
      <c r="G19" s="29">
        <f>'9.2 melléklet'!G19+'9.3 melléklet'!G19+' 9.4 melléklet'!G19+'9.5 melléklet'!G19+'9.6 melléklet'!G19+'9.7 melléklet'!G19</f>
        <v>0</v>
      </c>
      <c r="H19" s="24">
        <f>'9.2 melléklet'!H19+'9.3 melléklet'!H19+' 9.4 melléklet'!H19+'9.5 melléklet'!H19+'9.6 melléklet'!H19+'9.7 melléklet'!H19</f>
        <v>0</v>
      </c>
      <c r="I19" s="24">
        <f>'9.2 melléklet'!I19+'9.3 melléklet'!I19+' 9.4 melléklet'!I19+'9.5 melléklet'!I19+'9.6 melléklet'!I19+'9.7 melléklet'!I19</f>
        <v>0</v>
      </c>
      <c r="J19" s="24">
        <f>'9.2 melléklet'!J19+'9.3 melléklet'!J19+' 9.4 melléklet'!J19+'9.5 melléklet'!J19+'9.6 melléklet'!J19+'9.7 melléklet'!J19+'9.8 melléklet'!J19</f>
        <v>0</v>
      </c>
      <c r="K19" s="24">
        <f>'9.2 melléklet'!K19+'9.3 melléklet'!K19+' 9.4 melléklet'!K19+'9.5 melléklet'!K19+'9.6 melléklet'!K19+'9.7 melléklet'!K19+'9.8 melléklet'!K19</f>
        <v>0</v>
      </c>
      <c r="L19" s="28">
        <f>'9.2 melléklet'!L19+'9.3 melléklet'!L19+' 9.4 melléklet'!L19+'9.5 melléklet'!L19+'9.6 melléklet'!L19+'9.7 melléklet'!L19+'9.8 melléklet'!L19</f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>
        <f>'9.2 melléklet'!E20+'9.3 melléklet'!E20+' 9.4 melléklet'!E20+'9.5 melléklet'!E20+'9.6 melléklet'!E20+'9.7 melléklet'!E20</f>
        <v>0</v>
      </c>
      <c r="F20" s="29">
        <f>'9.2 melléklet'!F20+'9.3 melléklet'!F20+' 9.4 melléklet'!F20+'9.5 melléklet'!F20+'9.6 melléklet'!F20+'9.7 melléklet'!F20</f>
        <v>0</v>
      </c>
      <c r="G20" s="29">
        <f>'9.2 melléklet'!G20+'9.3 melléklet'!G20+' 9.4 melléklet'!G20+'9.5 melléklet'!G20+'9.6 melléklet'!G20+'9.7 melléklet'!G20</f>
        <v>0</v>
      </c>
      <c r="H20" s="24">
        <f>'9.2 melléklet'!H20+'9.3 melléklet'!H20+' 9.4 melléklet'!H20+'9.5 melléklet'!H20+'9.6 melléklet'!H20+'9.7 melléklet'!H20</f>
        <v>0</v>
      </c>
      <c r="I20" s="24">
        <f>'9.2 melléklet'!I20+'9.3 melléklet'!I20+' 9.4 melléklet'!I20+'9.5 melléklet'!I20+'9.6 melléklet'!I20+'9.7 melléklet'!I20</f>
        <v>0</v>
      </c>
      <c r="J20" s="24">
        <f>'9.2 melléklet'!J20+'9.3 melléklet'!J20+' 9.4 melléklet'!J20+'9.5 melléklet'!J20+'9.6 melléklet'!J20+'9.7 melléklet'!J20+'9.8 melléklet'!J20</f>
        <v>0</v>
      </c>
      <c r="K20" s="24">
        <f>'9.2 melléklet'!K20+'9.3 melléklet'!K20+' 9.4 melléklet'!K20+'9.5 melléklet'!K20+'9.6 melléklet'!K20+'9.7 melléklet'!K20+'9.8 melléklet'!K20</f>
        <v>0</v>
      </c>
      <c r="L20" s="28">
        <f>'9.2 melléklet'!L20+'9.3 melléklet'!L20+' 9.4 melléklet'!L20+'9.5 melléklet'!L20+'9.6 melléklet'!L20+'9.7 melléklet'!L20+'9.8 melléklet'!L20</f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>
        <f>'9.2 melléklet'!E21+'9.3 melléklet'!E21+' 9.4 melléklet'!E21+'9.5 melléklet'!E21+'9.6 melléklet'!E21+'9.7 melléklet'!E21</f>
        <v>0</v>
      </c>
      <c r="F21" s="29">
        <f>'9.2 melléklet'!F21+'9.3 melléklet'!F21+' 9.4 melléklet'!F21+'9.5 melléklet'!F21+'9.6 melléklet'!F21+'9.7 melléklet'!F21</f>
        <v>0</v>
      </c>
      <c r="G21" s="29">
        <f>'9.2 melléklet'!G21+'9.3 melléklet'!G21+' 9.4 melléklet'!G21+'9.5 melléklet'!G21+'9.6 melléklet'!G21+'9.7 melléklet'!G21</f>
        <v>0</v>
      </c>
      <c r="H21" s="24">
        <f>'9.2 melléklet'!H21+'9.3 melléklet'!H21+' 9.4 melléklet'!H21+'9.5 melléklet'!H21+'9.6 melléklet'!H21+'9.7 melléklet'!H21</f>
        <v>0</v>
      </c>
      <c r="I21" s="24">
        <f>'9.2 melléklet'!I21+'9.3 melléklet'!I21+' 9.4 melléklet'!I21+'9.5 melléklet'!I21+'9.6 melléklet'!I21+'9.7 melléklet'!I21</f>
        <v>0</v>
      </c>
      <c r="J21" s="24">
        <f>'9.2 melléklet'!J21+'9.3 melléklet'!J21+' 9.4 melléklet'!J21+'9.5 melléklet'!J21+'9.6 melléklet'!J21+'9.7 melléklet'!J21+'9.8 melléklet'!J21</f>
        <v>0</v>
      </c>
      <c r="K21" s="24">
        <f>'9.2 melléklet'!K21+'9.3 melléklet'!K21+' 9.4 melléklet'!K21+'9.5 melléklet'!K21+'9.6 melléklet'!K21+'9.7 melléklet'!K21+'9.8 melléklet'!K21</f>
        <v>0</v>
      </c>
      <c r="L21" s="28">
        <f>'9.2 melléklet'!L21+'9.3 melléklet'!L21+' 9.4 melléklet'!L21+'9.5 melléklet'!L21+'9.6 melléklet'!L21+'9.7 melléklet'!L21+'9.8 melléklet'!L21</f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>
        <f>'9.2 melléklet'!E22+'9.3 melléklet'!E22+' 9.4 melléklet'!E22+'9.5 melléklet'!E22+'9.6 melléklet'!E22+'9.7 melléklet'!E22</f>
        <v>0</v>
      </c>
      <c r="F22" s="29">
        <f>'9.2 melléklet'!F22+'9.3 melléklet'!F22+' 9.4 melléklet'!F22+'9.5 melléklet'!F22+'9.6 melléklet'!F22+'9.7 melléklet'!F22</f>
        <v>0</v>
      </c>
      <c r="G22" s="29">
        <f>'9.2 melléklet'!G22+'9.3 melléklet'!G22+' 9.4 melléklet'!G22+'9.5 melléklet'!G22+'9.6 melléklet'!G22+'9.7 melléklet'!G22</f>
        <v>0</v>
      </c>
      <c r="H22" s="24">
        <f>'9.2 melléklet'!H22+'9.3 melléklet'!H22+' 9.4 melléklet'!H22+'9.5 melléklet'!H22+'9.6 melléklet'!H22+'9.7 melléklet'!H22</f>
        <v>0</v>
      </c>
      <c r="I22" s="24">
        <f>'9.2 melléklet'!I22+'9.3 melléklet'!I22+' 9.4 melléklet'!I22+'9.5 melléklet'!I22+'9.6 melléklet'!I22+'9.7 melléklet'!I22</f>
        <v>0</v>
      </c>
      <c r="J22" s="24">
        <f>'9.2 melléklet'!J22+'9.3 melléklet'!J22+' 9.4 melléklet'!J22+'9.5 melléklet'!J22+'9.6 melléklet'!J22+'9.7 melléklet'!J22+'9.8 melléklet'!J22</f>
        <v>0</v>
      </c>
      <c r="K22" s="24">
        <f>'9.2 melléklet'!K22+'9.3 melléklet'!K22+' 9.4 melléklet'!K22+'9.5 melléklet'!K22+'9.6 melléklet'!K22+'9.7 melléklet'!K22+'9.8 melléklet'!K22</f>
        <v>0</v>
      </c>
      <c r="L22" s="28">
        <f>'9.2 melléklet'!L22+'9.3 melléklet'!L22+' 9.4 melléklet'!L22+'9.5 melléklet'!L22+'9.6 melléklet'!L22+'9.7 melléklet'!L22+'9.8 melléklet'!L22</f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'9.2 melléklet'!E23+'9.3 melléklet'!E23+' 9.4 melléklet'!E23+'9.5 melléklet'!E23+'9.6 melléklet'!E23+'9.7 melléklet'!E23</f>
        <v>0</v>
      </c>
      <c r="F23" s="31">
        <f>'9.2 melléklet'!F23+'9.3 melléklet'!F23+' 9.4 melléklet'!F23+'9.5 melléklet'!F23+'9.6 melléklet'!F23+'9.7 melléklet'!F23</f>
        <v>0</v>
      </c>
      <c r="G23" s="31">
        <f>'9.2 melléklet'!G23+'9.3 melléklet'!G23+' 9.4 melléklet'!G23+'9.5 melléklet'!G23+'9.6 melléklet'!G23+'9.7 melléklet'!G23</f>
        <v>0</v>
      </c>
      <c r="H23" s="31">
        <f>'9.2 melléklet'!H23+'9.3 melléklet'!H23+' 9.4 melléklet'!H23+'9.5 melléklet'!H23+'9.6 melléklet'!H23+'9.7 melléklet'!H23</f>
        <v>0</v>
      </c>
      <c r="I23" s="31">
        <f>'9.2 melléklet'!I23+'9.3 melléklet'!I23+' 9.4 melléklet'!I23+'9.5 melléklet'!I23+'9.6 melléklet'!I23+'9.7 melléklet'!I23</f>
        <v>0</v>
      </c>
      <c r="J23" s="31">
        <f>'9.2 melléklet'!J23+'9.3 melléklet'!J23+' 9.4 melléklet'!J23+'9.5 melléklet'!J23+'9.6 melléklet'!J23+'9.7 melléklet'!J23+'9.8 melléklet'!J23</f>
        <v>0</v>
      </c>
      <c r="K23" s="31">
        <f>'9.2 melléklet'!K23+'9.3 melléklet'!K23+' 9.4 melléklet'!K23+'9.5 melléklet'!K23+'9.6 melléklet'!K23+'9.7 melléklet'!K23+'9.8 melléklet'!K23</f>
        <v>0</v>
      </c>
      <c r="L23" s="31">
        <f>'9.2 melléklet'!L23+'9.3 melléklet'!L23+' 9.4 melléklet'!L23+'9.5 melléklet'!L23+'9.6 melléklet'!L23+'9.7 melléklet'!L23+'9.8 melléklet'!L23</f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>
        <f>'9.2 melléklet'!E24+'9.3 melléklet'!E24+' 9.4 melléklet'!E24+'9.5 melléklet'!E24+'9.6 melléklet'!E24+'9.7 melléklet'!E24</f>
        <v>0</v>
      </c>
      <c r="F24" s="25">
        <f>'9.2 melléklet'!F24+'9.3 melléklet'!F24+' 9.4 melléklet'!F24+'9.5 melléklet'!F24+'9.6 melléklet'!F24+'9.7 melléklet'!F24</f>
        <v>0</v>
      </c>
      <c r="G24" s="25">
        <f>'9.2 melléklet'!G24+'9.3 melléklet'!G24+' 9.4 melléklet'!G24+'9.5 melléklet'!G24+'9.6 melléklet'!G24+'9.7 melléklet'!G24</f>
        <v>0</v>
      </c>
      <c r="H24" s="24">
        <f>'9.2 melléklet'!H24+'9.3 melléklet'!H24+' 9.4 melléklet'!H24+'9.5 melléklet'!H24+'9.6 melléklet'!H24+'9.7 melléklet'!H24</f>
        <v>0</v>
      </c>
      <c r="I24" s="24">
        <f>'9.2 melléklet'!I24+'9.3 melléklet'!I24+' 9.4 melléklet'!I24+'9.5 melléklet'!I24+'9.6 melléklet'!I24+'9.7 melléklet'!I24</f>
        <v>0</v>
      </c>
      <c r="J24" s="24">
        <f>'9.2 melléklet'!J24+'9.3 melléklet'!J24+' 9.4 melléklet'!J24+'9.5 melléklet'!J24+'9.6 melléklet'!J24+'9.7 melléklet'!J24+'9.8 melléklet'!J24</f>
        <v>0</v>
      </c>
      <c r="K24" s="24">
        <f>'9.2 melléklet'!K24+'9.3 melléklet'!K24+' 9.4 melléklet'!K24+'9.5 melléklet'!K24+'9.6 melléklet'!K24+'9.7 melléklet'!K24+'9.8 melléklet'!K24</f>
        <v>0</v>
      </c>
      <c r="L24" s="28">
        <f>'9.2 melléklet'!L24+'9.3 melléklet'!L24+' 9.4 melléklet'!L24+'9.5 melléklet'!L24+'9.6 melléklet'!L24+'9.7 melléklet'!L24+'9.8 melléklet'!L24</f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>
        <f>'9.2 melléklet'!E25+'9.3 melléklet'!E25+' 9.4 melléklet'!E25+'9.5 melléklet'!E25+'9.6 melléklet'!E25+'9.7 melléklet'!E25</f>
        <v>0</v>
      </c>
      <c r="F25" s="25">
        <f>'9.2 melléklet'!F25+'9.3 melléklet'!F25+' 9.4 melléklet'!F25+'9.5 melléklet'!F25+'9.6 melléklet'!F25+'9.7 melléklet'!F25</f>
        <v>0</v>
      </c>
      <c r="G25" s="25">
        <f>'9.2 melléklet'!G25+'9.3 melléklet'!G25+' 9.4 melléklet'!G25+'9.5 melléklet'!G25+'9.6 melléklet'!G25+'9.7 melléklet'!G25</f>
        <v>0</v>
      </c>
      <c r="H25" s="24">
        <f>'9.2 melléklet'!H25+'9.3 melléklet'!H25+' 9.4 melléklet'!H25+'9.5 melléklet'!H25+'9.6 melléklet'!H25+'9.7 melléklet'!H25</f>
        <v>0</v>
      </c>
      <c r="I25" s="24">
        <f>'9.2 melléklet'!I25+'9.3 melléklet'!I25+' 9.4 melléklet'!I25+'9.5 melléklet'!I25+'9.6 melléklet'!I25+'9.7 melléklet'!I25</f>
        <v>0</v>
      </c>
      <c r="J25" s="24">
        <f>'9.2 melléklet'!J25+'9.3 melléklet'!J25+' 9.4 melléklet'!J25+'9.5 melléklet'!J25+'9.6 melléklet'!J25+'9.7 melléklet'!J25+'9.8 melléklet'!J25</f>
        <v>0</v>
      </c>
      <c r="K25" s="24">
        <f>'9.2 melléklet'!K25+'9.3 melléklet'!K25+' 9.4 melléklet'!K25+'9.5 melléklet'!K25+'9.6 melléklet'!K25+'9.7 melléklet'!K25+'9.8 melléklet'!K25</f>
        <v>0</v>
      </c>
      <c r="L25" s="28">
        <f>'9.2 melléklet'!L25+'9.3 melléklet'!L25+' 9.4 melléklet'!L25+'9.5 melléklet'!L25+'9.6 melléklet'!L25+'9.7 melléklet'!L25+'9.8 melléklet'!L25</f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>
        <f>'9.2 melléklet'!E26+'9.3 melléklet'!E26+' 9.4 melléklet'!E26+'9.5 melléklet'!E26+'9.6 melléklet'!E26+'9.7 melléklet'!E26</f>
        <v>0</v>
      </c>
      <c r="F26" s="25">
        <f>'9.2 melléklet'!F26+'9.3 melléklet'!F26+' 9.4 melléklet'!F26+'9.5 melléklet'!F26+'9.6 melléklet'!F26+'9.7 melléklet'!F26</f>
        <v>0</v>
      </c>
      <c r="G26" s="25">
        <f>'9.2 melléklet'!G26+'9.3 melléklet'!G26+' 9.4 melléklet'!G26+'9.5 melléklet'!G26+'9.6 melléklet'!G26+'9.7 melléklet'!G26</f>
        <v>0</v>
      </c>
      <c r="H26" s="24">
        <f>'9.2 melléklet'!H26+'9.3 melléklet'!H26+' 9.4 melléklet'!H26+'9.5 melléklet'!H26+'9.6 melléklet'!H26+'9.7 melléklet'!H26</f>
        <v>0</v>
      </c>
      <c r="I26" s="24">
        <f>'9.2 melléklet'!I26+'9.3 melléklet'!I26+' 9.4 melléklet'!I26+'9.5 melléklet'!I26+'9.6 melléklet'!I26+'9.7 melléklet'!I26</f>
        <v>0</v>
      </c>
      <c r="J26" s="24">
        <f>'9.2 melléklet'!J26+'9.3 melléklet'!J26+' 9.4 melléklet'!J26+'9.5 melléklet'!J26+'9.6 melléklet'!J26+'9.7 melléklet'!J26+'9.8 melléklet'!J26</f>
        <v>0</v>
      </c>
      <c r="K26" s="24">
        <f>'9.2 melléklet'!K26+'9.3 melléklet'!K26+' 9.4 melléklet'!K26+'9.5 melléklet'!K26+'9.6 melléklet'!K26+'9.7 melléklet'!K26+'9.8 melléklet'!K26</f>
        <v>0</v>
      </c>
      <c r="L26" s="28">
        <f>'9.2 melléklet'!L26+'9.3 melléklet'!L26+' 9.4 melléklet'!L26+'9.5 melléklet'!L26+'9.6 melléklet'!L26+'9.7 melléklet'!L26+'9.8 melléklet'!L26</f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>
        <f>'9.2 melléklet'!E27+'9.3 melléklet'!E27+' 9.4 melléklet'!E27+'9.5 melléklet'!E27+'9.6 melléklet'!E27+'9.7 melléklet'!E27</f>
        <v>0</v>
      </c>
      <c r="F27" s="25">
        <f>'9.2 melléklet'!F27+'9.3 melléklet'!F27+' 9.4 melléklet'!F27+'9.5 melléklet'!F27+'9.6 melléklet'!F27+'9.7 melléklet'!F27</f>
        <v>0</v>
      </c>
      <c r="G27" s="25">
        <f>'9.2 melléklet'!G27+'9.3 melléklet'!G27+' 9.4 melléklet'!G27+'9.5 melléklet'!G27+'9.6 melléklet'!G27+'9.7 melléklet'!G27</f>
        <v>0</v>
      </c>
      <c r="H27" s="24">
        <f>'9.2 melléklet'!H27+'9.3 melléklet'!H27+' 9.4 melléklet'!H27+'9.5 melléklet'!H27+'9.6 melléklet'!H27+'9.7 melléklet'!H27</f>
        <v>0</v>
      </c>
      <c r="I27" s="24">
        <f>'9.2 melléklet'!I27+'9.3 melléklet'!I27+' 9.4 melléklet'!I27+'9.5 melléklet'!I27+'9.6 melléklet'!I27+'9.7 melléklet'!I27</f>
        <v>0</v>
      </c>
      <c r="J27" s="24">
        <f>'9.2 melléklet'!J27+'9.3 melléklet'!J27+' 9.4 melléklet'!J27+'9.5 melléklet'!J27+'9.6 melléklet'!J27+'9.7 melléklet'!J27+'9.8 melléklet'!J27</f>
        <v>0</v>
      </c>
      <c r="K27" s="24">
        <f>'9.2 melléklet'!K27+'9.3 melléklet'!K27+' 9.4 melléklet'!K27+'9.5 melléklet'!K27+'9.6 melléklet'!K27+'9.7 melléklet'!K27+'9.8 melléklet'!K27</f>
        <v>0</v>
      </c>
      <c r="L27" s="28">
        <f>'9.2 melléklet'!L27+'9.3 melléklet'!L27+' 9.4 melléklet'!L27+'9.5 melléklet'!L27+'9.6 melléklet'!L27+'9.7 melléklet'!L27+'9.8 melléklet'!L27</f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>
        <f>'9.2 melléklet'!E28+'9.3 melléklet'!E28+' 9.4 melléklet'!E28+'9.5 melléklet'!E28+'9.6 melléklet'!E28+'9.7 melléklet'!E28</f>
        <v>0</v>
      </c>
      <c r="F28" s="24">
        <f>'9.2 melléklet'!F28+'9.3 melléklet'!F28+' 9.4 melléklet'!F28+'9.5 melléklet'!F28+'9.6 melléklet'!F28+'9.7 melléklet'!F28</f>
        <v>0</v>
      </c>
      <c r="G28" s="25">
        <f>'9.2 melléklet'!G28+'9.3 melléklet'!G28+' 9.4 melléklet'!G28+'9.5 melléklet'!G28+'9.6 melléklet'!G28+'9.7 melléklet'!G28</f>
        <v>0</v>
      </c>
      <c r="H28" s="24">
        <f>'9.2 melléklet'!H28+'9.3 melléklet'!H28+' 9.4 melléklet'!H28+'9.5 melléklet'!H28+'9.6 melléklet'!H28+'9.7 melléklet'!H28</f>
        <v>0</v>
      </c>
      <c r="I28" s="24">
        <f>'9.2 melléklet'!I28+'9.3 melléklet'!I28+' 9.4 melléklet'!I28+'9.5 melléklet'!I28+'9.6 melléklet'!I28+'9.7 melléklet'!I28</f>
        <v>0</v>
      </c>
      <c r="J28" s="24">
        <f>'9.2 melléklet'!J28+'9.3 melléklet'!J28+' 9.4 melléklet'!J28+'9.5 melléklet'!J28+'9.6 melléklet'!J28+'9.7 melléklet'!J28+'9.8 melléklet'!J28</f>
        <v>0</v>
      </c>
      <c r="K28" s="24">
        <f>'9.2 melléklet'!K28+'9.3 melléklet'!K28+' 9.4 melléklet'!K28+'9.5 melléklet'!K28+'9.6 melléklet'!K28+'9.7 melléklet'!K28+'9.8 melléklet'!K28</f>
        <v>0</v>
      </c>
      <c r="L28" s="28">
        <f>'9.2 melléklet'!L28+'9.3 melléklet'!L28+' 9.4 melléklet'!L28+'9.5 melléklet'!L28+'9.6 melléklet'!L28+'9.7 melléklet'!L28+'9.8 melléklet'!L28</f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'9.2 melléklet'!E29+'9.3 melléklet'!E29+' 9.4 melléklet'!E29+'9.5 melléklet'!E29+'9.6 melléklet'!E29+'9.7 melléklet'!E29</f>
        <v>0</v>
      </c>
      <c r="F29" s="32">
        <f>'9.2 melléklet'!F29+'9.3 melléklet'!F29+' 9.4 melléklet'!F29+'9.5 melléklet'!F29+'9.6 melléklet'!F29+'9.7 melléklet'!F29</f>
        <v>0</v>
      </c>
      <c r="G29" s="32">
        <f>'9.2 melléklet'!G29+'9.3 melléklet'!G29+' 9.4 melléklet'!G29+'9.5 melléklet'!G29+'9.6 melléklet'!G29+'9.7 melléklet'!G29</f>
        <v>0</v>
      </c>
      <c r="H29" s="32">
        <f>'9.2 melléklet'!H29+'9.3 melléklet'!H29+' 9.4 melléklet'!H29+'9.5 melléklet'!H29+'9.6 melléklet'!H29+'9.7 melléklet'!H29</f>
        <v>0</v>
      </c>
      <c r="I29" s="32">
        <f>'9.2 melléklet'!I29+'9.3 melléklet'!I29+' 9.4 melléklet'!I29+'9.5 melléklet'!I29+'9.6 melléklet'!I29+'9.7 melléklet'!I29</f>
        <v>0</v>
      </c>
      <c r="J29" s="32">
        <f>'9.2 melléklet'!J29+'9.3 melléklet'!J29+' 9.4 melléklet'!J29+'9.5 melléklet'!J29+'9.6 melléklet'!J29+'9.7 melléklet'!J29+'9.8 melléklet'!J29</f>
        <v>0</v>
      </c>
      <c r="K29" s="32">
        <f>'9.2 melléklet'!K29+'9.3 melléklet'!K29+' 9.4 melléklet'!K29+'9.5 melléklet'!K29+'9.6 melléklet'!K29+'9.7 melléklet'!K29+'9.8 melléklet'!K29</f>
        <v>0</v>
      </c>
      <c r="L29" s="32">
        <f>'9.2 melléklet'!L29+'9.3 melléklet'!L29+' 9.4 melléklet'!L29+'9.5 melléklet'!L29+'9.6 melléklet'!L29+'9.7 melléklet'!L29+'9.8 melléklet'!L29</f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>
        <f>'9.2 melléklet'!E30+'9.3 melléklet'!E30+' 9.4 melléklet'!E30+'9.5 melléklet'!E30+'9.6 melléklet'!E30+'9.7 melléklet'!E30</f>
        <v>0</v>
      </c>
      <c r="F30" s="25">
        <f>'9.2 melléklet'!F30+'9.3 melléklet'!F30+' 9.4 melléklet'!F30+'9.5 melléklet'!F30+'9.6 melléklet'!F30+'9.7 melléklet'!F30</f>
        <v>0</v>
      </c>
      <c r="G30" s="25">
        <f>'9.2 melléklet'!G30+'9.3 melléklet'!G30+' 9.4 melléklet'!G30+'9.5 melléklet'!G30+'9.6 melléklet'!G30+'9.7 melléklet'!G30</f>
        <v>0</v>
      </c>
      <c r="H30" s="24">
        <f>'9.2 melléklet'!H30+'9.3 melléklet'!H30+' 9.4 melléklet'!H30+'9.5 melléklet'!H30+'9.6 melléklet'!H30+'9.7 melléklet'!H30</f>
        <v>0</v>
      </c>
      <c r="I30" s="24">
        <f>'9.2 melléklet'!I30+'9.3 melléklet'!I30+' 9.4 melléklet'!I30+'9.5 melléklet'!I30+'9.6 melléklet'!I30+'9.7 melléklet'!I30</f>
        <v>0</v>
      </c>
      <c r="J30" s="24">
        <f>'9.2 melléklet'!J30+'9.3 melléklet'!J30+' 9.4 melléklet'!J30+'9.5 melléklet'!J30+'9.6 melléklet'!J30+'9.7 melléklet'!J30+'9.8 melléklet'!J30</f>
        <v>0</v>
      </c>
      <c r="K30" s="24">
        <f>'9.2 melléklet'!K30+'9.3 melléklet'!K30+' 9.4 melléklet'!K30+'9.5 melléklet'!K30+'9.6 melléklet'!K30+'9.7 melléklet'!K30+'9.8 melléklet'!K30</f>
        <v>0</v>
      </c>
      <c r="L30" s="28">
        <f>'9.2 melléklet'!L30+'9.3 melléklet'!L30+' 9.4 melléklet'!L30+'9.5 melléklet'!L30+'9.6 melléklet'!L30+'9.7 melléklet'!L30+'9.8 melléklet'!L30</f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>
        <f>'9.2 melléklet'!E31+'9.3 melléklet'!E31+' 9.4 melléklet'!E31+'9.5 melléklet'!E31+'9.6 melléklet'!E31+'9.7 melléklet'!E31</f>
        <v>0</v>
      </c>
      <c r="F31" s="25">
        <f>'9.2 melléklet'!F31+'9.3 melléklet'!F31+' 9.4 melléklet'!F31+'9.5 melléklet'!F31+'9.6 melléklet'!F31+'9.7 melléklet'!F31</f>
        <v>0</v>
      </c>
      <c r="G31" s="25">
        <f>'9.2 melléklet'!G31+'9.3 melléklet'!G31+' 9.4 melléklet'!G31+'9.5 melléklet'!G31+'9.6 melléklet'!G31+'9.7 melléklet'!G31</f>
        <v>0</v>
      </c>
      <c r="H31" s="24">
        <f>'9.2 melléklet'!H31+'9.3 melléklet'!H31+' 9.4 melléklet'!H31+'9.5 melléklet'!H31+'9.6 melléklet'!H31+'9.7 melléklet'!H31</f>
        <v>0</v>
      </c>
      <c r="I31" s="24">
        <f>'9.2 melléklet'!I31+'9.3 melléklet'!I31+' 9.4 melléklet'!I31+'9.5 melléklet'!I31+'9.6 melléklet'!I31+'9.7 melléklet'!I31</f>
        <v>0</v>
      </c>
      <c r="J31" s="24">
        <f>'9.2 melléklet'!J31+'9.3 melléklet'!J31+' 9.4 melléklet'!J31+'9.5 melléklet'!J31+'9.6 melléklet'!J31+'9.7 melléklet'!J31+'9.8 melléklet'!J31</f>
        <v>0</v>
      </c>
      <c r="K31" s="24">
        <f>'9.2 melléklet'!K31+'9.3 melléklet'!K31+' 9.4 melléklet'!K31+'9.5 melléklet'!K31+'9.6 melléklet'!K31+'9.7 melléklet'!K31+'9.8 melléklet'!K31</f>
        <v>0</v>
      </c>
      <c r="L31" s="28">
        <f>'9.2 melléklet'!L31+'9.3 melléklet'!L31+' 9.4 melléklet'!L31+'9.5 melléklet'!L31+'9.6 melléklet'!L31+'9.7 melléklet'!L31+'9.8 melléklet'!L31</f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'9.2 melléklet'!E32+'9.3 melléklet'!E32+' 9.4 melléklet'!E32+'9.5 melléklet'!E32+'9.6 melléklet'!E32+'9.7 melléklet'!E32</f>
        <v>0</v>
      </c>
      <c r="F32" s="28">
        <f>'9.2 melléklet'!F32+'9.3 melléklet'!F32+' 9.4 melléklet'!F32+'9.5 melléklet'!F32+'9.6 melléklet'!F32+'9.7 melléklet'!F32</f>
        <v>0</v>
      </c>
      <c r="G32" s="28">
        <f>'9.2 melléklet'!G32+'9.3 melléklet'!G32+' 9.4 melléklet'!G32+'9.5 melléklet'!G32+'9.6 melléklet'!G32+'9.7 melléklet'!G32</f>
        <v>0</v>
      </c>
      <c r="H32" s="24">
        <f>'9.2 melléklet'!H32+'9.3 melléklet'!H32+' 9.4 melléklet'!H32+'9.5 melléklet'!H32+'9.6 melléklet'!H32+'9.7 melléklet'!H32</f>
        <v>0</v>
      </c>
      <c r="I32" s="24">
        <f>'9.2 melléklet'!I32+'9.3 melléklet'!I32+' 9.4 melléklet'!I32+'9.5 melléklet'!I32+'9.6 melléklet'!I32+'9.7 melléklet'!I32</f>
        <v>0</v>
      </c>
      <c r="J32" s="24">
        <f>'9.2 melléklet'!J32+'9.3 melléklet'!J32+' 9.4 melléklet'!J32+'9.5 melléklet'!J32+'9.6 melléklet'!J32+'9.7 melléklet'!J32+'9.8 melléklet'!J32</f>
        <v>0</v>
      </c>
      <c r="K32" s="24">
        <f>'9.2 melléklet'!K32+'9.3 melléklet'!K32+' 9.4 melléklet'!K32+'9.5 melléklet'!K32+'9.6 melléklet'!K32+'9.7 melléklet'!K32+'9.8 melléklet'!K32</f>
        <v>0</v>
      </c>
      <c r="L32" s="28">
        <f>'9.2 melléklet'!L32+'9.3 melléklet'!L32+' 9.4 melléklet'!L32+'9.5 melléklet'!L32+'9.6 melléklet'!L32+'9.7 melléklet'!L32+'9.8 melléklet'!L32</f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>
        <f>'9.2 melléklet'!E33+'9.3 melléklet'!E33+' 9.4 melléklet'!E33+'9.5 melléklet'!E33+'9.6 melléklet'!E33+'9.7 melléklet'!E33</f>
        <v>0</v>
      </c>
      <c r="F33" s="29">
        <f>'9.2 melléklet'!F33+'9.3 melléklet'!F33+' 9.4 melléklet'!F33+'9.5 melléklet'!F33+'9.6 melléklet'!F33+'9.7 melléklet'!F33</f>
        <v>0</v>
      </c>
      <c r="G33" s="29">
        <f>'9.2 melléklet'!G33+'9.3 melléklet'!G33+' 9.4 melléklet'!G33+'9.5 melléklet'!G33+'9.6 melléklet'!G33+'9.7 melléklet'!G33</f>
        <v>0</v>
      </c>
      <c r="H33" s="24">
        <f>'9.2 melléklet'!H33+'9.3 melléklet'!H33+' 9.4 melléklet'!H33+'9.5 melléklet'!H33+'9.6 melléklet'!H33+'9.7 melléklet'!H33</f>
        <v>0</v>
      </c>
      <c r="I33" s="24">
        <f>'9.2 melléklet'!I33+'9.3 melléklet'!I33+' 9.4 melléklet'!I33+'9.5 melléklet'!I33+'9.6 melléklet'!I33+'9.7 melléklet'!I33</f>
        <v>0</v>
      </c>
      <c r="J33" s="24">
        <f>'9.2 melléklet'!J33+'9.3 melléklet'!J33+' 9.4 melléklet'!J33+'9.5 melléklet'!J33+'9.6 melléklet'!J33+'9.7 melléklet'!J33+'9.8 melléklet'!J33</f>
        <v>0</v>
      </c>
      <c r="K33" s="24">
        <f>'9.2 melléklet'!K33+'9.3 melléklet'!K33+' 9.4 melléklet'!K33+'9.5 melléklet'!K33+'9.6 melléklet'!K33+'9.7 melléklet'!K33+'9.8 melléklet'!K33</f>
        <v>0</v>
      </c>
      <c r="L33" s="28">
        <f>'9.2 melléklet'!L33+'9.3 melléklet'!L33+' 9.4 melléklet'!L33+'9.5 melléklet'!L33+'9.6 melléklet'!L33+'9.7 melléklet'!L33+'9.8 melléklet'!L33</f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>
        <f>'9.2 melléklet'!E34+'9.3 melléklet'!E34+' 9.4 melléklet'!E34+'9.5 melléklet'!E34+'9.6 melléklet'!E34+'9.7 melléklet'!E34</f>
        <v>0</v>
      </c>
      <c r="F34" s="29">
        <f>'9.2 melléklet'!F34+'9.3 melléklet'!F34+' 9.4 melléklet'!F34+'9.5 melléklet'!F34+'9.6 melléklet'!F34+'9.7 melléklet'!F34</f>
        <v>0</v>
      </c>
      <c r="G34" s="29">
        <f>'9.2 melléklet'!G34+'9.3 melléklet'!G34+' 9.4 melléklet'!G34+'9.5 melléklet'!G34+'9.6 melléklet'!G34+'9.7 melléklet'!G34</f>
        <v>0</v>
      </c>
      <c r="H34" s="24">
        <f>'9.2 melléklet'!H34+'9.3 melléklet'!H34+' 9.4 melléklet'!H34+'9.5 melléklet'!H34+'9.6 melléklet'!H34+'9.7 melléklet'!H34</f>
        <v>0</v>
      </c>
      <c r="I34" s="24">
        <f>'9.2 melléklet'!I34+'9.3 melléklet'!I34+' 9.4 melléklet'!I34+'9.5 melléklet'!I34+'9.6 melléklet'!I34+'9.7 melléklet'!I34</f>
        <v>0</v>
      </c>
      <c r="J34" s="24">
        <f>'9.2 melléklet'!J34+'9.3 melléklet'!J34+' 9.4 melléklet'!J34+'9.5 melléklet'!J34+'9.6 melléklet'!J34+'9.7 melléklet'!J34+'9.8 melléklet'!J34</f>
        <v>0</v>
      </c>
      <c r="K34" s="24">
        <f>'9.2 melléklet'!K34+'9.3 melléklet'!K34+' 9.4 melléklet'!K34+'9.5 melléklet'!K34+'9.6 melléklet'!K34+'9.7 melléklet'!K34+'9.8 melléklet'!K34</f>
        <v>0</v>
      </c>
      <c r="L34" s="28">
        <f>'9.2 melléklet'!L34+'9.3 melléklet'!L34+' 9.4 melléklet'!L34+'9.5 melléklet'!L34+'9.6 melléklet'!L34+'9.7 melléklet'!L34+'9.8 melléklet'!L34</f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>
        <f>'9.2 melléklet'!E35+'9.3 melléklet'!E35+' 9.4 melléklet'!E35+'9.5 melléklet'!E35+'9.6 melléklet'!E35+'9.7 melléklet'!E35</f>
        <v>0</v>
      </c>
      <c r="F35" s="29">
        <f>'9.2 melléklet'!F35+'9.3 melléklet'!F35+' 9.4 melléklet'!F35+'9.5 melléklet'!F35+'9.6 melléklet'!F35+'9.7 melléklet'!F35</f>
        <v>0</v>
      </c>
      <c r="G35" s="29">
        <f>'9.2 melléklet'!G35+'9.3 melléklet'!G35+' 9.4 melléklet'!G35+'9.5 melléklet'!G35+'9.6 melléklet'!G35+'9.7 melléklet'!G35</f>
        <v>0</v>
      </c>
      <c r="H35" s="24">
        <f>'9.2 melléklet'!H35+'9.3 melléklet'!H35+' 9.4 melléklet'!H35+'9.5 melléklet'!H35+'9.6 melléklet'!H35+'9.7 melléklet'!H35</f>
        <v>0</v>
      </c>
      <c r="I35" s="24">
        <f>'9.2 melléklet'!I35+'9.3 melléklet'!I35+' 9.4 melléklet'!I35+'9.5 melléklet'!I35+'9.6 melléklet'!I35+'9.7 melléklet'!I35</f>
        <v>0</v>
      </c>
      <c r="J35" s="24">
        <f>'9.2 melléklet'!J35+'9.3 melléklet'!J35+' 9.4 melléklet'!J35+'9.5 melléklet'!J35+'9.6 melléklet'!J35+'9.7 melléklet'!J35+'9.8 melléklet'!J35</f>
        <v>0</v>
      </c>
      <c r="K35" s="24">
        <f>'9.2 melléklet'!K35+'9.3 melléklet'!K35+' 9.4 melléklet'!K35+'9.5 melléklet'!K35+'9.6 melléklet'!K35+'9.7 melléklet'!K35+'9.8 melléklet'!K35</f>
        <v>0</v>
      </c>
      <c r="L35" s="28">
        <f>'9.2 melléklet'!L35+'9.3 melléklet'!L35+' 9.4 melléklet'!L35+'9.5 melléklet'!L35+'9.6 melléklet'!L35+'9.7 melléklet'!L35+'9.8 melléklet'!L35</f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>
        <f>'9.2 melléklet'!E36+'9.3 melléklet'!E36+' 9.4 melléklet'!E36+'9.5 melléklet'!E36+'9.6 melléklet'!E36+'9.7 melléklet'!E36</f>
        <v>0</v>
      </c>
      <c r="F36" s="24">
        <f>'9.2 melléklet'!F36+'9.3 melléklet'!F36+' 9.4 melléklet'!F36+'9.5 melléklet'!F36+'9.6 melléklet'!F36+'9.7 melléklet'!F36</f>
        <v>0</v>
      </c>
      <c r="G36" s="24">
        <f>'9.2 melléklet'!G36+'9.3 melléklet'!G36+' 9.4 melléklet'!G36+'9.5 melléklet'!G36+'9.6 melléklet'!G36+'9.7 melléklet'!G36</f>
        <v>0</v>
      </c>
      <c r="H36" s="24">
        <f>'9.2 melléklet'!H36+'9.3 melléklet'!H36+' 9.4 melléklet'!H36+'9.5 melléklet'!H36+'9.6 melléklet'!H36+'9.7 melléklet'!H36</f>
        <v>0</v>
      </c>
      <c r="I36" s="24">
        <f>'9.2 melléklet'!I36+'9.3 melléklet'!I36+' 9.4 melléklet'!I36+'9.5 melléklet'!I36+'9.6 melléklet'!I36+'9.7 melléklet'!I36</f>
        <v>0</v>
      </c>
      <c r="J36" s="24">
        <f>'9.2 melléklet'!J36+'9.3 melléklet'!J36+' 9.4 melléklet'!J36+'9.5 melléklet'!J36+'9.6 melléklet'!J36+'9.7 melléklet'!J36+'9.8 melléklet'!J36</f>
        <v>0</v>
      </c>
      <c r="K36" s="24">
        <f>'9.2 melléklet'!K36+'9.3 melléklet'!K36+' 9.4 melléklet'!K36+'9.5 melléklet'!K36+'9.6 melléklet'!K36+'9.7 melléklet'!K36+'9.8 melléklet'!K36</f>
        <v>0</v>
      </c>
      <c r="L36" s="28">
        <f>'9.2 melléklet'!L36+'9.3 melléklet'!L36+' 9.4 melléklet'!L36+'9.5 melléklet'!L36+'9.6 melléklet'!L36+'9.7 melléklet'!L36+'9.8 melléklet'!L36</f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>
        <f>'9.2 melléklet'!E37+'9.3 melléklet'!E37+' 9.4 melléklet'!E37+'9.5 melléklet'!E37+'9.6 melléklet'!E37+'9.7 melléklet'!E37</f>
        <v>0</v>
      </c>
      <c r="F37" s="24">
        <f>'9.2 melléklet'!F37+'9.3 melléklet'!F37+' 9.4 melléklet'!F37+'9.5 melléklet'!F37+'9.6 melléklet'!F37+'9.7 melléklet'!F37</f>
        <v>0</v>
      </c>
      <c r="G37" s="24">
        <f>'9.2 melléklet'!G37+'9.3 melléklet'!G37+' 9.4 melléklet'!G37+'9.5 melléklet'!G37+'9.6 melléklet'!G37+'9.7 melléklet'!G37</f>
        <v>0</v>
      </c>
      <c r="H37" s="24">
        <f>'9.2 melléklet'!H37+'9.3 melléklet'!H37+' 9.4 melléklet'!H37+'9.5 melléklet'!H37+'9.6 melléklet'!H37+'9.7 melléklet'!H37</f>
        <v>0</v>
      </c>
      <c r="I37" s="24">
        <f>'9.2 melléklet'!I37+'9.3 melléklet'!I37+' 9.4 melléklet'!I37+'9.5 melléklet'!I37+'9.6 melléklet'!I37+'9.7 melléklet'!I37</f>
        <v>0</v>
      </c>
      <c r="J37" s="24">
        <f>'9.2 melléklet'!J37+'9.3 melléklet'!J37+' 9.4 melléklet'!J37+'9.5 melléklet'!J37+'9.6 melléklet'!J37+'9.7 melléklet'!J37+'9.8 melléklet'!J37</f>
        <v>0</v>
      </c>
      <c r="K37" s="24">
        <f>'9.2 melléklet'!K37+'9.3 melléklet'!K37+' 9.4 melléklet'!K37+'9.5 melléklet'!K37+'9.6 melléklet'!K37+'9.7 melléklet'!K37+'9.8 melléklet'!K37</f>
        <v>0</v>
      </c>
      <c r="L37" s="28">
        <f>'9.2 melléklet'!L37+'9.3 melléklet'!L37+' 9.4 melléklet'!L37+'9.5 melléklet'!L37+'9.6 melléklet'!L37+'9.7 melléklet'!L37+'9.8 melléklet'!L37</f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>
        <f>'9.2 melléklet'!E38+'9.3 melléklet'!E38+' 9.4 melléklet'!E38+'9.5 melléklet'!E38+'9.6 melléklet'!E38+'9.7 melléklet'!E38</f>
        <v>0</v>
      </c>
      <c r="F38" s="24">
        <f>'9.2 melléklet'!F38+'9.3 melléklet'!F38+' 9.4 melléklet'!F38+'9.5 melléklet'!F38+'9.6 melléklet'!F38+'9.7 melléklet'!F38</f>
        <v>0</v>
      </c>
      <c r="G38" s="24">
        <f>'9.2 melléklet'!G38+'9.3 melléklet'!G38+' 9.4 melléklet'!G38+'9.5 melléklet'!G38+'9.6 melléklet'!G38+'9.7 melléklet'!G38</f>
        <v>0</v>
      </c>
      <c r="H38" s="24">
        <f>'9.2 melléklet'!H38+'9.3 melléklet'!H38+' 9.4 melléklet'!H38+'9.5 melléklet'!H38+'9.6 melléklet'!H38+'9.7 melléklet'!H38</f>
        <v>0</v>
      </c>
      <c r="I38" s="24">
        <f>'9.2 melléklet'!I38+'9.3 melléklet'!I38+' 9.4 melléklet'!I38+'9.5 melléklet'!I38+'9.6 melléklet'!I38+'9.7 melléklet'!I38</f>
        <v>0</v>
      </c>
      <c r="J38" s="24">
        <f>'9.2 melléklet'!J38+'9.3 melléklet'!J38+' 9.4 melléklet'!J38+'9.5 melléklet'!J38+'9.6 melléklet'!J38+'9.7 melléklet'!J38+'9.8 melléklet'!J38</f>
        <v>0</v>
      </c>
      <c r="K38" s="24">
        <f>'9.2 melléklet'!K38+'9.3 melléklet'!K38+' 9.4 melléklet'!K38+'9.5 melléklet'!K38+'9.6 melléklet'!K38+'9.7 melléklet'!K38+'9.8 melléklet'!K38</f>
        <v>0</v>
      </c>
      <c r="L38" s="28">
        <f>'9.2 melléklet'!L38+'9.3 melléklet'!L38+' 9.4 melléklet'!L38+'9.5 melléklet'!L38+'9.6 melléklet'!L38+'9.7 melléklet'!L38+'9.8 melléklet'!L38</f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>
        <f>'9.2 melléklet'!E39+'9.3 melléklet'!E39+' 9.4 melléklet'!E39+'9.5 melléklet'!E39+'9.6 melléklet'!E39+'9.7 melléklet'!E39</f>
        <v>0</v>
      </c>
      <c r="F39" s="24">
        <f>'9.2 melléklet'!F39+'9.3 melléklet'!F39+' 9.4 melléklet'!F39+'9.5 melléklet'!F39+'9.6 melléklet'!F39+'9.7 melléklet'!F39</f>
        <v>0</v>
      </c>
      <c r="G39" s="24">
        <f>'9.2 melléklet'!G39+'9.3 melléklet'!G39+' 9.4 melléklet'!G39+'9.5 melléklet'!G39+'9.6 melléklet'!G39+'9.7 melléklet'!G39</f>
        <v>0</v>
      </c>
      <c r="H39" s="24">
        <f>'9.2 melléklet'!H39+'9.3 melléklet'!H39+' 9.4 melléklet'!H39+'9.5 melléklet'!H39+'9.6 melléklet'!H39+'9.7 melléklet'!H39</f>
        <v>0</v>
      </c>
      <c r="I39" s="24">
        <f>'9.2 melléklet'!I39+'9.3 melléklet'!I39+' 9.4 melléklet'!I39+'9.5 melléklet'!I39+'9.6 melléklet'!I39+'9.7 melléklet'!I39</f>
        <v>0</v>
      </c>
      <c r="J39" s="24">
        <f>'9.2 melléklet'!J39+'9.3 melléklet'!J39+' 9.4 melléklet'!J39+'9.5 melléklet'!J39+'9.6 melléklet'!J39+'9.7 melléklet'!J39+'9.8 melléklet'!J39</f>
        <v>0</v>
      </c>
      <c r="K39" s="24">
        <f>'9.2 melléklet'!K39+'9.3 melléklet'!K39+' 9.4 melléklet'!K39+'9.5 melléklet'!K39+'9.6 melléklet'!K39+'9.7 melléklet'!K39+'9.8 melléklet'!K39</f>
        <v>0</v>
      </c>
      <c r="L39" s="28">
        <f>'9.2 melléklet'!L39+'9.3 melléklet'!L39+' 9.4 melléklet'!L39+'9.5 melléklet'!L39+'9.6 melléklet'!L39+'9.7 melléklet'!L39+'9.8 melléklet'!L39</f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>
        <f>'9.2 melléklet'!E40+'9.3 melléklet'!E40+' 9.4 melléklet'!E40+'9.5 melléklet'!E40+'9.6 melléklet'!E40+'9.7 melléklet'!E40</f>
        <v>0</v>
      </c>
      <c r="F40" s="24">
        <f>'9.2 melléklet'!F40+'9.3 melléklet'!F40+' 9.4 melléklet'!F40+'9.5 melléklet'!F40+'9.6 melléklet'!F40+'9.7 melléklet'!F40</f>
        <v>0</v>
      </c>
      <c r="G40" s="24">
        <f>'9.2 melléklet'!G40+'9.3 melléklet'!G40+' 9.4 melléklet'!G40+'9.5 melléklet'!G40+'9.6 melléklet'!G40+'9.7 melléklet'!G40</f>
        <v>0</v>
      </c>
      <c r="H40" s="24">
        <f>'9.2 melléklet'!H40+'9.3 melléklet'!H40+' 9.4 melléklet'!H40+'9.5 melléklet'!H40+'9.6 melléklet'!H40+'9.7 melléklet'!H40</f>
        <v>0</v>
      </c>
      <c r="I40" s="24">
        <f>'9.2 melléklet'!I40+'9.3 melléklet'!I40+' 9.4 melléklet'!I40+'9.5 melléklet'!I40+'9.6 melléklet'!I40+'9.7 melléklet'!I40</f>
        <v>0</v>
      </c>
      <c r="J40" s="24">
        <f>'9.2 melléklet'!J40+'9.3 melléklet'!J40+' 9.4 melléklet'!J40+'9.5 melléklet'!J40+'9.6 melléklet'!J40+'9.7 melléklet'!J40+'9.8 melléklet'!J40</f>
        <v>0</v>
      </c>
      <c r="K40" s="24">
        <f>'9.2 melléklet'!K40+'9.3 melléklet'!K40+' 9.4 melléklet'!K40+'9.5 melléklet'!K40+'9.6 melléklet'!K40+'9.7 melléklet'!K40+'9.8 melléklet'!K40</f>
        <v>0</v>
      </c>
      <c r="L40" s="28">
        <f>'9.2 melléklet'!L40+'9.3 melléklet'!L40+' 9.4 melléklet'!L40+'9.5 melléklet'!L40+'9.6 melléklet'!L40+'9.7 melléklet'!L40+'9.8 melléklet'!L40</f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'9.2 melléklet'!E41+'9.3 melléklet'!E41+' 9.4 melléklet'!E41+'9.5 melléklet'!E41+'9.6 melléklet'!E41+'9.7 melléklet'!E41</f>
        <v>0</v>
      </c>
      <c r="F41" s="28">
        <f>'9.2 melléklet'!F41+'9.3 melléklet'!F41+' 9.4 melléklet'!F41+'9.5 melléklet'!F41+'9.6 melléklet'!F41+'9.7 melléklet'!F41</f>
        <v>0</v>
      </c>
      <c r="G41" s="28">
        <f>'9.2 melléklet'!G41+'9.3 melléklet'!G41+' 9.4 melléklet'!G41+'9.5 melléklet'!G41+'9.6 melléklet'!G41+'9.7 melléklet'!G41</f>
        <v>0</v>
      </c>
      <c r="H41" s="24">
        <f>'9.2 melléklet'!H41+'9.3 melléklet'!H41+' 9.4 melléklet'!H41+'9.5 melléklet'!H41+'9.6 melléklet'!H41+'9.7 melléklet'!H41</f>
        <v>0</v>
      </c>
      <c r="I41" s="24">
        <f>'9.2 melléklet'!I41+'9.3 melléklet'!I41+' 9.4 melléklet'!I41+'9.5 melléklet'!I41+'9.6 melléklet'!I41+'9.7 melléklet'!I41</f>
        <v>0</v>
      </c>
      <c r="J41" s="24">
        <f>'9.2 melléklet'!J41+'9.3 melléklet'!J41+' 9.4 melléklet'!J41+'9.5 melléklet'!J41+'9.6 melléklet'!J41+'9.7 melléklet'!J41+'9.8 melléklet'!J41</f>
        <v>0</v>
      </c>
      <c r="K41" s="24">
        <f>'9.2 melléklet'!K41+'9.3 melléklet'!K41+' 9.4 melléklet'!K41+'9.5 melléklet'!K41+'9.6 melléklet'!K41+'9.7 melléklet'!K41+'9.8 melléklet'!K41</f>
        <v>0</v>
      </c>
      <c r="L41" s="28">
        <f>'9.2 melléklet'!L41+'9.3 melléklet'!L41+' 9.4 melléklet'!L41+'9.5 melléklet'!L41+'9.6 melléklet'!L41+'9.7 melléklet'!L41+'9.8 melléklet'!L41</f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>
        <f>'9.2 melléklet'!E42+'9.3 melléklet'!E42+' 9.4 melléklet'!E42+'9.5 melléklet'!E42+'9.6 melléklet'!E42+'9.7 melléklet'!E42</f>
        <v>0</v>
      </c>
      <c r="F42" s="29">
        <f>'9.2 melléklet'!F42+'9.3 melléklet'!F42+' 9.4 melléklet'!F42+'9.5 melléklet'!F42+'9.6 melléklet'!F42+'9.7 melléklet'!F42</f>
        <v>0</v>
      </c>
      <c r="G42" s="29">
        <f>'9.2 melléklet'!G42+'9.3 melléklet'!G42+' 9.4 melléklet'!G42+'9.5 melléklet'!G42+'9.6 melléklet'!G42+'9.7 melléklet'!G42</f>
        <v>0</v>
      </c>
      <c r="H42" s="24">
        <f>'9.2 melléklet'!H42+'9.3 melléklet'!H42+' 9.4 melléklet'!H42+'9.5 melléklet'!H42+'9.6 melléklet'!H42+'9.7 melléklet'!H42</f>
        <v>0</v>
      </c>
      <c r="I42" s="24">
        <f>'9.2 melléklet'!I42+'9.3 melléklet'!I42+' 9.4 melléklet'!I42+'9.5 melléklet'!I42+'9.6 melléklet'!I42+'9.7 melléklet'!I42</f>
        <v>0</v>
      </c>
      <c r="J42" s="24">
        <f>'9.2 melléklet'!J42+'9.3 melléklet'!J42+' 9.4 melléklet'!J42+'9.5 melléklet'!J42+'9.6 melléklet'!J42+'9.7 melléklet'!J42+'9.8 melléklet'!J42</f>
        <v>0</v>
      </c>
      <c r="K42" s="24">
        <f>'9.2 melléklet'!K42+'9.3 melléklet'!K42+' 9.4 melléklet'!K42+'9.5 melléklet'!K42+'9.6 melléklet'!K42+'9.7 melléklet'!K42+'9.8 melléklet'!K42</f>
        <v>0</v>
      </c>
      <c r="L42" s="28">
        <f>'9.2 melléklet'!L42+'9.3 melléklet'!L42+' 9.4 melléklet'!L42+'9.5 melléklet'!L42+'9.6 melléklet'!L42+'9.7 melléklet'!L42+'9.8 melléklet'!L42</f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'9.2 melléklet'!E43+'9.3 melléklet'!E43+' 9.4 melléklet'!E43+'9.5 melléklet'!E43+'9.6 melléklet'!E43+'9.7 melléklet'!E43</f>
        <v>0</v>
      </c>
      <c r="F43" s="31">
        <f>'9.2 melléklet'!F43+'9.3 melléklet'!F43+' 9.4 melléklet'!F43+'9.5 melléklet'!F43+'9.6 melléklet'!F43+'9.7 melléklet'!F43</f>
        <v>0</v>
      </c>
      <c r="G43" s="31">
        <f>'9.2 melléklet'!G43+'9.3 melléklet'!G43+' 9.4 melléklet'!G43+'9.5 melléklet'!G43+'9.6 melléklet'!G43+'9.7 melléklet'!G43</f>
        <v>0</v>
      </c>
      <c r="H43" s="31">
        <f>'9.2 melléklet'!H43+'9.3 melléklet'!H43+' 9.4 melléklet'!H43+'9.5 melléklet'!H43+'9.6 melléklet'!H43+'9.7 melléklet'!H43</f>
        <v>0</v>
      </c>
      <c r="I43" s="31">
        <f>'9.2 melléklet'!I43+'9.3 melléklet'!I43+' 9.4 melléklet'!I43+'9.5 melléklet'!I43+'9.6 melléklet'!I43+'9.7 melléklet'!I43</f>
        <v>0</v>
      </c>
      <c r="J43" s="31">
        <f>'9.2 melléklet'!J43+'9.3 melléklet'!J43+' 9.4 melléklet'!J43+'9.5 melléklet'!J43+'9.6 melléklet'!J43+'9.7 melléklet'!J43+'9.8 melléklet'!J43</f>
        <v>0</v>
      </c>
      <c r="K43" s="31">
        <f>'9.2 melléklet'!K43+'9.3 melléklet'!K43+' 9.4 melléklet'!K43+'9.5 melléklet'!K43+'9.6 melléklet'!K43+'9.7 melléklet'!K43+'9.8 melléklet'!K43</f>
        <v>0</v>
      </c>
      <c r="L43" s="31">
        <f>'9.2 melléklet'!L43+'9.3 melléklet'!L43+' 9.4 melléklet'!L43+'9.5 melléklet'!L43+'9.6 melléklet'!L43+'9.7 melléklet'!L43+'9.8 melléklet'!L43</f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>
        <f>'9.2 melléklet'!E44+'9.3 melléklet'!E44+' 9.4 melléklet'!E44+'9.5 melléklet'!E44+'9.6 melléklet'!E44+'9.7 melléklet'!E44</f>
        <v>0</v>
      </c>
      <c r="F44" s="28">
        <f>'9.2 melléklet'!F44+'9.3 melléklet'!F44+' 9.4 melléklet'!F44+'9.5 melléklet'!F44+'9.6 melléklet'!F44+'9.7 melléklet'!F44</f>
        <v>0</v>
      </c>
      <c r="G44" s="28">
        <f>'9.2 melléklet'!G44+'9.3 melléklet'!G44+' 9.4 melléklet'!G44+'9.5 melléklet'!G44+'9.6 melléklet'!G44+'9.7 melléklet'!G44</f>
        <v>0</v>
      </c>
      <c r="H44" s="24">
        <f>'9.2 melléklet'!H44+'9.3 melléklet'!H44+' 9.4 melléklet'!H44+'9.5 melléklet'!H44+'9.6 melléklet'!H44+'9.7 melléklet'!H44</f>
        <v>0</v>
      </c>
      <c r="I44" s="24">
        <f>'9.2 melléklet'!I44+'9.3 melléklet'!I44+' 9.4 melléklet'!I44+'9.5 melléklet'!I44+'9.6 melléklet'!I44+'9.7 melléklet'!I44</f>
        <v>0</v>
      </c>
      <c r="J44" s="24">
        <f>'9.2 melléklet'!J44+'9.3 melléklet'!J44+' 9.4 melléklet'!J44+'9.5 melléklet'!J44+'9.6 melléklet'!J44+'9.7 melléklet'!J44+'9.8 melléklet'!J44</f>
        <v>0</v>
      </c>
      <c r="K44" s="24">
        <f>'9.2 melléklet'!K44+'9.3 melléklet'!K44+' 9.4 melléklet'!K44+'9.5 melléklet'!K44+'9.6 melléklet'!K44+'9.7 melléklet'!K44+'9.8 melléklet'!K44</f>
        <v>0</v>
      </c>
      <c r="L44" s="28">
        <f>'9.2 melléklet'!L44+'9.3 melléklet'!L44+' 9.4 melléklet'!L44+'9.5 melléklet'!L44+'9.6 melléklet'!L44+'9.7 melléklet'!L44+'9.8 melléklet'!L44</f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f>'9.2 melléklet'!E45+'9.3 melléklet'!E45+' 9.4 melléklet'!E45+'9.5 melléklet'!E45+'9.6 melléklet'!E45+'9.7 melléklet'!E45</f>
        <v>5955469</v>
      </c>
      <c r="F45" s="28">
        <f>'9.2 melléklet'!F45+'9.3 melléklet'!F45+' 9.4 melléklet'!F45+'9.5 melléklet'!F45+'9.6 melléklet'!F45+'9.7 melléklet'!F45</f>
        <v>0</v>
      </c>
      <c r="G45" s="28">
        <f>'9.2 melléklet'!G45+'9.3 melléklet'!G45+' 9.4 melléklet'!G45+'9.5 melléklet'!G45+'9.6 melléklet'!G45+'9.7 melléklet'!G45</f>
        <v>0</v>
      </c>
      <c r="H45" s="24">
        <f>'9.2 melléklet'!H45+'9.3 melléklet'!H45+' 9.4 melléklet'!H45+'9.5 melléklet'!H45+'9.6 melléklet'!H45+'9.7 melléklet'!H45</f>
        <v>-1000000</v>
      </c>
      <c r="I45" s="24">
        <f>'9.2 melléklet'!I45+'9.3 melléklet'!I45+' 9.4 melléklet'!I45+'9.5 melléklet'!I45+'9.6 melléklet'!I45+'9.7 melléklet'!I45</f>
        <v>0</v>
      </c>
      <c r="J45" s="24">
        <f>'9.2 melléklet'!J45+'9.3 melléklet'!J45+' 9.4 melléklet'!J45+'9.5 melléklet'!J45+'9.6 melléklet'!J45+'9.7 melléklet'!J45+'9.8 melléklet'!J45</f>
        <v>0</v>
      </c>
      <c r="K45" s="24">
        <f>'9.2 melléklet'!K45+'9.3 melléklet'!K45+' 9.4 melléklet'!K45+'9.5 melléklet'!K45+'9.6 melléklet'!K45+'9.7 melléklet'!K45+'9.8 melléklet'!K45</f>
        <v>0</v>
      </c>
      <c r="L45" s="28">
        <f>'9.2 melléklet'!L45+'9.3 melléklet'!L45+' 9.4 melléklet'!L45+'9.5 melléklet'!L45+'9.6 melléklet'!L45+'9.7 melléklet'!L45+'9.8 melléklet'!L45</f>
        <v>4955469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>
        <f>'9.2 melléklet'!E46+'9.3 melléklet'!E46+' 9.4 melléklet'!E46+'9.5 melléklet'!E46+'9.6 melléklet'!E46+'9.7 melléklet'!E46</f>
        <v>4100000</v>
      </c>
      <c r="F46" s="28">
        <f>'9.2 melléklet'!F46+'9.3 melléklet'!F46+' 9.4 melléklet'!F46+'9.5 melléklet'!F46+'9.6 melléklet'!F46+'9.7 melléklet'!F46</f>
        <v>0</v>
      </c>
      <c r="G46" s="28">
        <f>'9.2 melléklet'!G46+'9.3 melléklet'!G46+' 9.4 melléklet'!G46+'9.5 melléklet'!G46+'9.6 melléklet'!G46+'9.7 melléklet'!G46</f>
        <v>0</v>
      </c>
      <c r="H46" s="24">
        <f>'9.2 melléklet'!H46+'9.3 melléklet'!H46+' 9.4 melléklet'!H46+'9.5 melléklet'!H46+'9.6 melléklet'!H46+'9.7 melléklet'!H46</f>
        <v>0</v>
      </c>
      <c r="I46" s="24">
        <f>'9.2 melléklet'!I46+'9.3 melléklet'!I46+' 9.4 melléklet'!I46+'9.5 melléklet'!I46+'9.6 melléklet'!I46+'9.7 melléklet'!I46</f>
        <v>0</v>
      </c>
      <c r="J46" s="24">
        <f>'9.2 melléklet'!J46+'9.3 melléklet'!J46+' 9.4 melléklet'!J46+'9.5 melléklet'!J46+'9.6 melléklet'!J46+'9.7 melléklet'!J46+'9.8 melléklet'!J46</f>
        <v>0</v>
      </c>
      <c r="K46" s="24">
        <f>'9.2 melléklet'!K46+'9.3 melléklet'!K46+' 9.4 melléklet'!K46+'9.5 melléklet'!K46+'9.6 melléklet'!K46+'9.7 melléklet'!K46+'9.8 melléklet'!K46</f>
        <v>0</v>
      </c>
      <c r="L46" s="28">
        <f>'9.2 melléklet'!L46+'9.3 melléklet'!L46+' 9.4 melléklet'!L46+'9.5 melléklet'!L46+'9.6 melléklet'!L46+'9.7 melléklet'!L46+'9.8 melléklet'!L46</f>
        <v>4100000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>
        <f>'9.2 melléklet'!E47+'9.3 melléklet'!E47+' 9.4 melléklet'!E47+'9.5 melléklet'!E47+'9.6 melléklet'!E47+'9.7 melléklet'!E47</f>
        <v>2800000</v>
      </c>
      <c r="F47" s="28">
        <f>'9.2 melléklet'!F47+'9.3 melléklet'!F47+' 9.4 melléklet'!F47+'9.5 melléklet'!F47+'9.6 melléklet'!F47+'9.7 melléklet'!F47</f>
        <v>0</v>
      </c>
      <c r="G47" s="28">
        <f>'9.2 melléklet'!G47+'9.3 melléklet'!G47+' 9.4 melléklet'!G47+'9.5 melléklet'!G47+'9.6 melléklet'!G47+'9.7 melléklet'!G47</f>
        <v>0</v>
      </c>
      <c r="H47" s="24">
        <f>'9.2 melléklet'!H47+'9.3 melléklet'!H47+' 9.4 melléklet'!H47+'9.5 melléklet'!H47+'9.6 melléklet'!H47+'9.7 melléklet'!H47</f>
        <v>0</v>
      </c>
      <c r="I47" s="24">
        <f>'9.2 melléklet'!I47+'9.3 melléklet'!I47+' 9.4 melléklet'!I47+'9.5 melléklet'!I47+'9.6 melléklet'!I47+'9.7 melléklet'!I47</f>
        <v>0</v>
      </c>
      <c r="J47" s="24">
        <f>'9.2 melléklet'!J47+'9.3 melléklet'!J47+' 9.4 melléklet'!J47+'9.5 melléklet'!J47+'9.6 melléklet'!J47+'9.7 melléklet'!J47+'9.8 melléklet'!J47</f>
        <v>0</v>
      </c>
      <c r="K47" s="24">
        <f>'9.2 melléklet'!K47+'9.3 melléklet'!K47+' 9.4 melléklet'!K47+'9.5 melléklet'!K47+'9.6 melléklet'!K47+'9.7 melléklet'!K47+'9.8 melléklet'!K47</f>
        <v>0</v>
      </c>
      <c r="L47" s="28">
        <f>'9.2 melléklet'!L47+'9.3 melléklet'!L47+' 9.4 melléklet'!L47+'9.5 melléklet'!L47+'9.6 melléklet'!L47+'9.7 melléklet'!L47+'9.8 melléklet'!L47</f>
        <v>2800000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f>'9.2 melléklet'!E48+'9.3 melléklet'!E48+' 9.4 melléklet'!E48+'9.5 melléklet'!E48+'9.6 melléklet'!E48+'9.7 melléklet'!E48</f>
        <v>16105512</v>
      </c>
      <c r="F48" s="28">
        <f>'9.2 melléklet'!F48+'9.3 melléklet'!F48+' 9.4 melléklet'!F48+'9.5 melléklet'!F48+'9.6 melléklet'!F48+'9.7 melléklet'!F48</f>
        <v>0</v>
      </c>
      <c r="G48" s="28">
        <f>'9.2 melléklet'!G48+'9.3 melléklet'!G48+' 9.4 melléklet'!G48+'9.5 melléklet'!G48+'9.6 melléklet'!G48+'9.7 melléklet'!G48</f>
        <v>0</v>
      </c>
      <c r="H48" s="24">
        <f>'9.2 melléklet'!H48+'9.3 melléklet'!H48+' 9.4 melléklet'!H48+'9.5 melléklet'!H48+'9.6 melléklet'!H48+'9.7 melléklet'!H48</f>
        <v>0</v>
      </c>
      <c r="I48" s="24">
        <f>'9.2 melléklet'!I48+'9.3 melléklet'!I48+' 9.4 melléklet'!I48+'9.5 melléklet'!I48+'9.6 melléklet'!I48+'9.7 melléklet'!I48</f>
        <v>0</v>
      </c>
      <c r="J48" s="24">
        <f>'9.2 melléklet'!J48+'9.3 melléklet'!J48+' 9.4 melléklet'!J48+'9.5 melléklet'!J48+'9.6 melléklet'!J48+'9.7 melléklet'!J48+'9.8 melléklet'!J48</f>
        <v>0</v>
      </c>
      <c r="K48" s="24">
        <f>'9.2 melléklet'!K48+'9.3 melléklet'!K48+' 9.4 melléklet'!K48+'9.5 melléklet'!K48+'9.6 melléklet'!K48+'9.7 melléklet'!K48+'9.8 melléklet'!K48</f>
        <v>0</v>
      </c>
      <c r="L48" s="28">
        <f>'9.2 melléklet'!L48+'9.3 melléklet'!L48+' 9.4 melléklet'!L48+'9.5 melléklet'!L48+'9.6 melléklet'!L48+'9.7 melléklet'!L48+'9.8 melléklet'!L48</f>
        <v>16105512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f>'9.2 melléklet'!E49+'9.3 melléklet'!E49+' 9.4 melléklet'!E49+'9.5 melléklet'!E49+'9.6 melléklet'!E49+'9.7 melléklet'!E49</f>
        <v>5566548</v>
      </c>
      <c r="F49" s="28">
        <f>'9.2 melléklet'!F49+'9.3 melléklet'!F49+' 9.4 melléklet'!F49+'9.5 melléklet'!F49+'9.6 melléklet'!F49+'9.7 melléklet'!F49</f>
        <v>0</v>
      </c>
      <c r="G49" s="28">
        <f>'9.2 melléklet'!G49+'9.3 melléklet'!G49+' 9.4 melléklet'!G49+'9.5 melléklet'!G49+'9.6 melléklet'!G49+'9.7 melléklet'!G49</f>
        <v>0</v>
      </c>
      <c r="H49" s="24">
        <f>'9.2 melléklet'!H49+'9.3 melléklet'!H49+' 9.4 melléklet'!H49+'9.5 melléklet'!H49+'9.6 melléklet'!H49+'9.7 melléklet'!H49</f>
        <v>0</v>
      </c>
      <c r="I49" s="24">
        <f>'9.2 melléklet'!I49+'9.3 melléklet'!I49+' 9.4 melléklet'!I49+'9.5 melléklet'!I49+'9.6 melléklet'!I49+'9.7 melléklet'!I49</f>
        <v>0</v>
      </c>
      <c r="J49" s="24">
        <f>'9.2 melléklet'!J49+'9.3 melléklet'!J49+' 9.4 melléklet'!J49+'9.5 melléklet'!J49+'9.6 melléklet'!J49+'9.7 melléklet'!J49+'9.8 melléklet'!J49</f>
        <v>0</v>
      </c>
      <c r="K49" s="24">
        <f>'9.2 melléklet'!K49+'9.3 melléklet'!K49+' 9.4 melléklet'!K49+'9.5 melléklet'!K49+'9.6 melléklet'!K49+'9.7 melléklet'!K49+'9.8 melléklet'!K49</f>
        <v>0</v>
      </c>
      <c r="L49" s="28">
        <f>'9.2 melléklet'!L49+'9.3 melléklet'!L49+' 9.4 melléklet'!L49+'9.5 melléklet'!L49+'9.6 melléklet'!L49+'9.7 melléklet'!L49+'9.8 melléklet'!L49</f>
        <v>5566548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>
        <f>'9.2 melléklet'!E50+'9.3 melléklet'!E50+' 9.4 melléklet'!E50+'9.5 melléklet'!E50+'9.6 melléklet'!E50+'9.7 melléklet'!E50</f>
        <v>0</v>
      </c>
      <c r="F50" s="28">
        <f>'9.2 melléklet'!F50+'9.3 melléklet'!F50+' 9.4 melléklet'!F50+'9.5 melléklet'!F50+'9.6 melléklet'!F50+'9.7 melléklet'!F50</f>
        <v>0</v>
      </c>
      <c r="G50" s="28">
        <f>'9.2 melléklet'!G50+'9.3 melléklet'!G50+' 9.4 melléklet'!G50+'9.5 melléklet'!G50+'9.6 melléklet'!G50+'9.7 melléklet'!G50</f>
        <v>0</v>
      </c>
      <c r="H50" s="24">
        <f>'9.2 melléklet'!H50+'9.3 melléklet'!H50+' 9.4 melléklet'!H50+'9.5 melléklet'!H50+'9.6 melléklet'!H50+'9.7 melléklet'!H50</f>
        <v>0</v>
      </c>
      <c r="I50" s="24">
        <f>'9.2 melléklet'!I50+'9.3 melléklet'!I50+' 9.4 melléklet'!I50+'9.5 melléklet'!I50+'9.6 melléklet'!I50+'9.7 melléklet'!I50</f>
        <v>0</v>
      </c>
      <c r="J50" s="24">
        <f>'9.2 melléklet'!J50+'9.3 melléklet'!J50+' 9.4 melléklet'!J50+'9.5 melléklet'!J50+'9.6 melléklet'!J50+'9.7 melléklet'!J50+'9.8 melléklet'!J50</f>
        <v>0</v>
      </c>
      <c r="K50" s="24">
        <f>'9.2 melléklet'!K50+'9.3 melléklet'!K50+' 9.4 melléklet'!K50+'9.5 melléklet'!K50+'9.6 melléklet'!K50+'9.7 melléklet'!K50+'9.8 melléklet'!K50</f>
        <v>0</v>
      </c>
      <c r="L50" s="28">
        <f>'9.2 melléklet'!L50+'9.3 melléklet'!L50+' 9.4 melléklet'!L50+'9.5 melléklet'!L50+'9.6 melléklet'!L50+'9.7 melléklet'!L50+'9.8 melléklet'!L50</f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>
        <f>'9.2 melléklet'!E51+'9.3 melléklet'!E51+' 9.4 melléklet'!E51+'9.5 melléklet'!E51+'9.6 melléklet'!E51+'9.7 melléklet'!E51</f>
        <v>0</v>
      </c>
      <c r="F51" s="24">
        <f>'9.2 melléklet'!F51+'9.3 melléklet'!F51+' 9.4 melléklet'!F51+'9.5 melléklet'!F51+'9.6 melléklet'!F51+'9.7 melléklet'!F51</f>
        <v>0</v>
      </c>
      <c r="G51" s="24">
        <f>'9.2 melléklet'!G51+'9.3 melléklet'!G51+' 9.4 melléklet'!G51+'9.5 melléklet'!G51+'9.6 melléklet'!G51+'9.7 melléklet'!G51</f>
        <v>0</v>
      </c>
      <c r="H51" s="24">
        <f>'9.2 melléklet'!H51+'9.3 melléklet'!H51+' 9.4 melléklet'!H51+'9.5 melléklet'!H51+'9.6 melléklet'!H51+'9.7 melléklet'!H51</f>
        <v>0</v>
      </c>
      <c r="I51" s="24">
        <f>'9.2 melléklet'!I51+'9.3 melléklet'!I51+' 9.4 melléklet'!I51+'9.5 melléklet'!I51+'9.6 melléklet'!I51+'9.7 melléklet'!I51</f>
        <v>0</v>
      </c>
      <c r="J51" s="24">
        <f>'9.2 melléklet'!J51+'9.3 melléklet'!J51+' 9.4 melléklet'!J51+'9.5 melléklet'!J51+'9.6 melléklet'!J51+'9.7 melléklet'!J51+'9.8 melléklet'!J51</f>
        <v>0</v>
      </c>
      <c r="K51" s="24">
        <f>'9.2 melléklet'!K51+'9.3 melléklet'!K51+' 9.4 melléklet'!K51+'9.5 melléklet'!K51+'9.6 melléklet'!K51+'9.7 melléklet'!K51+'9.8 melléklet'!K51</f>
        <v>0</v>
      </c>
      <c r="L51" s="28">
        <f>'9.2 melléklet'!L51+'9.3 melléklet'!L51+' 9.4 melléklet'!L51+'9.5 melléklet'!L51+'9.6 melléklet'!L51+'9.7 melléklet'!L51+'9.8 melléklet'!L51</f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>
        <f>'9.2 melléklet'!E52+'9.3 melléklet'!E52+' 9.4 melléklet'!E52+'9.5 melléklet'!E52+'9.6 melléklet'!E52+'9.7 melléklet'!E52</f>
        <v>84000</v>
      </c>
      <c r="F52" s="24">
        <f>'9.2 melléklet'!F52+'9.3 melléklet'!F52+' 9.4 melléklet'!F52+'9.5 melléklet'!F52+'9.6 melléklet'!F52+'9.7 melléklet'!F52</f>
        <v>0</v>
      </c>
      <c r="G52" s="24">
        <f>'9.2 melléklet'!G52+'9.3 melléklet'!G52+' 9.4 melléklet'!G52+'9.5 melléklet'!G52+'9.6 melléklet'!G52+'9.7 melléklet'!G52</f>
        <v>0</v>
      </c>
      <c r="H52" s="24">
        <f>'9.2 melléklet'!H52+'9.3 melléklet'!H52+' 9.4 melléklet'!H52+'9.5 melléklet'!H52+'9.6 melléklet'!H52+'9.7 melléklet'!H52</f>
        <v>0</v>
      </c>
      <c r="I52" s="24">
        <f>'9.2 melléklet'!I52+'9.3 melléklet'!I52+' 9.4 melléklet'!I52+'9.5 melléklet'!I52+'9.6 melléklet'!I52+'9.7 melléklet'!I52</f>
        <v>0</v>
      </c>
      <c r="J52" s="24">
        <f>'9.2 melléklet'!J52+'9.3 melléklet'!J52+' 9.4 melléklet'!J52+'9.5 melléklet'!J52+'9.6 melléklet'!J52+'9.7 melléklet'!J52+'9.8 melléklet'!J52</f>
        <v>0</v>
      </c>
      <c r="K52" s="24">
        <f>'9.2 melléklet'!K52+'9.3 melléklet'!K52+' 9.4 melléklet'!K52+'9.5 melléklet'!K52+'9.6 melléklet'!K52+'9.7 melléklet'!K52+'9.8 melléklet'!K52</f>
        <v>0</v>
      </c>
      <c r="L52" s="28">
        <f>'9.2 melléklet'!L52+'9.3 melléklet'!L52+' 9.4 melléklet'!L52+'9.5 melléklet'!L52+'9.6 melléklet'!L52+'9.7 melléklet'!L52+'9.8 melléklet'!L52</f>
        <v>84000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'9.2 melléklet'!E53+'9.3 melléklet'!E53+' 9.4 melléklet'!E53+'9.5 melléklet'!E53+'9.6 melléklet'!E53+'9.7 melléklet'!E53</f>
        <v>84000</v>
      </c>
      <c r="F53" s="28">
        <f>'9.2 melléklet'!F53+'9.3 melléklet'!F53+' 9.4 melléklet'!F53+'9.5 melléklet'!F53+'9.6 melléklet'!F53+'9.7 melléklet'!F53</f>
        <v>0</v>
      </c>
      <c r="G53" s="28">
        <f>'9.2 melléklet'!G53+'9.3 melléklet'!G53+' 9.4 melléklet'!G53+'9.5 melléklet'!G53+'9.6 melléklet'!G53+'9.7 melléklet'!G53</f>
        <v>0</v>
      </c>
      <c r="H53" s="24">
        <f>'9.2 melléklet'!H53+'9.3 melléklet'!H53+' 9.4 melléklet'!H53+'9.5 melléklet'!H53+'9.6 melléklet'!H53+'9.7 melléklet'!H53</f>
        <v>0</v>
      </c>
      <c r="I53" s="24">
        <f>'9.2 melléklet'!I53+'9.3 melléklet'!I53+' 9.4 melléklet'!I53+'9.5 melléklet'!I53+'9.6 melléklet'!I53+'9.7 melléklet'!I53</f>
        <v>0</v>
      </c>
      <c r="J53" s="24">
        <f>'9.2 melléklet'!J53+'9.3 melléklet'!J53+' 9.4 melléklet'!J53+'9.5 melléklet'!J53+'9.6 melléklet'!J53+'9.7 melléklet'!J53+'9.8 melléklet'!J53</f>
        <v>0</v>
      </c>
      <c r="K53" s="24">
        <f>'9.2 melléklet'!K53+'9.3 melléklet'!K53+' 9.4 melléklet'!K53+'9.5 melléklet'!K53+'9.6 melléklet'!K53+'9.7 melléklet'!K53+'9.8 melléklet'!K53</f>
        <v>0</v>
      </c>
      <c r="L53" s="28">
        <f>'9.2 melléklet'!L53+'9.3 melléklet'!L53+' 9.4 melléklet'!L53+'9.5 melléklet'!L53+'9.6 melléklet'!L53+'9.7 melléklet'!L53+'9.8 melléklet'!L53</f>
        <v>84000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>
        <f>'9.2 melléklet'!E54+'9.3 melléklet'!E54+' 9.4 melléklet'!E54+'9.5 melléklet'!E54+'9.6 melléklet'!E54+'9.7 melléklet'!E54</f>
        <v>0</v>
      </c>
      <c r="F54" s="24">
        <f>'9.2 melléklet'!F54+'9.3 melléklet'!F54+' 9.4 melléklet'!F54+'9.5 melléklet'!F54+'9.6 melléklet'!F54+'9.7 melléklet'!F54</f>
        <v>0</v>
      </c>
      <c r="G54" s="24">
        <f>'9.2 melléklet'!G54+'9.3 melléklet'!G54+' 9.4 melléklet'!G54+'9.5 melléklet'!G54+'9.6 melléklet'!G54+'9.7 melléklet'!G54</f>
        <v>0</v>
      </c>
      <c r="H54" s="24">
        <f>'9.2 melléklet'!H54+'9.3 melléklet'!H54+' 9.4 melléklet'!H54+'9.5 melléklet'!H54+'9.6 melléklet'!H54+'9.7 melléklet'!H54</f>
        <v>0</v>
      </c>
      <c r="I54" s="24">
        <f>'9.2 melléklet'!I54+'9.3 melléklet'!I54+' 9.4 melléklet'!I54+'9.5 melléklet'!I54+'9.6 melléklet'!I54+'9.7 melléklet'!I54</f>
        <v>0</v>
      </c>
      <c r="J54" s="24">
        <f>'9.2 melléklet'!J54+'9.3 melléklet'!J54+' 9.4 melléklet'!J54+'9.5 melléklet'!J54+'9.6 melléklet'!J54+'9.7 melléklet'!J54+'9.8 melléklet'!J54</f>
        <v>0</v>
      </c>
      <c r="K54" s="24">
        <f>'9.2 melléklet'!K54+'9.3 melléklet'!K54+' 9.4 melléklet'!K54+'9.5 melléklet'!K54+'9.6 melléklet'!K54+'9.7 melléklet'!K54+'9.8 melléklet'!K54</f>
        <v>0</v>
      </c>
      <c r="L54" s="28">
        <f>'9.2 melléklet'!L54+'9.3 melléklet'!L54+' 9.4 melléklet'!L54+'9.5 melléklet'!L54+'9.6 melléklet'!L54+'9.7 melléklet'!L54+'9.8 melléklet'!L54</f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>
        <f>'9.2 melléklet'!E55+'9.3 melléklet'!E55+' 9.4 melléklet'!E55+'9.5 melléklet'!E55+'9.6 melléklet'!E55+'9.7 melléklet'!E55</f>
        <v>0</v>
      </c>
      <c r="F55" s="24">
        <f>'9.2 melléklet'!F55+'9.3 melléklet'!F55+' 9.4 melléklet'!F55+'9.5 melléklet'!F55+'9.6 melléklet'!F55+'9.7 melléklet'!F55</f>
        <v>0</v>
      </c>
      <c r="G55" s="24">
        <f>'9.2 melléklet'!G55+'9.3 melléklet'!G55+' 9.4 melléklet'!G55+'9.5 melléklet'!G55+'9.6 melléklet'!G55+'9.7 melléklet'!G55</f>
        <v>0</v>
      </c>
      <c r="H55" s="24">
        <f>'9.2 melléklet'!H55+'9.3 melléklet'!H55+' 9.4 melléklet'!H55+'9.5 melléklet'!H55+'9.6 melléklet'!H55+'9.7 melléklet'!H55</f>
        <v>0</v>
      </c>
      <c r="I55" s="24">
        <f>'9.2 melléklet'!I55+'9.3 melléklet'!I55+' 9.4 melléklet'!I55+'9.5 melléklet'!I55+'9.6 melléklet'!I55+'9.7 melléklet'!I55</f>
        <v>0</v>
      </c>
      <c r="J55" s="24">
        <f>'9.2 melléklet'!J55+'9.3 melléklet'!J55+' 9.4 melléklet'!J55+'9.5 melléklet'!J55+'9.6 melléklet'!J55+'9.7 melléklet'!J55+'9.8 melléklet'!J55</f>
        <v>0</v>
      </c>
      <c r="K55" s="24">
        <f>'9.2 melléklet'!K55+'9.3 melléklet'!K55+' 9.4 melléklet'!K55+'9.5 melléklet'!K55+'9.6 melléklet'!K55+'9.7 melléklet'!K55+'9.8 melléklet'!K55</f>
        <v>0</v>
      </c>
      <c r="L55" s="28">
        <f>'9.2 melléklet'!L55+'9.3 melléklet'!L55+' 9.4 melléklet'!L55+'9.5 melléklet'!L55+'9.6 melléklet'!L55+'9.7 melléklet'!L55+'9.8 melléklet'!L55</f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'9.2 melléklet'!E56+'9.3 melléklet'!E56+' 9.4 melléklet'!E56+'9.5 melléklet'!E56+'9.6 melléklet'!E56+'9.7 melléklet'!E56</f>
        <v>0</v>
      </c>
      <c r="F56" s="28">
        <f>'9.2 melléklet'!F56+'9.3 melléklet'!F56+' 9.4 melléklet'!F56+'9.5 melléklet'!F56+'9.6 melléklet'!F56+'9.7 melléklet'!F56</f>
        <v>0</v>
      </c>
      <c r="G56" s="28">
        <f>'9.2 melléklet'!G56+'9.3 melléklet'!G56+' 9.4 melléklet'!G56+'9.5 melléklet'!G56+'9.6 melléklet'!G56+'9.7 melléklet'!G56</f>
        <v>0</v>
      </c>
      <c r="H56" s="24">
        <f>'9.2 melléklet'!H56+'9.3 melléklet'!H56+' 9.4 melléklet'!H56+'9.5 melléklet'!H56+'9.6 melléklet'!H56+'9.7 melléklet'!H56</f>
        <v>0</v>
      </c>
      <c r="I56" s="24">
        <f>'9.2 melléklet'!I56+'9.3 melléklet'!I56+' 9.4 melléklet'!I56+'9.5 melléklet'!I56+'9.6 melléklet'!I56+'9.7 melléklet'!I56</f>
        <v>0</v>
      </c>
      <c r="J56" s="24">
        <f>'9.2 melléklet'!J56+'9.3 melléklet'!J56+' 9.4 melléklet'!J56+'9.5 melléklet'!J56+'9.6 melléklet'!J56+'9.7 melléklet'!J56+'9.8 melléklet'!J56</f>
        <v>0</v>
      </c>
      <c r="K56" s="24">
        <f>'9.2 melléklet'!K56+'9.3 melléklet'!K56+' 9.4 melléklet'!K56+'9.5 melléklet'!K56+'9.6 melléklet'!K56+'9.7 melléklet'!K56+'9.8 melléklet'!K56</f>
        <v>0</v>
      </c>
      <c r="L56" s="28">
        <f>'9.2 melléklet'!L56+'9.3 melléklet'!L56+' 9.4 melléklet'!L56+'9.5 melléklet'!L56+'9.6 melléklet'!L56+'9.7 melléklet'!L56+'9.8 melléklet'!L56</f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>
        <f>'9.2 melléklet'!E57+'9.3 melléklet'!E57+' 9.4 melléklet'!E57+'9.5 melléklet'!E57+'9.6 melléklet'!E57+'9.7 melléklet'!E57</f>
        <v>0</v>
      </c>
      <c r="F57" s="28">
        <f>'9.2 melléklet'!F57+'9.3 melléklet'!F57+' 9.4 melléklet'!F57+'9.5 melléklet'!F57+'9.6 melléklet'!F57+'9.7 melléklet'!F57</f>
        <v>0</v>
      </c>
      <c r="G57" s="28">
        <f>'9.2 melléklet'!G57+'9.3 melléklet'!G57+' 9.4 melléklet'!G57+'9.5 melléklet'!G57+'9.6 melléklet'!G57+'9.7 melléklet'!G57</f>
        <v>0</v>
      </c>
      <c r="H57" s="24">
        <f>'9.2 melléklet'!H57+'9.3 melléklet'!H57+' 9.4 melléklet'!H57+'9.5 melléklet'!H57+'9.6 melléklet'!H57+'9.7 melléklet'!H57</f>
        <v>0</v>
      </c>
      <c r="I57" s="24">
        <f>'9.2 melléklet'!I57+'9.3 melléklet'!I57+' 9.4 melléklet'!I57+'9.5 melléklet'!I57+'9.6 melléklet'!I57+'9.7 melléklet'!I57</f>
        <v>0</v>
      </c>
      <c r="J57" s="24">
        <f>'9.2 melléklet'!J57+'9.3 melléklet'!J57+' 9.4 melléklet'!J57+'9.5 melléklet'!J57+'9.6 melléklet'!J57+'9.7 melléklet'!J57+'9.8 melléklet'!J57</f>
        <v>0</v>
      </c>
      <c r="K57" s="24">
        <f>'9.2 melléklet'!K57+'9.3 melléklet'!K57+' 9.4 melléklet'!K57+'9.5 melléklet'!K57+'9.6 melléklet'!K57+'9.7 melléklet'!K57+'9.8 melléklet'!K57</f>
        <v>0</v>
      </c>
      <c r="L57" s="28">
        <f>'9.2 melléklet'!L57+'9.3 melléklet'!L57+' 9.4 melléklet'!L57+'9.5 melléklet'!L57+'9.6 melléklet'!L57+'9.7 melléklet'!L57+'9.8 melléklet'!L57</f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>
        <f>'9.2 melléklet'!E58+'9.3 melléklet'!E58+' 9.4 melléklet'!E58+'9.5 melléklet'!E58+'9.6 melléklet'!E58+'9.7 melléklet'!E58</f>
        <v>0</v>
      </c>
      <c r="F58" s="28">
        <f>'9.2 melléklet'!F58+'9.3 melléklet'!F58+' 9.4 melléklet'!F58+'9.5 melléklet'!F58+'9.6 melléklet'!F58+'9.7 melléklet'!F58</f>
        <v>0</v>
      </c>
      <c r="G58" s="28">
        <f>'9.2 melléklet'!G58+'9.3 melléklet'!G58+' 9.4 melléklet'!G58+'9.5 melléklet'!G58+'9.6 melléklet'!G58+'9.7 melléklet'!G58</f>
        <v>0</v>
      </c>
      <c r="H58" s="24">
        <f>'9.2 melléklet'!H58+'9.3 melléklet'!H58+' 9.4 melléklet'!H58+'9.5 melléklet'!H58+'9.6 melléklet'!H58+'9.7 melléklet'!H58</f>
        <v>0</v>
      </c>
      <c r="I58" s="24">
        <f>'9.2 melléklet'!I58+'9.3 melléklet'!I58+' 9.4 melléklet'!I58+'9.5 melléklet'!I58+'9.6 melléklet'!I58+'9.7 melléklet'!I58</f>
        <v>0</v>
      </c>
      <c r="J58" s="24">
        <f>'9.2 melléklet'!J58+'9.3 melléklet'!J58+' 9.4 melléklet'!J58+'9.5 melléklet'!J58+'9.6 melléklet'!J58+'9.7 melléklet'!J58+'9.8 melléklet'!J58</f>
        <v>0</v>
      </c>
      <c r="K58" s="24">
        <f>'9.2 melléklet'!K58+'9.3 melléklet'!K58+' 9.4 melléklet'!K58+'9.5 melléklet'!K58+'9.6 melléklet'!K58+'9.7 melléklet'!K58+'9.8 melléklet'!K58</f>
        <v>0</v>
      </c>
      <c r="L58" s="28">
        <f>'9.2 melléklet'!L58+'9.3 melléklet'!L58+' 9.4 melléklet'!L58+'9.5 melléklet'!L58+'9.6 melléklet'!L58+'9.7 melléklet'!L58+'9.8 melléklet'!L58</f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'9.2 melléklet'!E59+'9.3 melléklet'!E59+' 9.4 melléklet'!E59+'9.5 melléklet'!E59+'9.6 melléklet'!E59+'9.7 melléklet'!E59</f>
        <v>34611529</v>
      </c>
      <c r="F59" s="31">
        <f>'9.2 melléklet'!F59+'9.3 melléklet'!F59+' 9.4 melléklet'!F59+'9.5 melléklet'!F59+'9.6 melléklet'!F59+'9.7 melléklet'!F59</f>
        <v>0</v>
      </c>
      <c r="G59" s="31">
        <f>'9.2 melléklet'!G59+'9.3 melléklet'!G59+' 9.4 melléklet'!G59+'9.5 melléklet'!G59+'9.6 melléklet'!G59+'9.7 melléklet'!G59</f>
        <v>0</v>
      </c>
      <c r="H59" s="31">
        <f>'9.2 melléklet'!H59+'9.3 melléklet'!H59+' 9.4 melléklet'!H59+'9.5 melléklet'!H59+'9.6 melléklet'!H59+'9.7 melléklet'!H59</f>
        <v>-1000000</v>
      </c>
      <c r="I59" s="31">
        <f>'9.2 melléklet'!I59+'9.3 melléklet'!I59+' 9.4 melléklet'!I59+'9.5 melléklet'!I59+'9.6 melléklet'!I59+'9.7 melléklet'!I59</f>
        <v>0</v>
      </c>
      <c r="J59" s="31">
        <f>'9.2 melléklet'!J59+'9.3 melléklet'!J59+' 9.4 melléklet'!J59+'9.5 melléklet'!J59+'9.6 melléklet'!J59+'9.7 melléklet'!J59+'9.8 melléklet'!J59</f>
        <v>0</v>
      </c>
      <c r="K59" s="31">
        <f>'9.2 melléklet'!K59+'9.3 melléklet'!K59+' 9.4 melléklet'!K59+'9.5 melléklet'!K59+'9.6 melléklet'!K59+'9.7 melléklet'!K59+'9.8 melléklet'!K59</f>
        <v>0</v>
      </c>
      <c r="L59" s="31">
        <f>'9.2 melléklet'!L59+'9.3 melléklet'!L59+' 9.4 melléklet'!L59+'9.5 melléklet'!L59+'9.6 melléklet'!L59+'9.7 melléklet'!L59+'9.8 melléklet'!L59</f>
        <v>33611529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>
        <f>'9.2 melléklet'!E60+'9.3 melléklet'!E60+' 9.4 melléklet'!E60+'9.5 melléklet'!E60+'9.6 melléklet'!E60+'9.7 melléklet'!E60</f>
        <v>0</v>
      </c>
      <c r="F60" s="24">
        <f>'9.2 melléklet'!F60+'9.3 melléklet'!F60+' 9.4 melléklet'!F60+'9.5 melléklet'!F60+'9.6 melléklet'!F60+'9.7 melléklet'!F60</f>
        <v>0</v>
      </c>
      <c r="G60" s="24">
        <f>'9.2 melléklet'!G60+'9.3 melléklet'!G60+' 9.4 melléklet'!G60+'9.5 melléklet'!G60+'9.6 melléklet'!G60+'9.7 melléklet'!G60</f>
        <v>0</v>
      </c>
      <c r="H60" s="24">
        <f>'9.2 melléklet'!H60+'9.3 melléklet'!H60+' 9.4 melléklet'!H60+'9.5 melléklet'!H60+'9.6 melléklet'!H60+'9.7 melléklet'!H60</f>
        <v>0</v>
      </c>
      <c r="I60" s="24">
        <f>'9.2 melléklet'!I60+'9.3 melléklet'!I60+' 9.4 melléklet'!I60+'9.5 melléklet'!I60+'9.6 melléklet'!I60+'9.7 melléklet'!I60</f>
        <v>0</v>
      </c>
      <c r="J60" s="24">
        <f>'9.2 melléklet'!J60+'9.3 melléklet'!J60+' 9.4 melléklet'!J60+'9.5 melléklet'!J60+'9.6 melléklet'!J60+'9.7 melléklet'!J60+'9.8 melléklet'!J60</f>
        <v>0</v>
      </c>
      <c r="K60" s="24">
        <f>'9.2 melléklet'!K60+'9.3 melléklet'!K60+' 9.4 melléklet'!K60+'9.5 melléklet'!K60+'9.6 melléklet'!K60+'9.7 melléklet'!K60+'9.8 melléklet'!K60</f>
        <v>0</v>
      </c>
      <c r="L60" s="28">
        <f>'9.2 melléklet'!L60+'9.3 melléklet'!L60+' 9.4 melléklet'!L60+'9.5 melléklet'!L60+'9.6 melléklet'!L60+'9.7 melléklet'!L60+'9.8 melléklet'!L60</f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>
        <f>'9.2 melléklet'!E61+'9.3 melléklet'!E61+' 9.4 melléklet'!E61+'9.5 melléklet'!E61+'9.6 melléklet'!E61+'9.7 melléklet'!E61</f>
        <v>0</v>
      </c>
      <c r="F61" s="24">
        <f>'9.2 melléklet'!F61+'9.3 melléklet'!F61+' 9.4 melléklet'!F61+'9.5 melléklet'!F61+'9.6 melléklet'!F61+'9.7 melléklet'!F61</f>
        <v>0</v>
      </c>
      <c r="G61" s="24">
        <f>'9.2 melléklet'!G61+'9.3 melléklet'!G61+' 9.4 melléklet'!G61+'9.5 melléklet'!G61+'9.6 melléklet'!G61+'9.7 melléklet'!G61</f>
        <v>0</v>
      </c>
      <c r="H61" s="24">
        <f>'9.2 melléklet'!H61+'9.3 melléklet'!H61+' 9.4 melléklet'!H61+'9.5 melléklet'!H61+'9.6 melléklet'!H61+'9.7 melléklet'!H61</f>
        <v>0</v>
      </c>
      <c r="I61" s="24">
        <f>'9.2 melléklet'!I61+'9.3 melléklet'!I61+' 9.4 melléklet'!I61+'9.5 melléklet'!I61+'9.6 melléklet'!I61+'9.7 melléklet'!I61</f>
        <v>0</v>
      </c>
      <c r="J61" s="24">
        <f>'9.2 melléklet'!J61+'9.3 melléklet'!J61+' 9.4 melléklet'!J61+'9.5 melléklet'!J61+'9.6 melléklet'!J61+'9.7 melléklet'!J61+'9.8 melléklet'!J61</f>
        <v>0</v>
      </c>
      <c r="K61" s="24">
        <f>'9.2 melléklet'!K61+'9.3 melléklet'!K61+' 9.4 melléklet'!K61+'9.5 melléklet'!K61+'9.6 melléklet'!K61+'9.7 melléklet'!K61+'9.8 melléklet'!K61</f>
        <v>0</v>
      </c>
      <c r="L61" s="28">
        <f>'9.2 melléklet'!L61+'9.3 melléklet'!L61+' 9.4 melléklet'!L61+'9.5 melléklet'!L61+'9.6 melléklet'!L61+'9.7 melléklet'!L61+'9.8 melléklet'!L61</f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>
        <f>'9.2 melléklet'!E62+'9.3 melléklet'!E62+' 9.4 melléklet'!E62+'9.5 melléklet'!E62+'9.6 melléklet'!E62+'9.7 melléklet'!E62</f>
        <v>0</v>
      </c>
      <c r="F62" s="24">
        <f>'9.2 melléklet'!F62+'9.3 melléklet'!F62+' 9.4 melléklet'!F62+'9.5 melléklet'!F62+'9.6 melléklet'!F62+'9.7 melléklet'!F62</f>
        <v>0</v>
      </c>
      <c r="G62" s="24">
        <f>'9.2 melléklet'!G62+'9.3 melléklet'!G62+' 9.4 melléklet'!G62+'9.5 melléklet'!G62+'9.6 melléklet'!G62+'9.7 melléklet'!G62</f>
        <v>0</v>
      </c>
      <c r="H62" s="24">
        <f>'9.2 melléklet'!H62+'9.3 melléklet'!H62+' 9.4 melléklet'!H62+'9.5 melléklet'!H62+'9.6 melléklet'!H62+'9.7 melléklet'!H62</f>
        <v>0</v>
      </c>
      <c r="I62" s="24">
        <f>'9.2 melléklet'!I62+'9.3 melléklet'!I62+' 9.4 melléklet'!I62+'9.5 melléklet'!I62+'9.6 melléklet'!I62+'9.7 melléklet'!I62</f>
        <v>0</v>
      </c>
      <c r="J62" s="24">
        <f>'9.2 melléklet'!J62+'9.3 melléklet'!J62+' 9.4 melléklet'!J62+'9.5 melléklet'!J62+'9.6 melléklet'!J62+'9.7 melléklet'!J62+'9.8 melléklet'!J62</f>
        <v>0</v>
      </c>
      <c r="K62" s="24">
        <f>'9.2 melléklet'!K62+'9.3 melléklet'!K62+' 9.4 melléklet'!K62+'9.5 melléklet'!K62+'9.6 melléklet'!K62+'9.7 melléklet'!K62+'9.8 melléklet'!K62</f>
        <v>0</v>
      </c>
      <c r="L62" s="28">
        <f>'9.2 melléklet'!L62+'9.3 melléklet'!L62+' 9.4 melléklet'!L62+'9.5 melléklet'!L62+'9.6 melléklet'!L62+'9.7 melléklet'!L62+'9.8 melléklet'!L62</f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>
        <f>'9.2 melléklet'!E63+'9.3 melléklet'!E63+' 9.4 melléklet'!E63+'9.5 melléklet'!E63+'9.6 melléklet'!E63+'9.7 melléklet'!E63</f>
        <v>0</v>
      </c>
      <c r="F63" s="24">
        <f>'9.2 melléklet'!F63+'9.3 melléklet'!F63+' 9.4 melléklet'!F63+'9.5 melléklet'!F63+'9.6 melléklet'!F63+'9.7 melléklet'!F63</f>
        <v>0</v>
      </c>
      <c r="G63" s="24">
        <f>'9.2 melléklet'!G63+'9.3 melléklet'!G63+' 9.4 melléklet'!G63+'9.5 melléklet'!G63+'9.6 melléklet'!G63+'9.7 melléklet'!G63</f>
        <v>0</v>
      </c>
      <c r="H63" s="24">
        <f>'9.2 melléklet'!H63+'9.3 melléklet'!H63+' 9.4 melléklet'!H63+'9.5 melléklet'!H63+'9.6 melléklet'!H63+'9.7 melléklet'!H63</f>
        <v>0</v>
      </c>
      <c r="I63" s="24">
        <f>'9.2 melléklet'!I63+'9.3 melléklet'!I63+' 9.4 melléklet'!I63+'9.5 melléklet'!I63+'9.6 melléklet'!I63+'9.7 melléklet'!I63</f>
        <v>0</v>
      </c>
      <c r="J63" s="24">
        <f>'9.2 melléklet'!J63+'9.3 melléklet'!J63+' 9.4 melléklet'!J63+'9.5 melléklet'!J63+'9.6 melléklet'!J63+'9.7 melléklet'!J63+'9.8 melléklet'!J63</f>
        <v>0</v>
      </c>
      <c r="K63" s="24">
        <f>'9.2 melléklet'!K63+'9.3 melléklet'!K63+' 9.4 melléklet'!K63+'9.5 melléklet'!K63+'9.6 melléklet'!K63+'9.7 melléklet'!K63+'9.8 melléklet'!K63</f>
        <v>0</v>
      </c>
      <c r="L63" s="28">
        <f>'9.2 melléklet'!L63+'9.3 melléklet'!L63+' 9.4 melléklet'!L63+'9.5 melléklet'!L63+'9.6 melléklet'!L63+'9.7 melléklet'!L63+'9.8 melléklet'!L63</f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>
        <f>'9.2 melléklet'!E64+'9.3 melléklet'!E64+' 9.4 melléklet'!E64+'9.5 melléklet'!E64+'9.6 melléklet'!E64+'9.7 melléklet'!E64</f>
        <v>0</v>
      </c>
      <c r="F64" s="25">
        <f>'9.2 melléklet'!F64+'9.3 melléklet'!F64+' 9.4 melléklet'!F64+'9.5 melléklet'!F64+'9.6 melléklet'!F64+'9.7 melléklet'!F64</f>
        <v>0</v>
      </c>
      <c r="G64" s="25">
        <f>'9.2 melléklet'!G64+'9.3 melléklet'!G64+' 9.4 melléklet'!G64+'9.5 melléklet'!G64+'9.6 melléklet'!G64+'9.7 melléklet'!G64</f>
        <v>0</v>
      </c>
      <c r="H64" s="24">
        <f>'9.2 melléklet'!H64+'9.3 melléklet'!H64+' 9.4 melléklet'!H64+'9.5 melléklet'!H64+'9.6 melléklet'!H64+'9.7 melléklet'!H64</f>
        <v>0</v>
      </c>
      <c r="I64" s="24">
        <f>'9.2 melléklet'!I64+'9.3 melléklet'!I64+' 9.4 melléklet'!I64+'9.5 melléklet'!I64+'9.6 melléklet'!I64+'9.7 melléklet'!I64</f>
        <v>0</v>
      </c>
      <c r="J64" s="24">
        <f>'9.2 melléklet'!J64+'9.3 melléklet'!J64+' 9.4 melléklet'!J64+'9.5 melléklet'!J64+'9.6 melléklet'!J64+'9.7 melléklet'!J64+'9.8 melléklet'!J64</f>
        <v>0</v>
      </c>
      <c r="K64" s="24">
        <f>'9.2 melléklet'!K64+'9.3 melléklet'!K64+' 9.4 melléklet'!K64+'9.5 melléklet'!K64+'9.6 melléklet'!K64+'9.7 melléklet'!K64+'9.8 melléklet'!K64</f>
        <v>0</v>
      </c>
      <c r="L64" s="28">
        <f>'9.2 melléklet'!L64+'9.3 melléklet'!L64+' 9.4 melléklet'!L64+'9.5 melléklet'!L64+'9.6 melléklet'!L64+'9.7 melléklet'!L64+'9.8 melléklet'!L64</f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'9.2 melléklet'!E65+'9.3 melléklet'!E65+' 9.4 melléklet'!E65+'9.5 melléklet'!E65+'9.6 melléklet'!E65+'9.7 melléklet'!E65</f>
        <v>0</v>
      </c>
      <c r="F65" s="31">
        <f>'9.2 melléklet'!F65+'9.3 melléklet'!F65+' 9.4 melléklet'!F65+'9.5 melléklet'!F65+'9.6 melléklet'!F65+'9.7 melléklet'!F65</f>
        <v>0</v>
      </c>
      <c r="G65" s="31">
        <f>'9.2 melléklet'!G65+'9.3 melléklet'!G65+' 9.4 melléklet'!G65+'9.5 melléklet'!G65+'9.6 melléklet'!G65+'9.7 melléklet'!G65</f>
        <v>0</v>
      </c>
      <c r="H65" s="31">
        <f>'9.2 melléklet'!H65+'9.3 melléklet'!H65+' 9.4 melléklet'!H65+'9.5 melléklet'!H65+'9.6 melléklet'!H65+'9.7 melléklet'!H65</f>
        <v>0</v>
      </c>
      <c r="I65" s="31">
        <f>'9.2 melléklet'!I65+'9.3 melléklet'!I65+' 9.4 melléklet'!I65+'9.5 melléklet'!I65+'9.6 melléklet'!I65+'9.7 melléklet'!I65</f>
        <v>0</v>
      </c>
      <c r="J65" s="31">
        <f>'9.2 melléklet'!J65+'9.3 melléklet'!J65+' 9.4 melléklet'!J65+'9.5 melléklet'!J65+'9.6 melléklet'!J65+'9.7 melléklet'!J65+'9.8 melléklet'!J65</f>
        <v>0</v>
      </c>
      <c r="K65" s="31">
        <f>'9.2 melléklet'!K65+'9.3 melléklet'!K65+' 9.4 melléklet'!K65+'9.5 melléklet'!K65+'9.6 melléklet'!K65+'9.7 melléklet'!K65+'9.8 melléklet'!K65</f>
        <v>0</v>
      </c>
      <c r="L65" s="31">
        <f>'9.2 melléklet'!L65+'9.3 melléklet'!L65+' 9.4 melléklet'!L65+'9.5 melléklet'!L65+'9.6 melléklet'!L65+'9.7 melléklet'!L65+'9.8 melléklet'!L65</f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>
        <f>'9.2 melléklet'!E66+'9.3 melléklet'!E66+' 9.4 melléklet'!E66+'9.5 melléklet'!E66+'9.6 melléklet'!E66+'9.7 melléklet'!E66</f>
        <v>0</v>
      </c>
      <c r="F66" s="29">
        <f>'9.2 melléklet'!F66+'9.3 melléklet'!F66+' 9.4 melléklet'!F66+'9.5 melléklet'!F66+'9.6 melléklet'!F66+'9.7 melléklet'!F66</f>
        <v>0</v>
      </c>
      <c r="G66" s="29">
        <f>'9.2 melléklet'!G66+'9.3 melléklet'!G66+' 9.4 melléklet'!G66+'9.5 melléklet'!G66+'9.6 melléklet'!G66+'9.7 melléklet'!G66</f>
        <v>0</v>
      </c>
      <c r="H66" s="24">
        <f>'9.2 melléklet'!H66+'9.3 melléklet'!H66+' 9.4 melléklet'!H66+'9.5 melléklet'!H66+'9.6 melléklet'!H66+'9.7 melléklet'!H66</f>
        <v>0</v>
      </c>
      <c r="I66" s="24">
        <f>'9.2 melléklet'!I66+'9.3 melléklet'!I66+' 9.4 melléklet'!I66+'9.5 melléklet'!I66+'9.6 melléklet'!I66+'9.7 melléklet'!I66</f>
        <v>0</v>
      </c>
      <c r="J66" s="24">
        <f>'9.2 melléklet'!J66+'9.3 melléklet'!J66+' 9.4 melléklet'!J66+'9.5 melléklet'!J66+'9.6 melléklet'!J66+'9.7 melléklet'!J66+'9.8 melléklet'!J66</f>
        <v>0</v>
      </c>
      <c r="K66" s="24">
        <f>'9.2 melléklet'!K66+'9.3 melléklet'!K66+' 9.4 melléklet'!K66+'9.5 melléklet'!K66+'9.6 melléklet'!K66+'9.7 melléklet'!K66+'9.8 melléklet'!K66</f>
        <v>0</v>
      </c>
      <c r="L66" s="28">
        <f>'9.2 melléklet'!L66+'9.3 melléklet'!L66+' 9.4 melléklet'!L66+'9.5 melléklet'!L66+'9.6 melléklet'!L66+'9.7 melléklet'!L66+'9.8 melléklet'!L66</f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>
        <f>'9.2 melléklet'!E67+'9.3 melléklet'!E67+' 9.4 melléklet'!E67+'9.5 melléklet'!E67+'9.6 melléklet'!E67+'9.7 melléklet'!E67</f>
        <v>0</v>
      </c>
      <c r="F67" s="29">
        <f>'9.2 melléklet'!F67+'9.3 melléklet'!F67+' 9.4 melléklet'!F67+'9.5 melléklet'!F67+'9.6 melléklet'!F67+'9.7 melléklet'!F67</f>
        <v>0</v>
      </c>
      <c r="G67" s="29">
        <f>'9.2 melléklet'!G67+'9.3 melléklet'!G67+' 9.4 melléklet'!G67+'9.5 melléklet'!G67+'9.6 melléklet'!G67+'9.7 melléklet'!G67</f>
        <v>0</v>
      </c>
      <c r="H67" s="24">
        <f>'9.2 melléklet'!H67+'9.3 melléklet'!H67+' 9.4 melléklet'!H67+'9.5 melléklet'!H67+'9.6 melléklet'!H67+'9.7 melléklet'!H67</f>
        <v>0</v>
      </c>
      <c r="I67" s="24">
        <f>'9.2 melléklet'!I67+'9.3 melléklet'!I67+' 9.4 melléklet'!I67+'9.5 melléklet'!I67+'9.6 melléklet'!I67+'9.7 melléklet'!I67</f>
        <v>0</v>
      </c>
      <c r="J67" s="24">
        <f>'9.2 melléklet'!J67+'9.3 melléklet'!J67+' 9.4 melléklet'!J67+'9.5 melléklet'!J67+'9.6 melléklet'!J67+'9.7 melléklet'!J67+'9.8 melléklet'!J67</f>
        <v>0</v>
      </c>
      <c r="K67" s="24">
        <f>'9.2 melléklet'!K67+'9.3 melléklet'!K67+' 9.4 melléklet'!K67+'9.5 melléklet'!K67+'9.6 melléklet'!K67+'9.7 melléklet'!K67+'9.8 melléklet'!K67</f>
        <v>0</v>
      </c>
      <c r="L67" s="28">
        <f>'9.2 melléklet'!L67+'9.3 melléklet'!L67+' 9.4 melléklet'!L67+'9.5 melléklet'!L67+'9.6 melléklet'!L67+'9.7 melléklet'!L67+'9.8 melléklet'!L67</f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>
        <f>'9.2 melléklet'!E68+'9.3 melléklet'!E68+' 9.4 melléklet'!E68+'9.5 melléklet'!E68+'9.6 melléklet'!E68+'9.7 melléklet'!E68</f>
        <v>0</v>
      </c>
      <c r="F68" s="29">
        <f>'9.2 melléklet'!F68+'9.3 melléklet'!F68+' 9.4 melléklet'!F68+'9.5 melléklet'!F68+'9.6 melléklet'!F68+'9.7 melléklet'!F68</f>
        <v>0</v>
      </c>
      <c r="G68" s="29">
        <f>'9.2 melléklet'!G68+'9.3 melléklet'!G68+' 9.4 melléklet'!G68+'9.5 melléklet'!G68+'9.6 melléklet'!G68+'9.7 melléklet'!G68</f>
        <v>0</v>
      </c>
      <c r="H68" s="24">
        <f>'9.2 melléklet'!H68+'9.3 melléklet'!H68+' 9.4 melléklet'!H68+'9.5 melléklet'!H68+'9.6 melléklet'!H68+'9.7 melléklet'!H68</f>
        <v>0</v>
      </c>
      <c r="I68" s="24">
        <f>'9.2 melléklet'!I68+'9.3 melléklet'!I68+' 9.4 melléklet'!I68+'9.5 melléklet'!I68+'9.6 melléklet'!I68+'9.7 melléklet'!I68</f>
        <v>0</v>
      </c>
      <c r="J68" s="24">
        <f>'9.2 melléklet'!J68+'9.3 melléklet'!J68+' 9.4 melléklet'!J68+'9.5 melléklet'!J68+'9.6 melléklet'!J68+'9.7 melléklet'!J68+'9.8 melléklet'!J68</f>
        <v>0</v>
      </c>
      <c r="K68" s="24">
        <f>'9.2 melléklet'!K68+'9.3 melléklet'!K68+' 9.4 melléklet'!K68+'9.5 melléklet'!K68+'9.6 melléklet'!K68+'9.7 melléklet'!K68+'9.8 melléklet'!K68</f>
        <v>0</v>
      </c>
      <c r="L68" s="28">
        <f>'9.2 melléklet'!L68+'9.3 melléklet'!L68+' 9.4 melléklet'!L68+'9.5 melléklet'!L68+'9.6 melléklet'!L68+'9.7 melléklet'!L68+'9.8 melléklet'!L68</f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>
        <f>'9.2 melléklet'!E69+'9.3 melléklet'!E69+' 9.4 melléklet'!E69+'9.5 melléklet'!E69+'9.6 melléklet'!E69+'9.7 melléklet'!E69</f>
        <v>0</v>
      </c>
      <c r="F69" s="29">
        <f>'9.2 melléklet'!F69+'9.3 melléklet'!F69+' 9.4 melléklet'!F69+'9.5 melléklet'!F69+'9.6 melléklet'!F69+'9.7 melléklet'!F69</f>
        <v>0</v>
      </c>
      <c r="G69" s="29">
        <f>'9.2 melléklet'!G69+'9.3 melléklet'!G69+' 9.4 melléklet'!G69+'9.5 melléklet'!G69+'9.6 melléklet'!G69+'9.7 melléklet'!G69</f>
        <v>0</v>
      </c>
      <c r="H69" s="24">
        <f>'9.2 melléklet'!H69+'9.3 melléklet'!H69+' 9.4 melléklet'!H69+'9.5 melléklet'!H69+'9.6 melléklet'!H69+'9.7 melléklet'!H69</f>
        <v>0</v>
      </c>
      <c r="I69" s="24">
        <f>'9.2 melléklet'!I69+'9.3 melléklet'!I69+' 9.4 melléklet'!I69+'9.5 melléklet'!I69+'9.6 melléklet'!I69+'9.7 melléklet'!I69</f>
        <v>0</v>
      </c>
      <c r="J69" s="24">
        <f>'9.2 melléklet'!J69+'9.3 melléklet'!J69+' 9.4 melléklet'!J69+'9.5 melléklet'!J69+'9.6 melléklet'!J69+'9.7 melléklet'!J69+'9.8 melléklet'!J69</f>
        <v>0</v>
      </c>
      <c r="K69" s="24">
        <f>'9.2 melléklet'!K69+'9.3 melléklet'!K69+' 9.4 melléklet'!K69+'9.5 melléklet'!K69+'9.6 melléklet'!K69+'9.7 melléklet'!K69+'9.8 melléklet'!K69</f>
        <v>0</v>
      </c>
      <c r="L69" s="28">
        <f>'9.2 melléklet'!L69+'9.3 melléklet'!L69+' 9.4 melléklet'!L69+'9.5 melléklet'!L69+'9.6 melléklet'!L69+'9.7 melléklet'!L69+'9.8 melléklet'!L69</f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>
        <f>'9.2 melléklet'!E70+'9.3 melléklet'!E70+' 9.4 melléklet'!E70+'9.5 melléklet'!E70+'9.6 melléklet'!E70+'9.7 melléklet'!E70</f>
        <v>0</v>
      </c>
      <c r="F70" s="29">
        <f>'9.2 melléklet'!F70+'9.3 melléklet'!F70+' 9.4 melléklet'!F70+'9.5 melléklet'!F70+'9.6 melléklet'!F70+'9.7 melléklet'!F70</f>
        <v>0</v>
      </c>
      <c r="G70" s="29">
        <f>'9.2 melléklet'!G70+'9.3 melléklet'!G70+' 9.4 melléklet'!G70+'9.5 melléklet'!G70+'9.6 melléklet'!G70+'9.7 melléklet'!G70</f>
        <v>0</v>
      </c>
      <c r="H70" s="24">
        <f>'9.2 melléklet'!H70+'9.3 melléklet'!H70+' 9.4 melléklet'!H70+'9.5 melléklet'!H70+'9.6 melléklet'!H70+'9.7 melléklet'!H70</f>
        <v>0</v>
      </c>
      <c r="I70" s="24">
        <f>'9.2 melléklet'!I70+'9.3 melléklet'!I70+' 9.4 melléklet'!I70+'9.5 melléklet'!I70+'9.6 melléklet'!I70+'9.7 melléklet'!I70</f>
        <v>0</v>
      </c>
      <c r="J70" s="24">
        <f>'9.2 melléklet'!J70+'9.3 melléklet'!J70+' 9.4 melléklet'!J70+'9.5 melléklet'!J70+'9.6 melléklet'!J70+'9.7 melléklet'!J70+'9.8 melléklet'!J70</f>
        <v>0</v>
      </c>
      <c r="K70" s="24">
        <f>'9.2 melléklet'!K70+'9.3 melléklet'!K70+' 9.4 melléklet'!K70+'9.5 melléklet'!K70+'9.6 melléklet'!K70+'9.7 melléklet'!K70+'9.8 melléklet'!K70</f>
        <v>0</v>
      </c>
      <c r="L70" s="28">
        <f>'9.2 melléklet'!L70+'9.3 melléklet'!L70+' 9.4 melléklet'!L70+'9.5 melléklet'!L70+'9.6 melléklet'!L70+'9.7 melléklet'!L70+'9.8 melléklet'!L70</f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'9.2 melléklet'!E71+'9.3 melléklet'!E71+' 9.4 melléklet'!E71+'9.5 melléklet'!E71+'9.6 melléklet'!E71+'9.7 melléklet'!E71</f>
        <v>0</v>
      </c>
      <c r="F71" s="32">
        <f>'9.2 melléklet'!F71+'9.3 melléklet'!F71+' 9.4 melléklet'!F71+'9.5 melléklet'!F71+'9.6 melléklet'!F71+'9.7 melléklet'!F71</f>
        <v>0</v>
      </c>
      <c r="G71" s="32">
        <f>'9.2 melléklet'!G71+'9.3 melléklet'!G71+' 9.4 melléklet'!G71+'9.5 melléklet'!G71+'9.6 melléklet'!G71+'9.7 melléklet'!G71</f>
        <v>0</v>
      </c>
      <c r="H71" s="32">
        <f>'9.2 melléklet'!H71+'9.3 melléklet'!H71+' 9.4 melléklet'!H71+'9.5 melléklet'!H71+'9.6 melléklet'!H71+'9.7 melléklet'!H71</f>
        <v>0</v>
      </c>
      <c r="I71" s="32">
        <f>'9.2 melléklet'!I71+'9.3 melléklet'!I71+' 9.4 melléklet'!I71+'9.5 melléklet'!I71+'9.6 melléklet'!I71+'9.7 melléklet'!I71</f>
        <v>0</v>
      </c>
      <c r="J71" s="32">
        <f>'9.2 melléklet'!J71+'9.3 melléklet'!J71+' 9.4 melléklet'!J71+'9.5 melléklet'!J71+'9.6 melléklet'!J71+'9.7 melléklet'!J71+'9.8 melléklet'!J71</f>
        <v>0</v>
      </c>
      <c r="K71" s="32">
        <f>'9.2 melléklet'!K71+'9.3 melléklet'!K71+' 9.4 melléklet'!K71+'9.5 melléklet'!K71+'9.6 melléklet'!K71+'9.7 melléklet'!K71+'9.8 melléklet'!K71</f>
        <v>0</v>
      </c>
      <c r="L71" s="32">
        <f>'9.2 melléklet'!L71+'9.3 melléklet'!L71+' 9.4 melléklet'!L71+'9.5 melléklet'!L71+'9.6 melléklet'!L71+'9.7 melléklet'!L71+'9.8 melléklet'!L71</f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>
        <f>'9.2 melléklet'!E72+'9.3 melléklet'!E72+' 9.4 melléklet'!E72+'9.5 melléklet'!E72+'9.6 melléklet'!E72+'9.7 melléklet'!E72</f>
        <v>0</v>
      </c>
      <c r="F72" s="25">
        <f>'9.2 melléklet'!F72+'9.3 melléklet'!F72+' 9.4 melléklet'!F72+'9.5 melléklet'!F72+'9.6 melléklet'!F72+'9.7 melléklet'!F72</f>
        <v>0</v>
      </c>
      <c r="G72" s="25">
        <f>'9.2 melléklet'!G72+'9.3 melléklet'!G72+' 9.4 melléklet'!G72+'9.5 melléklet'!G72+'9.6 melléklet'!G72+'9.7 melléklet'!G72</f>
        <v>0</v>
      </c>
      <c r="H72" s="24">
        <f>'9.2 melléklet'!H72+'9.3 melléklet'!H72+' 9.4 melléklet'!H72+'9.5 melléklet'!H72+'9.6 melléklet'!H72+'9.7 melléklet'!H72</f>
        <v>0</v>
      </c>
      <c r="I72" s="24">
        <f>'9.2 melléklet'!I72+'9.3 melléklet'!I72+' 9.4 melléklet'!I72+'9.5 melléklet'!I72+'9.6 melléklet'!I72+'9.7 melléklet'!I72</f>
        <v>0</v>
      </c>
      <c r="J72" s="24">
        <f>'9.2 melléklet'!J72+'9.3 melléklet'!J72+' 9.4 melléklet'!J72+'9.5 melléklet'!J72+'9.6 melléklet'!J72+'9.7 melléklet'!J72+'9.8 melléklet'!J72</f>
        <v>0</v>
      </c>
      <c r="K72" s="24">
        <f>'9.2 melléklet'!K72+'9.3 melléklet'!K72+' 9.4 melléklet'!K72+'9.5 melléklet'!K72+'9.6 melléklet'!K72+'9.7 melléklet'!K72+'9.8 melléklet'!K72</f>
        <v>0</v>
      </c>
      <c r="L72" s="28">
        <f>'9.2 melléklet'!L72+'9.3 melléklet'!L72+' 9.4 melléklet'!L72+'9.5 melléklet'!L72+'9.6 melléklet'!L72+'9.7 melléklet'!L72+'9.8 melléklet'!L72</f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>
        <f>'9.2 melléklet'!E73+'9.3 melléklet'!E73+' 9.4 melléklet'!E73+'9.5 melléklet'!E73+'9.6 melléklet'!E73+'9.7 melléklet'!E73</f>
        <v>0</v>
      </c>
      <c r="F73" s="25">
        <f>'9.2 melléklet'!F73+'9.3 melléklet'!F73+' 9.4 melléklet'!F73+'9.5 melléklet'!F73+'9.6 melléklet'!F73+'9.7 melléklet'!F73</f>
        <v>0</v>
      </c>
      <c r="G73" s="25">
        <f>'9.2 melléklet'!G73+'9.3 melléklet'!G73+' 9.4 melléklet'!G73+'9.5 melléklet'!G73+'9.6 melléklet'!G73+'9.7 melléklet'!G73</f>
        <v>0</v>
      </c>
      <c r="H73" s="24">
        <f>'9.2 melléklet'!H73+'9.3 melléklet'!H73+' 9.4 melléklet'!H73+'9.5 melléklet'!H73+'9.6 melléklet'!H73+'9.7 melléklet'!H73</f>
        <v>0</v>
      </c>
      <c r="I73" s="24">
        <f>'9.2 melléklet'!I73+'9.3 melléklet'!I73+' 9.4 melléklet'!I73+'9.5 melléklet'!I73+'9.6 melléklet'!I73+'9.7 melléklet'!I73</f>
        <v>0</v>
      </c>
      <c r="J73" s="24">
        <f>'9.2 melléklet'!J73+'9.3 melléklet'!J73+' 9.4 melléklet'!J73+'9.5 melléklet'!J73+'9.6 melléklet'!J73+'9.7 melléklet'!J73+'9.8 melléklet'!J73</f>
        <v>0</v>
      </c>
      <c r="K73" s="24">
        <f>'9.2 melléklet'!K73+'9.3 melléklet'!K73+' 9.4 melléklet'!K73+'9.5 melléklet'!K73+'9.6 melléklet'!K73+'9.7 melléklet'!K73+'9.8 melléklet'!K73</f>
        <v>0</v>
      </c>
      <c r="L73" s="28">
        <f>'9.2 melléklet'!L73+'9.3 melléklet'!L73+' 9.4 melléklet'!L73+'9.5 melléklet'!L73+'9.6 melléklet'!L73+'9.7 melléklet'!L73+'9.8 melléklet'!L73</f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>
        <f>'9.2 melléklet'!E74+'9.3 melléklet'!E74+' 9.4 melléklet'!E74+'9.5 melléklet'!E74+'9.6 melléklet'!E74+'9.7 melléklet'!E74</f>
        <v>0</v>
      </c>
      <c r="F74" s="25">
        <f>'9.2 melléklet'!F74+'9.3 melléklet'!F74+' 9.4 melléklet'!F74+'9.5 melléklet'!F74+'9.6 melléklet'!F74+'9.7 melléklet'!F74</f>
        <v>0</v>
      </c>
      <c r="G74" s="25">
        <f>'9.2 melléklet'!G74+'9.3 melléklet'!G74+' 9.4 melléklet'!G74+'9.5 melléklet'!G74+'9.6 melléklet'!G74+'9.7 melléklet'!G74</f>
        <v>0</v>
      </c>
      <c r="H74" s="24">
        <f>'9.2 melléklet'!H74+'9.3 melléklet'!H74+' 9.4 melléklet'!H74+'9.5 melléklet'!H74+'9.6 melléklet'!H74+'9.7 melléklet'!H74</f>
        <v>0</v>
      </c>
      <c r="I74" s="24">
        <f>'9.2 melléklet'!I74+'9.3 melléklet'!I74+' 9.4 melléklet'!I74+'9.5 melléklet'!I74+'9.6 melléklet'!I74+'9.7 melléklet'!I74</f>
        <v>0</v>
      </c>
      <c r="J74" s="24">
        <f>'9.2 melléklet'!J74+'9.3 melléklet'!J74+' 9.4 melléklet'!J74+'9.5 melléklet'!J74+'9.6 melléklet'!J74+'9.7 melléklet'!J74+'9.8 melléklet'!J74</f>
        <v>0</v>
      </c>
      <c r="K74" s="24">
        <f>'9.2 melléklet'!K74+'9.3 melléklet'!K74+' 9.4 melléklet'!K74+'9.5 melléklet'!K74+'9.6 melléklet'!K74+'9.7 melléklet'!K74+'9.8 melléklet'!K74</f>
        <v>0</v>
      </c>
      <c r="L74" s="28">
        <f>'9.2 melléklet'!L74+'9.3 melléklet'!L74+' 9.4 melléklet'!L74+'9.5 melléklet'!L74+'9.6 melléklet'!L74+'9.7 melléklet'!L74+'9.8 melléklet'!L74</f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>
        <f>'9.2 melléklet'!E75+'9.3 melléklet'!E75+' 9.4 melléklet'!E75+'9.5 melléklet'!E75+'9.6 melléklet'!E75+'9.7 melléklet'!E75</f>
        <v>0</v>
      </c>
      <c r="F75" s="25">
        <f>'9.2 melléklet'!F75+'9.3 melléklet'!F75+' 9.4 melléklet'!F75+'9.5 melléklet'!F75+'9.6 melléklet'!F75+'9.7 melléklet'!F75</f>
        <v>0</v>
      </c>
      <c r="G75" s="25">
        <f>'9.2 melléklet'!G75+'9.3 melléklet'!G75+' 9.4 melléklet'!G75+'9.5 melléklet'!G75+'9.6 melléklet'!G75+'9.7 melléklet'!G75</f>
        <v>0</v>
      </c>
      <c r="H75" s="24">
        <f>'9.2 melléklet'!H75+'9.3 melléklet'!H75+' 9.4 melléklet'!H75+'9.5 melléklet'!H75+'9.6 melléklet'!H75+'9.7 melléklet'!H75</f>
        <v>0</v>
      </c>
      <c r="I75" s="24">
        <f>'9.2 melléklet'!I75+'9.3 melléklet'!I75+' 9.4 melléklet'!I75+'9.5 melléklet'!I75+'9.6 melléklet'!I75+'9.7 melléklet'!I75</f>
        <v>0</v>
      </c>
      <c r="J75" s="24">
        <f>'9.2 melléklet'!J75+'9.3 melléklet'!J75+' 9.4 melléklet'!J75+'9.5 melléklet'!J75+'9.6 melléklet'!J75+'9.7 melléklet'!J75+'9.8 melléklet'!J75</f>
        <v>0</v>
      </c>
      <c r="K75" s="24">
        <f>'9.2 melléklet'!K75+'9.3 melléklet'!K75+' 9.4 melléklet'!K75+'9.5 melléklet'!K75+'9.6 melléklet'!K75+'9.7 melléklet'!K75+'9.8 melléklet'!K75</f>
        <v>0</v>
      </c>
      <c r="L75" s="28">
        <f>'9.2 melléklet'!L75+'9.3 melléklet'!L75+' 9.4 melléklet'!L75+'9.5 melléklet'!L75+'9.6 melléklet'!L75+'9.7 melléklet'!L75+'9.8 melléklet'!L75</f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>
        <f>'9.2 melléklet'!E76+'9.3 melléklet'!E76+' 9.4 melléklet'!E76+'9.5 melléklet'!E76+'9.6 melléklet'!E76+'9.7 melléklet'!E76</f>
        <v>0</v>
      </c>
      <c r="F76" s="25">
        <f>'9.2 melléklet'!F76+'9.3 melléklet'!F76+' 9.4 melléklet'!F76+'9.5 melléklet'!F76+'9.6 melléklet'!F76+'9.7 melléklet'!F76</f>
        <v>0</v>
      </c>
      <c r="G76" s="25">
        <f>'9.2 melléklet'!G76+'9.3 melléklet'!G76+' 9.4 melléklet'!G76+'9.5 melléklet'!G76+'9.6 melléklet'!G76+'9.7 melléklet'!G76</f>
        <v>0</v>
      </c>
      <c r="H76" s="24">
        <f>'9.2 melléklet'!H76+'9.3 melléklet'!H76+' 9.4 melléklet'!H76+'9.5 melléklet'!H76+'9.6 melléklet'!H76+'9.7 melléklet'!H76</f>
        <v>0</v>
      </c>
      <c r="I76" s="24">
        <f>'9.2 melléklet'!I76+'9.3 melléklet'!I76+' 9.4 melléklet'!I76+'9.5 melléklet'!I76+'9.6 melléklet'!I76+'9.7 melléklet'!I76</f>
        <v>1618960</v>
      </c>
      <c r="J76" s="24">
        <f>'9.2 melléklet'!J76+'9.3 melléklet'!J76+' 9.4 melléklet'!J76+'9.5 melléklet'!J76+'9.6 melléklet'!J76+'9.7 melléklet'!J76+'9.8 melléklet'!J76</f>
        <v>0</v>
      </c>
      <c r="K76" s="24">
        <f>'9.2 melléklet'!K76+'9.3 melléklet'!K76+' 9.4 melléklet'!K76+'9.5 melléklet'!K76+'9.6 melléklet'!K76+'9.7 melléklet'!K76+'9.8 melléklet'!K76</f>
        <v>0</v>
      </c>
      <c r="L76" s="28">
        <f>'9.2 melléklet'!L76+'9.3 melléklet'!L76+' 9.4 melléklet'!L76+'9.5 melléklet'!L76+'9.6 melléklet'!L76+'9.7 melléklet'!L76+'9.8 melléklet'!L76</f>
        <v>1618960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>
        <f>'9.2 melléklet'!E77+'9.3 melléklet'!E77+' 9.4 melléklet'!E77+'9.5 melléklet'!E77+'9.6 melléklet'!E77+'9.7 melléklet'!E77</f>
        <v>0</v>
      </c>
      <c r="F77" s="32">
        <f>'9.2 melléklet'!F77+'9.3 melléklet'!F77+' 9.4 melléklet'!F77+'9.5 melléklet'!F77+'9.6 melléklet'!F77+'9.7 melléklet'!F77</f>
        <v>0</v>
      </c>
      <c r="G77" s="32">
        <f>'9.2 melléklet'!G77+'9.3 melléklet'!G77+' 9.4 melléklet'!G77+'9.5 melléklet'!G77+'9.6 melléklet'!G77+'9.7 melléklet'!G77</f>
        <v>0</v>
      </c>
      <c r="H77" s="32">
        <f>'9.2 melléklet'!H77+'9.3 melléklet'!H77+' 9.4 melléklet'!H77+'9.5 melléklet'!H77+'9.6 melléklet'!H77+'9.7 melléklet'!H77</f>
        <v>0</v>
      </c>
      <c r="I77" s="31">
        <f>'9.2 melléklet'!I77+'9.3 melléklet'!I77+' 9.4 melléklet'!I77+'9.5 melléklet'!I77+'9.6 melléklet'!I77+'9.7 melléklet'!I77</f>
        <v>1618960</v>
      </c>
      <c r="J77" s="31">
        <f>'9.2 melléklet'!J77+'9.3 melléklet'!J77+' 9.4 melléklet'!J77+'9.5 melléklet'!J77+'9.6 melléklet'!J77+'9.7 melléklet'!J77+'9.8 melléklet'!J77</f>
        <v>0</v>
      </c>
      <c r="K77" s="31">
        <f>'9.2 melléklet'!K77+'9.3 melléklet'!K77+' 9.4 melléklet'!K77+'9.5 melléklet'!K77+'9.6 melléklet'!K77+'9.7 melléklet'!K77+'9.8 melléklet'!K77</f>
        <v>0</v>
      </c>
      <c r="L77" s="31">
        <f>'9.2 melléklet'!L77+'9.3 melléklet'!L77+' 9.4 melléklet'!L77+'9.5 melléklet'!L77+'9.6 melléklet'!L77+'9.7 melléklet'!L77+'9.8 melléklet'!L77</f>
        <v>1618960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'9.2 melléklet'!E78+'9.3 melléklet'!E78+' 9.4 melléklet'!E78+'9.5 melléklet'!E78+'9.6 melléklet'!E78+'9.7 melléklet'!E78</f>
        <v>34611529</v>
      </c>
      <c r="F78" s="35">
        <f>'9.2 melléklet'!F78+'9.3 melléklet'!F78+' 9.4 melléklet'!F78+'9.5 melléklet'!F78+'9.6 melléklet'!F78+'9.7 melléklet'!F78</f>
        <v>0</v>
      </c>
      <c r="G78" s="35">
        <f>'9.2 melléklet'!G78+'9.3 melléklet'!G78+' 9.4 melléklet'!G78+'9.5 melléklet'!G78+'9.6 melléklet'!G78+'9.7 melléklet'!G78</f>
        <v>0</v>
      </c>
      <c r="H78" s="35">
        <f>'9.2 melléklet'!H78+'9.3 melléklet'!H78+' 9.4 melléklet'!H78+'9.5 melléklet'!H78+'9.6 melléklet'!H78+'9.7 melléklet'!H78</f>
        <v>-1000000</v>
      </c>
      <c r="I78" s="35">
        <f>'9.2 melléklet'!I78+'9.3 melléklet'!I78+' 9.4 melléklet'!I78+'9.5 melléklet'!I78+'9.6 melléklet'!I78+'9.7 melléklet'!I78</f>
        <v>1618960</v>
      </c>
      <c r="J78" s="35">
        <f>'9.2 melléklet'!J78+'9.3 melléklet'!J78+' 9.4 melléklet'!J78+'9.5 melléklet'!J78+'9.6 melléklet'!J78+'9.7 melléklet'!J78+'9.8 melléklet'!J78</f>
        <v>0</v>
      </c>
      <c r="K78" s="35">
        <f>'9.2 melléklet'!K78+'9.3 melléklet'!K78+' 9.4 melléklet'!K78+'9.5 melléklet'!K78+'9.6 melléklet'!K78+'9.7 melléklet'!K78+'9.8 melléklet'!K78</f>
        <v>0</v>
      </c>
      <c r="L78" s="35">
        <f>'9.2 melléklet'!L78+'9.3 melléklet'!L78+' 9.4 melléklet'!L78+'9.5 melléklet'!L78+'9.6 melléklet'!L78+'9.7 melléklet'!L78+'9.8 melléklet'!L78</f>
        <v>35230489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f>'9.2 melléklet'!E79+'9.3 melléklet'!E79+' 9.4 melléklet'!E79+'9.5 melléklet'!E79+'9.6 melléklet'!E79+'9.7 melléklet'!E79</f>
        <v>0</v>
      </c>
      <c r="F79" s="24">
        <f>'9.2 melléklet'!F79+'9.3 melléklet'!F79+' 9.4 melléklet'!F79+'9.5 melléklet'!F79+'9.6 melléklet'!F79+'9.7 melléklet'!F79</f>
        <v>0</v>
      </c>
      <c r="G79" s="24">
        <f>'9.2 melléklet'!G79+'9.3 melléklet'!G79+' 9.4 melléklet'!G79+'9.5 melléklet'!G79+'9.6 melléklet'!G79+'9.7 melléklet'!G79</f>
        <v>0</v>
      </c>
      <c r="H79" s="24">
        <f>'9.2 melléklet'!H79+'9.3 melléklet'!H79+' 9.4 melléklet'!H79+'9.5 melléklet'!H79+'9.6 melléklet'!H79+'9.7 melléklet'!H79</f>
        <v>0</v>
      </c>
      <c r="I79" s="24">
        <f>'9.2 melléklet'!I79+'9.3 melléklet'!I79+' 9.4 melléklet'!I79+'9.5 melléklet'!I79+'9.6 melléklet'!I79+'9.7 melléklet'!I79</f>
        <v>0</v>
      </c>
      <c r="J79" s="24">
        <f>'9.2 melléklet'!J79+'9.3 melléklet'!J79+' 9.4 melléklet'!J79+'9.5 melléklet'!J79+'9.6 melléklet'!J79+'9.7 melléklet'!J79+'9.8 melléklet'!J79</f>
        <v>0</v>
      </c>
      <c r="K79" s="24">
        <f>'9.2 melléklet'!K79+'9.3 melléklet'!K79+' 9.4 melléklet'!K79+'9.5 melléklet'!K79+'9.6 melléklet'!K79+'9.7 melléklet'!K79+'9.8 melléklet'!K79</f>
        <v>0</v>
      </c>
      <c r="L79" s="28">
        <f>'9.2 melléklet'!L79+'9.3 melléklet'!L79+' 9.4 melléklet'!L79+'9.5 melléklet'!L79+'9.6 melléklet'!L79+'9.7 melléklet'!L79+'9.8 melléklet'!L79</f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f>'9.2 melléklet'!E80+'9.3 melléklet'!E80+' 9.4 melléklet'!E80+'9.5 melléklet'!E80+'9.6 melléklet'!E80+'9.7 melléklet'!E80</f>
        <v>0</v>
      </c>
      <c r="F80" s="24">
        <f>'9.2 melléklet'!F80+'9.3 melléklet'!F80+' 9.4 melléklet'!F80+'9.5 melléklet'!F80+'9.6 melléklet'!F80+'9.7 melléklet'!F80</f>
        <v>0</v>
      </c>
      <c r="G80" s="24">
        <f>'9.2 melléklet'!G80+'9.3 melléklet'!G80+' 9.4 melléklet'!G80+'9.5 melléklet'!G80+'9.6 melléklet'!G80+'9.7 melléklet'!G80</f>
        <v>0</v>
      </c>
      <c r="H80" s="24">
        <f>'9.2 melléklet'!H80+'9.3 melléklet'!H80+' 9.4 melléklet'!H80+'9.5 melléklet'!H80+'9.6 melléklet'!H80+'9.7 melléklet'!H80</f>
        <v>0</v>
      </c>
      <c r="I80" s="24">
        <f>'9.2 melléklet'!I80+'9.3 melléklet'!I80+' 9.4 melléklet'!I80+'9.5 melléklet'!I80+'9.6 melléklet'!I80+'9.7 melléklet'!I80</f>
        <v>0</v>
      </c>
      <c r="J80" s="24">
        <f>'9.2 melléklet'!J80+'9.3 melléklet'!J80+' 9.4 melléklet'!J80+'9.5 melléklet'!J80+'9.6 melléklet'!J80+'9.7 melléklet'!J80+'9.8 melléklet'!J80</f>
        <v>0</v>
      </c>
      <c r="K80" s="24">
        <f>'9.2 melléklet'!K80+'9.3 melléklet'!K80+' 9.4 melléklet'!K80+'9.5 melléklet'!K80+'9.6 melléklet'!K80+'9.7 melléklet'!K80+'9.8 melléklet'!K80</f>
        <v>0</v>
      </c>
      <c r="L80" s="28">
        <f>'9.2 melléklet'!L80+'9.3 melléklet'!L80+' 9.4 melléklet'!L80+'9.5 melléklet'!L80+'9.6 melléklet'!L80+'9.7 melléklet'!L80+'9.8 melléklet'!L80</f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f>'9.2 melléklet'!E81+'9.3 melléklet'!E81+' 9.4 melléklet'!E81+'9.5 melléklet'!E81+'9.6 melléklet'!E81+'9.7 melléklet'!E81</f>
        <v>0</v>
      </c>
      <c r="F81" s="24">
        <f>'9.2 melléklet'!F81+'9.3 melléklet'!F81+' 9.4 melléklet'!F81+'9.5 melléklet'!F81+'9.6 melléklet'!F81+'9.7 melléklet'!F81</f>
        <v>0</v>
      </c>
      <c r="G81" s="24">
        <f>'9.2 melléklet'!G81+'9.3 melléklet'!G81+' 9.4 melléklet'!G81+'9.5 melléklet'!G81+'9.6 melléklet'!G81+'9.7 melléklet'!G81</f>
        <v>0</v>
      </c>
      <c r="H81" s="24">
        <f>'9.2 melléklet'!H81+'9.3 melléklet'!H81+' 9.4 melléklet'!H81+'9.5 melléklet'!H81+'9.6 melléklet'!H81+'9.7 melléklet'!H81</f>
        <v>0</v>
      </c>
      <c r="I81" s="24">
        <f>'9.2 melléklet'!I81+'9.3 melléklet'!I81+' 9.4 melléklet'!I81+'9.5 melléklet'!I81+'9.6 melléklet'!I81+'9.7 melléklet'!I81</f>
        <v>0</v>
      </c>
      <c r="J81" s="24">
        <f>'9.2 melléklet'!J81+'9.3 melléklet'!J81+' 9.4 melléklet'!J81+'9.5 melléklet'!J81+'9.6 melléklet'!J81+'9.7 melléklet'!J81+'9.8 melléklet'!J81</f>
        <v>0</v>
      </c>
      <c r="K81" s="24">
        <f>'9.2 melléklet'!K81+'9.3 melléklet'!K81+' 9.4 melléklet'!K81+'9.5 melléklet'!K81+'9.6 melléklet'!K81+'9.7 melléklet'!K81+'9.8 melléklet'!K81</f>
        <v>0</v>
      </c>
      <c r="L81" s="28">
        <f>'9.2 melléklet'!L81+'9.3 melléklet'!L81+' 9.4 melléklet'!L81+'9.5 melléklet'!L81+'9.6 melléklet'!L81+'9.7 melléklet'!L81+'9.8 melléklet'!L81</f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'9.2 melléklet'!E82+'9.3 melléklet'!E82+' 9.4 melléklet'!E82+'9.5 melléklet'!E82+'9.6 melléklet'!E82+'9.7 melléklet'!E82</f>
        <v>0</v>
      </c>
      <c r="F82" s="28">
        <f>'9.2 melléklet'!F82+'9.3 melléklet'!F82+' 9.4 melléklet'!F82+'9.5 melléklet'!F82+'9.6 melléklet'!F82+'9.7 melléklet'!F82</f>
        <v>0</v>
      </c>
      <c r="G82" s="28">
        <f>'9.2 melléklet'!G82+'9.3 melléklet'!G82+' 9.4 melléklet'!G82+'9.5 melléklet'!G82+'9.6 melléklet'!G82+'9.7 melléklet'!G82</f>
        <v>0</v>
      </c>
      <c r="H82" s="24">
        <f>'9.2 melléklet'!H82+'9.3 melléklet'!H82+' 9.4 melléklet'!H82+'9.5 melléklet'!H82+'9.6 melléklet'!H82+'9.7 melléklet'!H82</f>
        <v>0</v>
      </c>
      <c r="I82" s="24">
        <f>'9.2 melléklet'!I82+'9.3 melléklet'!I82+' 9.4 melléklet'!I82+'9.5 melléklet'!I82+'9.6 melléklet'!I82+'9.7 melléklet'!I82</f>
        <v>0</v>
      </c>
      <c r="J82" s="24">
        <f>'9.2 melléklet'!J82+'9.3 melléklet'!J82+' 9.4 melléklet'!J82+'9.5 melléklet'!J82+'9.6 melléklet'!J82+'9.7 melléklet'!J82+'9.8 melléklet'!J82</f>
        <v>0</v>
      </c>
      <c r="K82" s="24">
        <f>'9.2 melléklet'!K82+'9.3 melléklet'!K82+' 9.4 melléklet'!K82+'9.5 melléklet'!K82+'9.6 melléklet'!K82+'9.7 melléklet'!K82+'9.8 melléklet'!K82</f>
        <v>0</v>
      </c>
      <c r="L82" s="28">
        <f>'9.2 melléklet'!L82+'9.3 melléklet'!L82+' 9.4 melléklet'!L82+'9.5 melléklet'!L82+'9.6 melléklet'!L82+'9.7 melléklet'!L82+'9.8 melléklet'!L82</f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f>'9.2 melléklet'!E83+'9.3 melléklet'!E83+' 9.4 melléklet'!E83+'9.5 melléklet'!E83+'9.6 melléklet'!E83+'9.7 melléklet'!E83</f>
        <v>0</v>
      </c>
      <c r="F83" s="24">
        <f>'9.2 melléklet'!F83+'9.3 melléklet'!F83+' 9.4 melléklet'!F83+'9.5 melléklet'!F83+'9.6 melléklet'!F83+'9.7 melléklet'!F83</f>
        <v>0</v>
      </c>
      <c r="G83" s="24">
        <f>'9.2 melléklet'!G83+'9.3 melléklet'!G83+' 9.4 melléklet'!G83+'9.5 melléklet'!G83+'9.6 melléklet'!G83+'9.7 melléklet'!G83</f>
        <v>0</v>
      </c>
      <c r="H83" s="24">
        <f>'9.2 melléklet'!H83+'9.3 melléklet'!H83+' 9.4 melléklet'!H83+'9.5 melléklet'!H83+'9.6 melléklet'!H83+'9.7 melléklet'!H83</f>
        <v>0</v>
      </c>
      <c r="I83" s="24">
        <f>'9.2 melléklet'!I83+'9.3 melléklet'!I83+' 9.4 melléklet'!I83+'9.5 melléklet'!I83+'9.6 melléklet'!I83+'9.7 melléklet'!I83</f>
        <v>0</v>
      </c>
      <c r="J83" s="24">
        <f>'9.2 melléklet'!J83+'9.3 melléklet'!J83+' 9.4 melléklet'!J83+'9.5 melléklet'!J83+'9.6 melléklet'!J83+'9.7 melléklet'!J83+'9.8 melléklet'!J83</f>
        <v>0</v>
      </c>
      <c r="K83" s="24">
        <f>'9.2 melléklet'!K83+'9.3 melléklet'!K83+' 9.4 melléklet'!K83+'9.5 melléklet'!K83+'9.6 melléklet'!K83+'9.7 melléklet'!K83+'9.8 melléklet'!K83</f>
        <v>0</v>
      </c>
      <c r="L83" s="28">
        <f>'9.2 melléklet'!L83+'9.3 melléklet'!L83+' 9.4 melléklet'!L83+'9.5 melléklet'!L83+'9.6 melléklet'!L83+'9.7 melléklet'!L83+'9.8 melléklet'!L83</f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f>'9.2 melléklet'!E84+'9.3 melléklet'!E84+' 9.4 melléklet'!E84+'9.5 melléklet'!E84+'9.6 melléklet'!E84+'9.7 melléklet'!E84</f>
        <v>0</v>
      </c>
      <c r="F84" s="24">
        <f>'9.2 melléklet'!F84+'9.3 melléklet'!F84+' 9.4 melléklet'!F84+'9.5 melléklet'!F84+'9.6 melléklet'!F84+'9.7 melléklet'!F84</f>
        <v>0</v>
      </c>
      <c r="G84" s="24">
        <f>'9.2 melléklet'!G84+'9.3 melléklet'!G84+' 9.4 melléklet'!G84+'9.5 melléklet'!G84+'9.6 melléklet'!G84+'9.7 melléklet'!G84</f>
        <v>0</v>
      </c>
      <c r="H84" s="24">
        <f>'9.2 melléklet'!H84+'9.3 melléklet'!H84+' 9.4 melléklet'!H84+'9.5 melléklet'!H84+'9.6 melléklet'!H84+'9.7 melléklet'!H84</f>
        <v>0</v>
      </c>
      <c r="I84" s="24">
        <f>'9.2 melléklet'!I84+'9.3 melléklet'!I84+' 9.4 melléklet'!I84+'9.5 melléklet'!I84+'9.6 melléklet'!I84+'9.7 melléklet'!I84</f>
        <v>0</v>
      </c>
      <c r="J84" s="24">
        <f>'9.2 melléklet'!J84+'9.3 melléklet'!J84+' 9.4 melléklet'!J84+'9.5 melléklet'!J84+'9.6 melléklet'!J84+'9.7 melléklet'!J84+'9.8 melléklet'!J84</f>
        <v>0</v>
      </c>
      <c r="K84" s="24">
        <f>'9.2 melléklet'!K84+'9.3 melléklet'!K84+' 9.4 melléklet'!K84+'9.5 melléklet'!K84+'9.6 melléklet'!K84+'9.7 melléklet'!K84+'9.8 melléklet'!K84</f>
        <v>0</v>
      </c>
      <c r="L84" s="28">
        <f>'9.2 melléklet'!L84+'9.3 melléklet'!L84+' 9.4 melléklet'!L84+'9.5 melléklet'!L84+'9.6 melléklet'!L84+'9.7 melléklet'!L84+'9.8 melléklet'!L84</f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f>'9.2 melléklet'!E85+'9.3 melléklet'!E85+' 9.4 melléklet'!E85+'9.5 melléklet'!E85+'9.6 melléklet'!E85+'9.7 melléklet'!E85</f>
        <v>0</v>
      </c>
      <c r="F85" s="24">
        <f>'9.2 melléklet'!F85+'9.3 melléklet'!F85+' 9.4 melléklet'!F85+'9.5 melléklet'!F85+'9.6 melléklet'!F85+'9.7 melléklet'!F85</f>
        <v>0</v>
      </c>
      <c r="G85" s="24">
        <f>'9.2 melléklet'!G85+'9.3 melléklet'!G85+' 9.4 melléklet'!G85+'9.5 melléklet'!G85+'9.6 melléklet'!G85+'9.7 melléklet'!G85</f>
        <v>0</v>
      </c>
      <c r="H85" s="24">
        <f>'9.2 melléklet'!H85+'9.3 melléklet'!H85+' 9.4 melléklet'!H85+'9.5 melléklet'!H85+'9.6 melléklet'!H85+'9.7 melléklet'!H85</f>
        <v>0</v>
      </c>
      <c r="I85" s="24">
        <f>'9.2 melléklet'!I85+'9.3 melléklet'!I85+' 9.4 melléklet'!I85+'9.5 melléklet'!I85+'9.6 melléklet'!I85+'9.7 melléklet'!I85</f>
        <v>0</v>
      </c>
      <c r="J85" s="24">
        <f>'9.2 melléklet'!J85+'9.3 melléklet'!J85+' 9.4 melléklet'!J85+'9.5 melléklet'!J85+'9.6 melléklet'!J85+'9.7 melléklet'!J85+'9.8 melléklet'!J85</f>
        <v>0</v>
      </c>
      <c r="K85" s="24">
        <f>'9.2 melléklet'!K85+'9.3 melléklet'!K85+' 9.4 melléklet'!K85+'9.5 melléklet'!K85+'9.6 melléklet'!K85+'9.7 melléklet'!K85+'9.8 melléklet'!K85</f>
        <v>0</v>
      </c>
      <c r="L85" s="28">
        <f>'9.2 melléklet'!L85+'9.3 melléklet'!L85+' 9.4 melléklet'!L85+'9.5 melléklet'!L85+'9.6 melléklet'!L85+'9.7 melléklet'!L85+'9.8 melléklet'!L85</f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f>'9.2 melléklet'!E86+'9.3 melléklet'!E86+' 9.4 melléklet'!E86+'9.5 melléklet'!E86+'9.6 melléklet'!E86+'9.7 melléklet'!E86</f>
        <v>0</v>
      </c>
      <c r="F86" s="24">
        <f>'9.2 melléklet'!F86+'9.3 melléklet'!F86+' 9.4 melléklet'!F86+'9.5 melléklet'!F86+'9.6 melléklet'!F86+'9.7 melléklet'!F86</f>
        <v>0</v>
      </c>
      <c r="G86" s="24">
        <f>'9.2 melléklet'!G86+'9.3 melléklet'!G86+' 9.4 melléklet'!G86+'9.5 melléklet'!G86+'9.6 melléklet'!G86+'9.7 melléklet'!G86</f>
        <v>0</v>
      </c>
      <c r="H86" s="24">
        <f>'9.2 melléklet'!H86+'9.3 melléklet'!H86+' 9.4 melléklet'!H86+'9.5 melléklet'!H86+'9.6 melléklet'!H86+'9.7 melléklet'!H86</f>
        <v>0</v>
      </c>
      <c r="I86" s="24">
        <f>'9.2 melléklet'!I86+'9.3 melléklet'!I86+' 9.4 melléklet'!I86+'9.5 melléklet'!I86+'9.6 melléklet'!I86+'9.7 melléklet'!I86</f>
        <v>0</v>
      </c>
      <c r="J86" s="24">
        <f>'9.2 melléklet'!J86+'9.3 melléklet'!J86+' 9.4 melléklet'!J86+'9.5 melléklet'!J86+'9.6 melléklet'!J86+'9.7 melléklet'!J86+'9.8 melléklet'!J86</f>
        <v>0</v>
      </c>
      <c r="K86" s="24">
        <f>'9.2 melléklet'!K86+'9.3 melléklet'!K86+' 9.4 melléklet'!K86+'9.5 melléklet'!K86+'9.6 melléklet'!K86+'9.7 melléklet'!K86+'9.8 melléklet'!K86</f>
        <v>0</v>
      </c>
      <c r="L86" s="28">
        <f>'9.2 melléklet'!L86+'9.3 melléklet'!L86+' 9.4 melléklet'!L86+'9.5 melléklet'!L86+'9.6 melléklet'!L86+'9.7 melléklet'!L86+'9.8 melléklet'!L86</f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'9.2 melléklet'!E87+'9.3 melléklet'!E87+' 9.4 melléklet'!E87+'9.5 melléklet'!E87+'9.6 melléklet'!E87+'9.7 melléklet'!E87</f>
        <v>0</v>
      </c>
      <c r="F87" s="28">
        <f>'9.2 melléklet'!F87+'9.3 melléklet'!F87+' 9.4 melléklet'!F87+'9.5 melléklet'!F87+'9.6 melléklet'!F87+'9.7 melléklet'!F87</f>
        <v>0</v>
      </c>
      <c r="G87" s="28">
        <f>'9.2 melléklet'!G87+'9.3 melléklet'!G87+' 9.4 melléklet'!G87+'9.5 melléklet'!G87+'9.6 melléklet'!G87+'9.7 melléklet'!G87</f>
        <v>0</v>
      </c>
      <c r="H87" s="24">
        <f>'9.2 melléklet'!H87+'9.3 melléklet'!H87+' 9.4 melléklet'!H87+'9.5 melléklet'!H87+'9.6 melléklet'!H87+'9.7 melléklet'!H87</f>
        <v>0</v>
      </c>
      <c r="I87" s="24">
        <f>'9.2 melléklet'!I87+'9.3 melléklet'!I87+' 9.4 melléklet'!I87+'9.5 melléklet'!I87+'9.6 melléklet'!I87+'9.7 melléklet'!I87</f>
        <v>0</v>
      </c>
      <c r="J87" s="24">
        <f>'9.2 melléklet'!J87+'9.3 melléklet'!J87+' 9.4 melléklet'!J87+'9.5 melléklet'!J87+'9.6 melléklet'!J87+'9.7 melléklet'!J87+'9.8 melléklet'!J87</f>
        <v>0</v>
      </c>
      <c r="K87" s="24">
        <f>'9.2 melléklet'!K87+'9.3 melléklet'!K87+' 9.4 melléklet'!K87+'9.5 melléklet'!K87+'9.6 melléklet'!K87+'9.7 melléklet'!K87+'9.8 melléklet'!K87</f>
        <v>0</v>
      </c>
      <c r="L87" s="28">
        <f>'9.2 melléklet'!L87+'9.3 melléklet'!L87+' 9.4 melléklet'!L87+'9.5 melléklet'!L87+'9.6 melléklet'!L87+'9.7 melléklet'!L87+'9.8 melléklet'!L87</f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>
        <f>'9.2 melléklet'!E88+'9.3 melléklet'!E88+' 9.4 melléklet'!E88+'9.5 melléklet'!E88+'9.6 melléklet'!E88+'9.7 melléklet'!E88</f>
        <v>0</v>
      </c>
      <c r="F88" s="24">
        <f>'9.2 melléklet'!F88+'9.3 melléklet'!F88+' 9.4 melléklet'!F88+'9.5 melléklet'!F88+'9.6 melléklet'!F88+'9.7 melléklet'!F88</f>
        <v>0</v>
      </c>
      <c r="G88" s="24">
        <f>'9.2 melléklet'!G88+'9.3 melléklet'!G88+' 9.4 melléklet'!G88+'9.5 melléklet'!G88+'9.6 melléklet'!G88+'9.7 melléklet'!G88</f>
        <v>0</v>
      </c>
      <c r="H88" s="24">
        <f>'9.2 melléklet'!H88+'9.3 melléklet'!H88+' 9.4 melléklet'!H88+'9.5 melléklet'!H88+'9.6 melléklet'!H88+'9.7 melléklet'!H88</f>
        <v>0</v>
      </c>
      <c r="I88" s="24">
        <f>'9.2 melléklet'!I88+'9.3 melléklet'!I88+' 9.4 melléklet'!I88+'9.5 melléklet'!I88+'9.6 melléklet'!I88+'9.7 melléklet'!I88</f>
        <v>15318162</v>
      </c>
      <c r="J88" s="24">
        <f>'9.2 melléklet'!J88+'9.3 melléklet'!J88+' 9.4 melléklet'!J88+'9.5 melléklet'!J88+'9.6 melléklet'!J88+'9.7 melléklet'!J88+'9.8 melléklet'!J88</f>
        <v>0</v>
      </c>
      <c r="K88" s="24">
        <f>'9.2 melléklet'!K88+'9.3 melléklet'!K88+' 9.4 melléklet'!K88+'9.5 melléklet'!K88+'9.6 melléklet'!K88+'9.7 melléklet'!K88+'9.8 melléklet'!K88</f>
        <v>0</v>
      </c>
      <c r="L88" s="28">
        <f>'9.2 melléklet'!L88+'9.3 melléklet'!L88+' 9.4 melléklet'!L88+'9.5 melléklet'!L88+'9.6 melléklet'!L88+'9.7 melléklet'!L88+'9.8 melléklet'!L88</f>
        <v>15318162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f>'9.2 melléklet'!E89+'9.3 melléklet'!E89+' 9.4 melléklet'!E89+'9.5 melléklet'!E89+'9.6 melléklet'!E89+'9.7 melléklet'!E89</f>
        <v>0</v>
      </c>
      <c r="F89" s="24">
        <f>'9.2 melléklet'!F89+'9.3 melléklet'!F89+' 9.4 melléklet'!F89+'9.5 melléklet'!F89+'9.6 melléklet'!F89+'9.7 melléklet'!F89</f>
        <v>0</v>
      </c>
      <c r="G89" s="24">
        <f>'9.2 melléklet'!G89+'9.3 melléklet'!G89+' 9.4 melléklet'!G89+'9.5 melléklet'!G89+'9.6 melléklet'!G89+'9.7 melléklet'!G89</f>
        <v>0</v>
      </c>
      <c r="H89" s="24">
        <f>'9.2 melléklet'!H89+'9.3 melléklet'!H89+' 9.4 melléklet'!H89+'9.5 melléklet'!H89+'9.6 melléklet'!H89+'9.7 melléklet'!H89</f>
        <v>0</v>
      </c>
      <c r="I89" s="24">
        <f>'9.2 melléklet'!I89+'9.3 melléklet'!I89+' 9.4 melléklet'!I89+'9.5 melléklet'!I89+'9.6 melléklet'!I89+'9.7 melléklet'!I89</f>
        <v>0</v>
      </c>
      <c r="J89" s="24">
        <f>'9.2 melléklet'!J89+'9.3 melléklet'!J89+' 9.4 melléklet'!J89+'9.5 melléklet'!J89+'9.6 melléklet'!J89+'9.7 melléklet'!J89+'9.8 melléklet'!J89</f>
        <v>0</v>
      </c>
      <c r="K89" s="24">
        <f>'9.2 melléklet'!K89+'9.3 melléklet'!K89+' 9.4 melléklet'!K89+'9.5 melléklet'!K89+'9.6 melléklet'!K89+'9.7 melléklet'!K89+'9.8 melléklet'!K89</f>
        <v>0</v>
      </c>
      <c r="L89" s="28">
        <f>'9.2 melléklet'!L89+'9.3 melléklet'!L89+' 9.4 melléklet'!L89+'9.5 melléklet'!L89+'9.6 melléklet'!L89+'9.7 melléklet'!L89+'9.8 melléklet'!L89</f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'9.2 melléklet'!E90+'9.3 melléklet'!E90+' 9.4 melléklet'!E90+'9.5 melléklet'!E90+'9.6 melléklet'!E90+'9.7 melléklet'!E90</f>
        <v>0</v>
      </c>
      <c r="F90" s="28">
        <f>'9.2 melléklet'!F90+'9.3 melléklet'!F90+' 9.4 melléklet'!F90+'9.5 melléklet'!F90+'9.6 melléklet'!F90+'9.7 melléklet'!F90</f>
        <v>0</v>
      </c>
      <c r="G90" s="28">
        <f>'9.2 melléklet'!G90+'9.3 melléklet'!G90+' 9.4 melléklet'!G90+'9.5 melléklet'!G90+'9.6 melléklet'!G90+'9.7 melléklet'!G90</f>
        <v>0</v>
      </c>
      <c r="H90" s="24">
        <f>'9.2 melléklet'!H90+'9.3 melléklet'!H90+' 9.4 melléklet'!H90+'9.5 melléklet'!H90+'9.6 melléklet'!H90+'9.7 melléklet'!H90</f>
        <v>0</v>
      </c>
      <c r="I90" s="24">
        <f>'9.2 melléklet'!I90+'9.3 melléklet'!I90+' 9.4 melléklet'!I90+'9.5 melléklet'!I90+'9.6 melléklet'!I90+'9.7 melléklet'!I90</f>
        <v>15318162</v>
      </c>
      <c r="J90" s="24">
        <f>'9.2 melléklet'!J90+'9.3 melléklet'!J90+' 9.4 melléklet'!J90+'9.5 melléklet'!J90+'9.6 melléklet'!J90+'9.7 melléklet'!J90+'9.8 melléklet'!J90</f>
        <v>0</v>
      </c>
      <c r="K90" s="24">
        <f>'9.2 melléklet'!K90+'9.3 melléklet'!K90+' 9.4 melléklet'!K90+'9.5 melléklet'!K90+'9.6 melléklet'!K90+'9.7 melléklet'!K90+'9.8 melléklet'!K90</f>
        <v>0</v>
      </c>
      <c r="L90" s="28">
        <f>'9.2 melléklet'!L90+'9.3 melléklet'!L90+' 9.4 melléklet'!L90+'9.5 melléklet'!L90+'9.6 melléklet'!L90+'9.7 melléklet'!L90+'9.8 melléklet'!L90</f>
        <v>15318162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>
        <f>'9.2 melléklet'!E91+'9.3 melléklet'!E91+' 9.4 melléklet'!E91+'9.5 melléklet'!E91+'9.6 melléklet'!E91+'9.7 melléklet'!E91</f>
        <v>0</v>
      </c>
      <c r="F91" s="28">
        <f>'9.2 melléklet'!F91+'9.3 melléklet'!F91+' 9.4 melléklet'!F91+'9.5 melléklet'!F91+'9.6 melléklet'!F91+'9.7 melléklet'!F91</f>
        <v>0</v>
      </c>
      <c r="G91" s="28">
        <f>'9.2 melléklet'!G91+'9.3 melléklet'!G91+' 9.4 melléklet'!G91+'9.5 melléklet'!G91+'9.6 melléklet'!G91+'9.7 melléklet'!G91</f>
        <v>0</v>
      </c>
      <c r="H91" s="24">
        <f>'9.2 melléklet'!H91+'9.3 melléklet'!H91+' 9.4 melléklet'!H91+'9.5 melléklet'!H91+'9.6 melléklet'!H91+'9.7 melléklet'!H91</f>
        <v>0</v>
      </c>
      <c r="I91" s="24">
        <f>'9.2 melléklet'!I91+'9.3 melléklet'!I91+' 9.4 melléklet'!I91+'9.5 melléklet'!I91+'9.6 melléklet'!I91+'9.7 melléklet'!I91</f>
        <v>0</v>
      </c>
      <c r="J91" s="24">
        <f>'9.2 melléklet'!J91+'9.3 melléklet'!J91+' 9.4 melléklet'!J91+'9.5 melléklet'!J91+'9.6 melléklet'!J91+'9.7 melléklet'!J91+'9.8 melléklet'!J91</f>
        <v>0</v>
      </c>
      <c r="K91" s="24">
        <f>'9.2 melléklet'!K91+'9.3 melléklet'!K91+' 9.4 melléklet'!K91+'9.5 melléklet'!K91+'9.6 melléklet'!K91+'9.7 melléklet'!K91+'9.8 melléklet'!K91</f>
        <v>0</v>
      </c>
      <c r="L91" s="28">
        <f>'9.2 melléklet'!L91+'9.3 melléklet'!L91+' 9.4 melléklet'!L91+'9.5 melléklet'!L91+'9.6 melléklet'!L91+'9.7 melléklet'!L91+'9.8 melléklet'!L91</f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f>'9.2 melléklet'!E92+'9.3 melléklet'!E92+' 9.4 melléklet'!E92+'9.5 melléklet'!E92+'9.6 melléklet'!E92+'9.7 melléklet'!E92</f>
        <v>0</v>
      </c>
      <c r="F92" s="28">
        <f>'9.2 melléklet'!F92+'9.3 melléklet'!F92+' 9.4 melléklet'!F92+'9.5 melléklet'!F92+'9.6 melléklet'!F92+'9.7 melléklet'!F92</f>
        <v>0</v>
      </c>
      <c r="G92" s="28">
        <f>'9.2 melléklet'!G92+'9.3 melléklet'!G92+' 9.4 melléklet'!G92+'9.5 melléklet'!G92+'9.6 melléklet'!G92+'9.7 melléklet'!G92</f>
        <v>0</v>
      </c>
      <c r="H92" s="24">
        <f>'9.2 melléklet'!H92+'9.3 melléklet'!H92+' 9.4 melléklet'!H92+'9.5 melléklet'!H92+'9.6 melléklet'!H92+'9.7 melléklet'!H92</f>
        <v>0</v>
      </c>
      <c r="I92" s="24">
        <f>'9.2 melléklet'!I92+'9.3 melléklet'!I92+' 9.4 melléklet'!I92+'9.5 melléklet'!I92+'9.6 melléklet'!I92+'9.7 melléklet'!I92</f>
        <v>0</v>
      </c>
      <c r="J92" s="24">
        <f>'9.2 melléklet'!J92+'9.3 melléklet'!J92+' 9.4 melléklet'!J92+'9.5 melléklet'!J92+'9.6 melléklet'!J92+'9.7 melléklet'!J92+'9.8 melléklet'!J92</f>
        <v>0</v>
      </c>
      <c r="K92" s="24">
        <f>'9.2 melléklet'!K92+'9.3 melléklet'!K92+' 9.4 melléklet'!K92+'9.5 melléklet'!K92+'9.6 melléklet'!K92+'9.7 melléklet'!K92+'9.8 melléklet'!K92</f>
        <v>0</v>
      </c>
      <c r="L92" s="28">
        <f>'9.2 melléklet'!L92+'9.3 melléklet'!L92+' 9.4 melléklet'!L92+'9.5 melléklet'!L92+'9.6 melléklet'!L92+'9.7 melléklet'!L92+'9.8 melléklet'!L92</f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f>'9.2 melléklet'!E93+'9.3 melléklet'!E93+' 9.4 melléklet'!E93+'9.5 melléklet'!E93+'9.6 melléklet'!E93+'9.7 melléklet'!E93</f>
        <v>553964624</v>
      </c>
      <c r="F93" s="28">
        <f>'9.2 melléklet'!F93+'9.3 melléklet'!F93+' 9.4 melléklet'!F93+'9.5 melléklet'!F93+'9.6 melléklet'!F93+'9.7 melléklet'!F93</f>
        <v>0</v>
      </c>
      <c r="G93" s="28">
        <f>'9.2 melléklet'!G93+'9.3 melléklet'!G93+' 9.4 melléklet'!G93+'9.5 melléklet'!G93+'9.6 melléklet'!G93+'9.7 melléklet'!G93</f>
        <v>232434859</v>
      </c>
      <c r="H93" s="28">
        <f>'9.2 melléklet'!H93+'9.3 melléklet'!H93+' 9.4 melléklet'!H93+'9.5 melléklet'!H93+'9.6 melléklet'!H93+'9.7 melléklet'!H93</f>
        <v>-4000000</v>
      </c>
      <c r="I93" s="28">
        <f>'9.2 melléklet'!I93+'9.3 melléklet'!I93+' 9.4 melléklet'!I93+'9.5 melléklet'!I93+'9.6 melléklet'!I93+'9.7 melléklet'!I93</f>
        <v>-19474150</v>
      </c>
      <c r="J93" s="28">
        <f>'9.2 melléklet'!J93+'9.3 melléklet'!J93+' 9.4 melléklet'!J93+'9.5 melléklet'!J93+'9.6 melléklet'!J93+'9.7 melléklet'!J93+'9.8 melléklet'!J93</f>
        <v>-8523330</v>
      </c>
      <c r="K93" s="28">
        <f>'9.2 melléklet'!K93+'9.3 melléklet'!K93+' 9.4 melléklet'!K93+'9.5 melléklet'!K93+'9.6 melléklet'!K93+'9.7 melléklet'!K93+'9.8 melléklet'!K93</f>
        <v>0</v>
      </c>
      <c r="L93" s="28">
        <f>'9.2 melléklet'!L93+'9.3 melléklet'!L93+' 9.4 melléklet'!L93+'9.5 melléklet'!L93+'9.6 melléklet'!L93+'9.7 melléklet'!L93+'9.8 melléklet'!L93</f>
        <v>754402003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f>'9.2 melléklet'!E94+'9.3 melléklet'!E94+' 9.4 melléklet'!E94+'9.5 melléklet'!E94+'9.6 melléklet'!E94+'9.7 melléklet'!E94</f>
        <v>0</v>
      </c>
      <c r="F94" s="28">
        <f>'9.2 melléklet'!F94+'9.3 melléklet'!F94+' 9.4 melléklet'!F94+'9.5 melléklet'!F94+'9.6 melléklet'!F94+'9.7 melléklet'!F94</f>
        <v>0</v>
      </c>
      <c r="G94" s="28">
        <f>'9.2 melléklet'!G94+'9.3 melléklet'!G94+' 9.4 melléklet'!G94+'9.5 melléklet'!G94+'9.6 melléklet'!G94+'9.7 melléklet'!G94</f>
        <v>0</v>
      </c>
      <c r="H94" s="24">
        <f>'9.2 melléklet'!H94+'9.3 melléklet'!H94+' 9.4 melléklet'!H94+'9.5 melléklet'!H94+'9.6 melléklet'!H94+'9.7 melléklet'!H94</f>
        <v>0</v>
      </c>
      <c r="I94" s="24">
        <f>'9.2 melléklet'!I94+'9.3 melléklet'!I94+' 9.4 melléklet'!I94+'9.5 melléklet'!I94+'9.6 melléklet'!I94+'9.7 melléklet'!I94</f>
        <v>0</v>
      </c>
      <c r="J94" s="24">
        <f>'9.2 melléklet'!J94+'9.3 melléklet'!J94+' 9.4 melléklet'!J94+'9.5 melléklet'!J94+'9.6 melléklet'!J94+'9.7 melléklet'!J94+'9.8 melléklet'!J94</f>
        <v>0</v>
      </c>
      <c r="K94" s="24">
        <f>'9.2 melléklet'!K94+'9.3 melléklet'!K94+' 9.4 melléklet'!K94+'9.5 melléklet'!K94+'9.6 melléklet'!K94+'9.7 melléklet'!K94+'9.8 melléklet'!K94</f>
        <v>0</v>
      </c>
      <c r="L94" s="28">
        <f>'9.2 melléklet'!L94+'9.3 melléklet'!L94+' 9.4 melléklet'!L94+'9.5 melléklet'!L94+'9.6 melléklet'!L94+'9.7 melléklet'!L94+'9.8 melléklet'!L94</f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f>'9.2 melléklet'!E95+'9.3 melléklet'!E95+' 9.4 melléklet'!E95+'9.5 melléklet'!E95+'9.6 melléklet'!E95+'9.7 melléklet'!E95</f>
        <v>0</v>
      </c>
      <c r="F95" s="28">
        <f>'9.2 melléklet'!F95+'9.3 melléklet'!F95+' 9.4 melléklet'!F95+'9.5 melléklet'!F95+'9.6 melléklet'!F95+'9.7 melléklet'!F95</f>
        <v>0</v>
      </c>
      <c r="G95" s="28">
        <f>'9.2 melléklet'!G95+'9.3 melléklet'!G95+' 9.4 melléklet'!G95+'9.5 melléklet'!G95+'9.6 melléklet'!G95+'9.7 melléklet'!G95</f>
        <v>0</v>
      </c>
      <c r="H95" s="24">
        <f>'9.2 melléklet'!H95+'9.3 melléklet'!H95+' 9.4 melléklet'!H95+'9.5 melléklet'!H95+'9.6 melléklet'!H95+'9.7 melléklet'!H95</f>
        <v>0</v>
      </c>
      <c r="I95" s="24">
        <f>'9.2 melléklet'!I95+'9.3 melléklet'!I95+' 9.4 melléklet'!I95+'9.5 melléklet'!I95+'9.6 melléklet'!I95+'9.7 melléklet'!I95</f>
        <v>0</v>
      </c>
      <c r="J95" s="24">
        <f>'9.2 melléklet'!J95+'9.3 melléklet'!J95+' 9.4 melléklet'!J95+'9.5 melléklet'!J95+'9.6 melléklet'!J95+'9.7 melléklet'!J95+'9.8 melléklet'!J95</f>
        <v>0</v>
      </c>
      <c r="K95" s="24">
        <f>'9.2 melléklet'!K95+'9.3 melléklet'!K95+' 9.4 melléklet'!K95+'9.5 melléklet'!K95+'9.6 melléklet'!K95+'9.7 melléklet'!K95+'9.8 melléklet'!K95</f>
        <v>0</v>
      </c>
      <c r="L95" s="28">
        <f>'9.2 melléklet'!L95+'9.3 melléklet'!L95+' 9.4 melléklet'!L95+'9.5 melléklet'!L95+'9.6 melléklet'!L95+'9.7 melléklet'!L95+'9.8 melléklet'!L95</f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f>'9.2 melléklet'!E96+'9.3 melléklet'!E96+' 9.4 melléklet'!E96+'9.5 melléklet'!E96+'9.6 melléklet'!E96+'9.7 melléklet'!E96</f>
        <v>0</v>
      </c>
      <c r="F96" s="24">
        <f>'9.2 melléklet'!F96+'9.3 melléklet'!F96+' 9.4 melléklet'!F96+'9.5 melléklet'!F96+'9.6 melléklet'!F96+'9.7 melléklet'!F96</f>
        <v>0</v>
      </c>
      <c r="G96" s="24">
        <f>'9.2 melléklet'!G96+'9.3 melléklet'!G96+' 9.4 melléklet'!G96+'9.5 melléklet'!G96+'9.6 melléklet'!G96+'9.7 melléklet'!G96</f>
        <v>0</v>
      </c>
      <c r="H96" s="24">
        <f>'9.2 melléklet'!H96+'9.3 melléklet'!H96+' 9.4 melléklet'!H96+'9.5 melléklet'!H96+'9.6 melléklet'!H96+'9.7 melléklet'!H96</f>
        <v>0</v>
      </c>
      <c r="I96" s="24">
        <f>'9.2 melléklet'!I96+'9.3 melléklet'!I96+' 9.4 melléklet'!I96+'9.5 melléklet'!I96+'9.6 melléklet'!I96+'9.7 melléklet'!I96</f>
        <v>0</v>
      </c>
      <c r="J96" s="24">
        <f>'9.2 melléklet'!J96+'9.3 melléklet'!J96+' 9.4 melléklet'!J96+'9.5 melléklet'!J96+'9.6 melléklet'!J96+'9.7 melléklet'!J96+'9.8 melléklet'!J96</f>
        <v>0</v>
      </c>
      <c r="K96" s="24">
        <f>'9.2 melléklet'!K96+'9.3 melléklet'!K96+' 9.4 melléklet'!K96+'9.5 melléklet'!K96+'9.6 melléklet'!K96+'9.7 melléklet'!K96+'9.8 melléklet'!K96</f>
        <v>0</v>
      </c>
      <c r="L96" s="28">
        <f>'9.2 melléklet'!L96+'9.3 melléklet'!L96+' 9.4 melléklet'!L96+'9.5 melléklet'!L96+'9.6 melléklet'!L96+'9.7 melléklet'!L96+'9.8 melléklet'!L96</f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f>'9.2 melléklet'!E97+'9.3 melléklet'!E97+' 9.4 melléklet'!E97+'9.5 melléklet'!E97+'9.6 melléklet'!E97+'9.7 melléklet'!E97</f>
        <v>0</v>
      </c>
      <c r="F97" s="24">
        <f>'9.2 melléklet'!F97+'9.3 melléklet'!F97+' 9.4 melléklet'!F97+'9.5 melléklet'!F97+'9.6 melléklet'!F97+'9.7 melléklet'!F97</f>
        <v>0</v>
      </c>
      <c r="G97" s="24">
        <f>'9.2 melléklet'!G97+'9.3 melléklet'!G97+' 9.4 melléklet'!G97+'9.5 melléklet'!G97+'9.6 melléklet'!G97+'9.7 melléklet'!G97</f>
        <v>0</v>
      </c>
      <c r="H97" s="24">
        <f>'9.2 melléklet'!H97+'9.3 melléklet'!H97+' 9.4 melléklet'!H97+'9.5 melléklet'!H97+'9.6 melléklet'!H97+'9.7 melléklet'!H97</f>
        <v>0</v>
      </c>
      <c r="I97" s="24">
        <f>'9.2 melléklet'!I97+'9.3 melléklet'!I97+' 9.4 melléklet'!I97+'9.5 melléklet'!I97+'9.6 melléklet'!I97+'9.7 melléklet'!I97</f>
        <v>0</v>
      </c>
      <c r="J97" s="24">
        <f>'9.2 melléklet'!J97+'9.3 melléklet'!J97+' 9.4 melléklet'!J97+'9.5 melléklet'!J97+'9.6 melléklet'!J97+'9.7 melléklet'!J97+'9.8 melléklet'!J97</f>
        <v>0</v>
      </c>
      <c r="K97" s="24">
        <f>'9.2 melléklet'!K97+'9.3 melléklet'!K97+' 9.4 melléklet'!K97+'9.5 melléklet'!K97+'9.6 melléklet'!K97+'9.7 melléklet'!K97+'9.8 melléklet'!K97</f>
        <v>0</v>
      </c>
      <c r="L97" s="28">
        <f>'9.2 melléklet'!L97+'9.3 melléklet'!L97+' 9.4 melléklet'!L97+'9.5 melléklet'!L97+'9.6 melléklet'!L97+'9.7 melléklet'!L97+'9.8 melléklet'!L97</f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f>'9.2 melléklet'!E98+'9.3 melléklet'!E98+' 9.4 melléklet'!E98+'9.5 melléklet'!E98+'9.6 melléklet'!E98+'9.7 melléklet'!E98</f>
        <v>0</v>
      </c>
      <c r="F98" s="28">
        <f>'9.2 melléklet'!F98+'9.3 melléklet'!F98+' 9.4 melléklet'!F98+'9.5 melléklet'!F98+'9.6 melléklet'!F98+'9.7 melléklet'!F98</f>
        <v>0</v>
      </c>
      <c r="G98" s="28">
        <f>'9.2 melléklet'!G98+'9.3 melléklet'!G98+' 9.4 melléklet'!G98+'9.5 melléklet'!G98+'9.6 melléklet'!G98+'9.7 melléklet'!G98</f>
        <v>0</v>
      </c>
      <c r="H98" s="24">
        <f>'9.2 melléklet'!H98+'9.3 melléklet'!H98+' 9.4 melléklet'!H98+'9.5 melléklet'!H98+'9.6 melléklet'!H98+'9.7 melléklet'!H98</f>
        <v>0</v>
      </c>
      <c r="I98" s="24">
        <f>'9.2 melléklet'!I98+'9.3 melléklet'!I98+' 9.4 melléklet'!I98+'9.5 melléklet'!I98+'9.6 melléklet'!I98+'9.7 melléklet'!I98</f>
        <v>0</v>
      </c>
      <c r="J98" s="24">
        <f>'9.2 melléklet'!J98+'9.3 melléklet'!J98+' 9.4 melléklet'!J98+'9.5 melléklet'!J98+'9.6 melléklet'!J98+'9.7 melléklet'!J98+'9.8 melléklet'!J98</f>
        <v>0</v>
      </c>
      <c r="K98" s="24">
        <f>'9.2 melléklet'!K98+'9.3 melléklet'!K98+' 9.4 melléklet'!K98+'9.5 melléklet'!K98+'9.6 melléklet'!K98+'9.7 melléklet'!K98+'9.8 melléklet'!K98</f>
        <v>0</v>
      </c>
      <c r="L98" s="28">
        <f>'9.2 melléklet'!L98+'9.3 melléklet'!L98+' 9.4 melléklet'!L98+'9.5 melléklet'!L98+'9.6 melléklet'!L98+'9.7 melléklet'!L98+'9.8 melléklet'!L98</f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'9.2 melléklet'!E99+'9.3 melléklet'!E99+' 9.4 melléklet'!E99+'9.5 melléklet'!E99+'9.6 melléklet'!E99+'9.7 melléklet'!E99</f>
        <v>553964624</v>
      </c>
      <c r="F99" s="31">
        <f>'9.2 melléklet'!F99+'9.3 melléklet'!F99+' 9.4 melléklet'!F99+'9.5 melléklet'!F99+'9.6 melléklet'!F99+'9.7 melléklet'!F99</f>
        <v>0</v>
      </c>
      <c r="G99" s="31">
        <f>'9.2 melléklet'!G99+'9.3 melléklet'!G99+' 9.4 melléklet'!G99+'9.5 melléklet'!G99+'9.6 melléklet'!G99+'9.7 melléklet'!G99</f>
        <v>232434859</v>
      </c>
      <c r="H99" s="31">
        <f>'9.2 melléklet'!H99+'9.3 melléklet'!H99+' 9.4 melléklet'!H99+'9.5 melléklet'!H99+'9.6 melléklet'!H99+'9.7 melléklet'!H99</f>
        <v>-4000000</v>
      </c>
      <c r="I99" s="31">
        <f>'9.2 melléklet'!I99+'9.3 melléklet'!I99+' 9.4 melléklet'!I99+'9.5 melléklet'!I99+'9.6 melléklet'!I99+'9.7 melléklet'!I99</f>
        <v>-4155988</v>
      </c>
      <c r="J99" s="31">
        <f>'9.2 melléklet'!J99+'9.3 melléklet'!J99+' 9.4 melléklet'!J99+'9.5 melléklet'!J99+'9.6 melléklet'!J99+'9.7 melléklet'!J99+'9.8 melléklet'!J99</f>
        <v>-8523330</v>
      </c>
      <c r="K99" s="31">
        <f>'9.2 melléklet'!K99+'9.3 melléklet'!K99+' 9.4 melléklet'!K99+'9.5 melléklet'!K99+'9.6 melléklet'!K99+'9.7 melléklet'!K99+'9.8 melléklet'!K99</f>
        <v>0</v>
      </c>
      <c r="L99" s="31">
        <f>'9.2 melléklet'!L99+'9.3 melléklet'!L99+' 9.4 melléklet'!L99+'9.5 melléklet'!L99+'9.6 melléklet'!L99+'9.7 melléklet'!L99+'9.8 melléklet'!L99</f>
        <v>769720165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f>'9.2 melléklet'!E100+'9.3 melléklet'!E100+' 9.4 melléklet'!E100+'9.5 melléklet'!E100+'9.6 melléklet'!E100+'9.7 melléklet'!E100</f>
        <v>0</v>
      </c>
      <c r="F100" s="28">
        <f>'9.2 melléklet'!F100+'9.3 melléklet'!F100+' 9.4 melléklet'!F100+'9.5 melléklet'!F100+'9.6 melléklet'!F100+'9.7 melléklet'!F100</f>
        <v>0</v>
      </c>
      <c r="G100" s="28">
        <f>'9.2 melléklet'!G100+'9.3 melléklet'!G100+' 9.4 melléklet'!G100+'9.5 melléklet'!G100+'9.6 melléklet'!G100+'9.7 melléklet'!G100</f>
        <v>0</v>
      </c>
      <c r="H100" s="24">
        <f>'9.2 melléklet'!H100+'9.3 melléklet'!H100+' 9.4 melléklet'!H100+'9.5 melléklet'!H100+'9.6 melléklet'!H100+'9.7 melléklet'!H100</f>
        <v>0</v>
      </c>
      <c r="I100" s="24">
        <f>'9.2 melléklet'!I100+'9.3 melléklet'!I100+' 9.4 melléklet'!I100+'9.5 melléklet'!I100+'9.6 melléklet'!I100+'9.7 melléklet'!I100</f>
        <v>0</v>
      </c>
      <c r="J100" s="24">
        <f>'9.2 melléklet'!J100+'9.3 melléklet'!J100+' 9.4 melléklet'!J100+'9.5 melléklet'!J100+'9.6 melléklet'!J100+'9.7 melléklet'!J100+'9.8 melléklet'!J100</f>
        <v>0</v>
      </c>
      <c r="K100" s="24">
        <f>'9.2 melléklet'!K100+'9.3 melléklet'!K100+' 9.4 melléklet'!K100+'9.5 melléklet'!K100+'9.6 melléklet'!K100+'9.7 melléklet'!K100+'9.8 melléklet'!K100</f>
        <v>0</v>
      </c>
      <c r="L100" s="28">
        <f>'9.2 melléklet'!L100+'9.3 melléklet'!L100+' 9.4 melléklet'!L100+'9.5 melléklet'!L100+'9.6 melléklet'!L100+'9.7 melléklet'!L100+'9.8 melléklet'!L100</f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f>'9.2 melléklet'!E101+'9.3 melléklet'!E101+' 9.4 melléklet'!E101+'9.5 melléklet'!E101+'9.6 melléklet'!E101+'9.7 melléklet'!E101</f>
        <v>0</v>
      </c>
      <c r="F101" s="28">
        <f>'9.2 melléklet'!F101+'9.3 melléklet'!F101+' 9.4 melléklet'!F101+'9.5 melléklet'!F101+'9.6 melléklet'!F101+'9.7 melléklet'!F101</f>
        <v>0</v>
      </c>
      <c r="G101" s="28">
        <f>'9.2 melléklet'!G101+'9.3 melléklet'!G101+' 9.4 melléklet'!G101+'9.5 melléklet'!G101+'9.6 melléklet'!G101+'9.7 melléklet'!G101</f>
        <v>0</v>
      </c>
      <c r="H101" s="24">
        <f>'9.2 melléklet'!H101+'9.3 melléklet'!H101+' 9.4 melléklet'!H101+'9.5 melléklet'!H101+'9.6 melléklet'!H101+'9.7 melléklet'!H101</f>
        <v>0</v>
      </c>
      <c r="I101" s="24">
        <f>'9.2 melléklet'!I101+'9.3 melléklet'!I101+' 9.4 melléklet'!I101+'9.5 melléklet'!I101+'9.6 melléklet'!I101+'9.7 melléklet'!I101</f>
        <v>0</v>
      </c>
      <c r="J101" s="24">
        <f>'9.2 melléklet'!J101+'9.3 melléklet'!J101+' 9.4 melléklet'!J101+'9.5 melléklet'!J101+'9.6 melléklet'!J101+'9.7 melléklet'!J101+'9.8 melléklet'!J101</f>
        <v>0</v>
      </c>
      <c r="K101" s="24">
        <f>'9.2 melléklet'!K101+'9.3 melléklet'!K101+' 9.4 melléklet'!K101+'9.5 melléklet'!K101+'9.6 melléklet'!K101+'9.7 melléklet'!K101+'9.8 melléklet'!K101</f>
        <v>0</v>
      </c>
      <c r="L101" s="28">
        <f>'9.2 melléklet'!L101+'9.3 melléklet'!L101+' 9.4 melléklet'!L101+'9.5 melléklet'!L101+'9.6 melléklet'!L101+'9.7 melléklet'!L101+'9.8 melléklet'!L101</f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f>'9.2 melléklet'!E102+'9.3 melléklet'!E102+' 9.4 melléklet'!E102+'9.5 melléklet'!E102+'9.6 melléklet'!E102+'9.7 melléklet'!E102</f>
        <v>0</v>
      </c>
      <c r="F102" s="28">
        <f>'9.2 melléklet'!F102+'9.3 melléklet'!F102+' 9.4 melléklet'!F102+'9.5 melléklet'!F102+'9.6 melléklet'!F102+'9.7 melléklet'!F102</f>
        <v>0</v>
      </c>
      <c r="G102" s="28">
        <f>'9.2 melléklet'!G102+'9.3 melléklet'!G102+' 9.4 melléklet'!G102+'9.5 melléklet'!G102+'9.6 melléklet'!G102+'9.7 melléklet'!G102</f>
        <v>0</v>
      </c>
      <c r="H102" s="24">
        <f>'9.2 melléklet'!H102+'9.3 melléklet'!H102+' 9.4 melléklet'!H102+'9.5 melléklet'!H102+'9.6 melléklet'!H102+'9.7 melléklet'!H102</f>
        <v>0</v>
      </c>
      <c r="I102" s="24">
        <f>'9.2 melléklet'!I102+'9.3 melléklet'!I102+' 9.4 melléklet'!I102+'9.5 melléklet'!I102+'9.6 melléklet'!I102+'9.7 melléklet'!I102</f>
        <v>0</v>
      </c>
      <c r="J102" s="24">
        <f>'9.2 melléklet'!J102+'9.3 melléklet'!J102+' 9.4 melléklet'!J102+'9.5 melléklet'!J102+'9.6 melléklet'!J102+'9.7 melléklet'!J102+'9.8 melléklet'!J102</f>
        <v>0</v>
      </c>
      <c r="K102" s="24">
        <f>'9.2 melléklet'!K102+'9.3 melléklet'!K102+' 9.4 melléklet'!K102+'9.5 melléklet'!K102+'9.6 melléklet'!K102+'9.7 melléklet'!K102+'9.8 melléklet'!K102</f>
        <v>0</v>
      </c>
      <c r="L102" s="28">
        <f>'9.2 melléklet'!L102+'9.3 melléklet'!L102+' 9.4 melléklet'!L102+'9.5 melléklet'!L102+'9.6 melléklet'!L102+'9.7 melléklet'!L102+'9.8 melléklet'!L102</f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f>'9.2 melléklet'!E103+'9.3 melléklet'!E103+' 9.4 melléklet'!E103+'9.5 melléklet'!E103+'9.6 melléklet'!E103+'9.7 melléklet'!E103</f>
        <v>0</v>
      </c>
      <c r="F103" s="28">
        <f>'9.2 melléklet'!F103+'9.3 melléklet'!F103+' 9.4 melléklet'!F103+'9.5 melléklet'!F103+'9.6 melléklet'!F103+'9.7 melléklet'!F103</f>
        <v>0</v>
      </c>
      <c r="G103" s="28">
        <f>'9.2 melléklet'!G103+'9.3 melléklet'!G103+' 9.4 melléklet'!G103+'9.5 melléklet'!G103+'9.6 melléklet'!G103+'9.7 melléklet'!G103</f>
        <v>0</v>
      </c>
      <c r="H103" s="24">
        <f>'9.2 melléklet'!H103+'9.3 melléklet'!H103+' 9.4 melléklet'!H103+'9.5 melléklet'!H103+'9.6 melléklet'!H103+'9.7 melléklet'!H103</f>
        <v>0</v>
      </c>
      <c r="I103" s="24">
        <f>'9.2 melléklet'!I103+'9.3 melléklet'!I103+' 9.4 melléklet'!I103+'9.5 melléklet'!I103+'9.6 melléklet'!I103+'9.7 melléklet'!I103</f>
        <v>0</v>
      </c>
      <c r="J103" s="24">
        <f>'9.2 melléklet'!J103+'9.3 melléklet'!J103+' 9.4 melléklet'!J103+'9.5 melléklet'!J103+'9.6 melléklet'!J103+'9.7 melléklet'!J103+'9.8 melléklet'!J103</f>
        <v>0</v>
      </c>
      <c r="K103" s="24">
        <f>'9.2 melléklet'!K103+'9.3 melléklet'!K103+' 9.4 melléklet'!K103+'9.5 melléklet'!K103+'9.6 melléklet'!K103+'9.7 melléklet'!K103+'9.8 melléklet'!K103</f>
        <v>0</v>
      </c>
      <c r="L103" s="28">
        <f>'9.2 melléklet'!L103+'9.3 melléklet'!L103+' 9.4 melléklet'!L103+'9.5 melléklet'!L103+'9.6 melléklet'!L103+'9.7 melléklet'!L103+'9.8 melléklet'!L103</f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f>'9.2 melléklet'!E104+'9.3 melléklet'!E104+' 9.4 melléklet'!E104+'9.5 melléklet'!E104+'9.6 melléklet'!E104+'9.7 melléklet'!E104</f>
        <v>0</v>
      </c>
      <c r="F104" s="28">
        <f>'9.2 melléklet'!F104+'9.3 melléklet'!F104+' 9.4 melléklet'!F104+'9.5 melléklet'!F104+'9.6 melléklet'!F104+'9.7 melléklet'!F104</f>
        <v>0</v>
      </c>
      <c r="G104" s="28">
        <f>'9.2 melléklet'!G104+'9.3 melléklet'!G104+' 9.4 melléklet'!G104+'9.5 melléklet'!G104+'9.6 melléklet'!G104+'9.7 melléklet'!G104</f>
        <v>0</v>
      </c>
      <c r="H104" s="24">
        <f>'9.2 melléklet'!H104+'9.3 melléklet'!H104+' 9.4 melléklet'!H104+'9.5 melléklet'!H104+'9.6 melléklet'!H104+'9.7 melléklet'!H104</f>
        <v>0</v>
      </c>
      <c r="I104" s="24">
        <f>'9.2 melléklet'!I104+'9.3 melléklet'!I104+' 9.4 melléklet'!I104+'9.5 melléklet'!I104+'9.6 melléklet'!I104+'9.7 melléklet'!I104</f>
        <v>0</v>
      </c>
      <c r="J104" s="24">
        <f>'9.2 melléklet'!J104+'9.3 melléklet'!J104+' 9.4 melléklet'!J104+'9.5 melléklet'!J104+'9.6 melléklet'!J104+'9.7 melléklet'!J104+'9.8 melléklet'!J104</f>
        <v>0</v>
      </c>
      <c r="K104" s="24">
        <f>'9.2 melléklet'!K104+'9.3 melléklet'!K104+' 9.4 melléklet'!K104+'9.5 melléklet'!K104+'9.6 melléklet'!K104+'9.7 melléklet'!K104+'9.8 melléklet'!K104</f>
        <v>0</v>
      </c>
      <c r="L104" s="28">
        <f>'9.2 melléklet'!L104+'9.3 melléklet'!L104+' 9.4 melléklet'!L104+'9.5 melléklet'!L104+'9.6 melléklet'!L104+'9.7 melléklet'!L104+'9.8 melléklet'!L104</f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'9.2 melléklet'!E105+'9.3 melléklet'!E105+' 9.4 melléklet'!E105+'9.5 melléklet'!E105+'9.6 melléklet'!E105+'9.7 melléklet'!E105</f>
        <v>0</v>
      </c>
      <c r="F105" s="31">
        <f>'9.2 melléklet'!F105+'9.3 melléklet'!F105+' 9.4 melléklet'!F105+'9.5 melléklet'!F105+'9.6 melléklet'!F105+'9.7 melléklet'!F105</f>
        <v>0</v>
      </c>
      <c r="G105" s="31">
        <f>'9.2 melléklet'!G105+'9.3 melléklet'!G105+' 9.4 melléklet'!G105+'9.5 melléklet'!G105+'9.6 melléklet'!G105+'9.7 melléklet'!G105</f>
        <v>0</v>
      </c>
      <c r="H105" s="31">
        <f>'9.2 melléklet'!H105+'9.3 melléklet'!H105+' 9.4 melléklet'!H105+'9.5 melléklet'!H105+'9.6 melléklet'!H105+'9.7 melléklet'!H105</f>
        <v>0</v>
      </c>
      <c r="I105" s="31">
        <f>'9.2 melléklet'!I105+'9.3 melléklet'!I105+' 9.4 melléklet'!I105+'9.5 melléklet'!I105+'9.6 melléklet'!I105+'9.7 melléklet'!I105</f>
        <v>0</v>
      </c>
      <c r="J105" s="31">
        <f>'9.2 melléklet'!J105+'9.3 melléklet'!J105+' 9.4 melléklet'!J105+'9.5 melléklet'!J105+'9.6 melléklet'!J105+'9.7 melléklet'!J105+'9.8 melléklet'!J105</f>
        <v>0</v>
      </c>
      <c r="K105" s="31">
        <f>'9.2 melléklet'!K105+'9.3 melléklet'!K105+' 9.4 melléklet'!K105+'9.5 melléklet'!K105+'9.6 melléklet'!K105+'9.7 melléklet'!K105+'9.8 melléklet'!K105</f>
        <v>0</v>
      </c>
      <c r="L105" s="31">
        <f>'9.2 melléklet'!L105+'9.3 melléklet'!L105+' 9.4 melléklet'!L105+'9.5 melléklet'!L105+'9.6 melléklet'!L105+'9.7 melléklet'!L105+'9.8 melléklet'!L105</f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f>'9.2 melléklet'!E106+'9.3 melléklet'!E106+' 9.4 melléklet'!E106+'9.5 melléklet'!E106+'9.6 melléklet'!E106+'9.7 melléklet'!E106</f>
        <v>0</v>
      </c>
      <c r="F106" s="31">
        <f>'9.2 melléklet'!F106+'9.3 melléklet'!F106+' 9.4 melléklet'!F106+'9.5 melléklet'!F106+'9.6 melléklet'!F106+'9.7 melléklet'!F106</f>
        <v>0</v>
      </c>
      <c r="G106" s="31">
        <f>'9.2 melléklet'!G106+'9.3 melléklet'!G106+' 9.4 melléklet'!G106+'9.5 melléklet'!G106+'9.6 melléklet'!G106+'9.7 melléklet'!G106</f>
        <v>0</v>
      </c>
      <c r="H106" s="31">
        <f>'9.2 melléklet'!H106+'9.3 melléklet'!H106+' 9.4 melléklet'!H106+'9.5 melléklet'!H106+'9.6 melléklet'!H106+'9.7 melléklet'!H106</f>
        <v>0</v>
      </c>
      <c r="I106" s="31">
        <f>'9.2 melléklet'!I106+'9.3 melléklet'!I106+' 9.4 melléklet'!I106+'9.5 melléklet'!I106+'9.6 melléklet'!I106+'9.7 melléklet'!I106</f>
        <v>0</v>
      </c>
      <c r="J106" s="31">
        <f>'9.2 melléklet'!J106+'9.3 melléklet'!J106+' 9.4 melléklet'!J106+'9.5 melléklet'!J106+'9.6 melléklet'!J106+'9.7 melléklet'!J106+'9.8 melléklet'!J106</f>
        <v>0</v>
      </c>
      <c r="K106" s="31">
        <f>'9.2 melléklet'!K106+'9.3 melléklet'!K106+' 9.4 melléklet'!K106+'9.5 melléklet'!K106+'9.6 melléklet'!K106+'9.7 melléklet'!K106+'9.8 melléklet'!K106</f>
        <v>0</v>
      </c>
      <c r="L106" s="31">
        <f>'9.2 melléklet'!L106+'9.3 melléklet'!L106+' 9.4 melléklet'!L106+'9.5 melléklet'!L106+'9.6 melléklet'!L106+'9.7 melléklet'!L106+'9.8 melléklet'!L106</f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f>'9.2 melléklet'!E107+'9.3 melléklet'!E107+' 9.4 melléklet'!E107+'9.5 melléklet'!E107+'9.6 melléklet'!E107+'9.7 melléklet'!E107</f>
        <v>0</v>
      </c>
      <c r="F107" s="31">
        <f>'9.2 melléklet'!F107+'9.3 melléklet'!F107+' 9.4 melléklet'!F107+'9.5 melléklet'!F107+'9.6 melléklet'!F107+'9.7 melléklet'!F107</f>
        <v>0</v>
      </c>
      <c r="G107" s="31">
        <f>'9.2 melléklet'!G107+'9.3 melléklet'!G107+' 9.4 melléklet'!G107+'9.5 melléklet'!G107+'9.6 melléklet'!G107+'9.7 melléklet'!G107</f>
        <v>0</v>
      </c>
      <c r="H107" s="31">
        <f>'9.2 melléklet'!H107+'9.3 melléklet'!H107+' 9.4 melléklet'!H107+'9.5 melléklet'!H107+'9.6 melléklet'!H107+'9.7 melléklet'!H107</f>
        <v>0</v>
      </c>
      <c r="I107" s="31">
        <f>'9.2 melléklet'!I107+'9.3 melléklet'!I107+' 9.4 melléklet'!I107+'9.5 melléklet'!I107+'9.6 melléklet'!I107+'9.7 melléklet'!I107</f>
        <v>0</v>
      </c>
      <c r="J107" s="31">
        <f>'9.2 melléklet'!J107+'9.3 melléklet'!J107+' 9.4 melléklet'!J107+'9.5 melléklet'!J107+'9.6 melléklet'!J107+'9.7 melléklet'!J107+'9.8 melléklet'!J107</f>
        <v>0</v>
      </c>
      <c r="K107" s="31">
        <f>'9.2 melléklet'!K107+'9.3 melléklet'!K107+' 9.4 melléklet'!K107+'9.5 melléklet'!K107+'9.6 melléklet'!K107+'9.7 melléklet'!K107+'9.8 melléklet'!K107</f>
        <v>0</v>
      </c>
      <c r="L107" s="31">
        <f>'9.2 melléklet'!L107+'9.3 melléklet'!L107+' 9.4 melléklet'!L107+'9.5 melléklet'!L107+'9.6 melléklet'!L107+'9.7 melléklet'!L107+'9.8 melléklet'!L107</f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'9.2 melléklet'!E108+'9.3 melléklet'!E108+' 9.4 melléklet'!E108+'9.5 melléklet'!E108+'9.6 melléklet'!E108+'9.7 melléklet'!E108</f>
        <v>553964624</v>
      </c>
      <c r="F108" s="35">
        <f>'9.2 melléklet'!F108+'9.3 melléklet'!F108+' 9.4 melléklet'!F108+'9.5 melléklet'!F108+'9.6 melléklet'!F108+'9.7 melléklet'!F108</f>
        <v>0</v>
      </c>
      <c r="G108" s="35">
        <f>'9.2 melléklet'!G108+'9.3 melléklet'!G108+' 9.4 melléklet'!G108+'9.5 melléklet'!G108+'9.6 melléklet'!G108+'9.7 melléklet'!G108</f>
        <v>232434859</v>
      </c>
      <c r="H108" s="35">
        <f>'9.2 melléklet'!H108+'9.3 melléklet'!H108+' 9.4 melléklet'!H108+'9.5 melléklet'!H108+'9.6 melléklet'!H108+'9.7 melléklet'!H108</f>
        <v>-4000000</v>
      </c>
      <c r="I108" s="35">
        <f>'9.2 melléklet'!I108+'9.3 melléklet'!I108+' 9.4 melléklet'!I108+'9.5 melléklet'!I108+'9.6 melléklet'!I108+'9.7 melléklet'!I108</f>
        <v>-4155988</v>
      </c>
      <c r="J108" s="35">
        <f>'9.2 melléklet'!J108+'9.3 melléklet'!J108+' 9.4 melléklet'!J108+'9.5 melléklet'!J108+'9.6 melléklet'!J108+'9.7 melléklet'!J108+'9.8 melléklet'!J108</f>
        <v>-8523330</v>
      </c>
      <c r="K108" s="35">
        <f>'9.2 melléklet'!K108+'9.3 melléklet'!K108+' 9.4 melléklet'!K108+'9.5 melléklet'!K108+'9.6 melléklet'!K108+'9.7 melléklet'!K108+'9.8 melléklet'!K108</f>
        <v>0</v>
      </c>
      <c r="L108" s="35">
        <f>'9.2 melléklet'!L108+'9.3 melléklet'!L108+' 9.4 melléklet'!L108+'9.5 melléklet'!L108+'9.6 melléklet'!L108+'9.7 melléklet'!L108+'9.8 melléklet'!L108</f>
        <v>769720165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'9.2 melléklet'!E109+'9.3 melléklet'!E109+' 9.4 melléklet'!E109+'9.5 melléklet'!E109+'9.6 melléklet'!E109+'9.7 melléklet'!E109</f>
        <v>588576153</v>
      </c>
      <c r="F109" s="39">
        <f>'9.2 melléklet'!F109+'9.3 melléklet'!F109+' 9.4 melléklet'!F109+'9.5 melléklet'!F109+'9.6 melléklet'!F109+'9.7 melléklet'!F109</f>
        <v>0</v>
      </c>
      <c r="G109" s="39">
        <f>'9.2 melléklet'!G109+'9.3 melléklet'!G109+' 9.4 melléklet'!G109+'9.5 melléklet'!G109+'9.6 melléklet'!G109+'9.7 melléklet'!G109</f>
        <v>232434859</v>
      </c>
      <c r="H109" s="39">
        <f>'9.2 melléklet'!H109+'9.3 melléklet'!H109+' 9.4 melléklet'!H109+'9.5 melléklet'!H109+'9.6 melléklet'!H109+'9.7 melléklet'!H109</f>
        <v>-5000000</v>
      </c>
      <c r="I109" s="39">
        <f>'9.2 melléklet'!I109+'9.3 melléklet'!I109+' 9.4 melléklet'!I109+'9.5 melléklet'!I109+'9.6 melléklet'!I109+'9.7 melléklet'!I109</f>
        <v>-2537028</v>
      </c>
      <c r="J109" s="39">
        <f>'9.2 melléklet'!J109+'9.3 melléklet'!J109+' 9.4 melléklet'!J109+'9.5 melléklet'!J109+'9.6 melléklet'!J109+'9.7 melléklet'!J109+'9.8 melléklet'!J109</f>
        <v>-8523330</v>
      </c>
      <c r="K109" s="39">
        <f>'9.2 melléklet'!K109+'9.3 melléklet'!K109+' 9.4 melléklet'!K109+'9.5 melléklet'!K109+'9.6 melléklet'!K109+'9.7 melléklet'!K109+'9.8 melléklet'!K109</f>
        <v>0</v>
      </c>
      <c r="L109" s="39">
        <f>'9.2 melléklet'!L109+'9.3 melléklet'!L109+' 9.4 melléklet'!L109+'9.5 melléklet'!L109+'9.6 melléklet'!L109+'9.7 melléklet'!L109+'9.8 melléklet'!L109</f>
        <v>804950654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51"/>
      <c r="J110" s="51"/>
      <c r="K110" s="51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51"/>
      <c r="J111" s="51"/>
      <c r="K111" s="51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3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3" ht="15" customHeight="1" x14ac:dyDescent="0.25">
      <c r="A114" s="80" t="s">
        <v>31</v>
      </c>
      <c r="B114" s="80"/>
      <c r="C114" s="84" t="s">
        <v>42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3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3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3" x14ac:dyDescent="0.25">
      <c r="A119" s="89" t="s">
        <v>67</v>
      </c>
      <c r="B119" s="89"/>
      <c r="C119" s="23" t="s">
        <v>239</v>
      </c>
      <c r="D119" s="23" t="s">
        <v>235</v>
      </c>
      <c r="E119" s="24">
        <f>'9.2 melléklet'!E119+'9.3 melléklet'!E119+' 9.4 melléklet'!E119+'9.5 melléklet'!E119+'9.6 melléklet'!E119+'9.7 melléklet'!E119</f>
        <v>360774976</v>
      </c>
      <c r="F119" s="24">
        <f>'9.2 melléklet'!F119+'9.3 melléklet'!F119+' 9.4 melléklet'!F119+'9.5 melléklet'!F119+'9.6 melléklet'!F119+'9.7 melléklet'!F119</f>
        <v>0</v>
      </c>
      <c r="G119" s="24">
        <f>'9.2 melléklet'!G119+'9.3 melléklet'!G119+' 9.4 melléklet'!G119+'9.5 melléklet'!G119+'9.6 melléklet'!G119+'9.7 melléklet'!G119</f>
        <v>166888534</v>
      </c>
      <c r="H119" s="24">
        <f>'9.2 melléklet'!H119+'9.3 melléklet'!H119+' 9.4 melléklet'!H119+'9.5 melléklet'!H119+'9.6 melléklet'!H119+'9.7 melléklet'!H119</f>
        <v>0</v>
      </c>
      <c r="I119" s="24">
        <f>'9.2 melléklet'!I119+'9.3 melléklet'!I119+' 9.4 melléklet'!I119+'9.5 melléklet'!I119+'9.6 melléklet'!I119+'9.7 melléklet'!I119</f>
        <v>6080455</v>
      </c>
      <c r="J119" s="24">
        <f>'9.2 melléklet'!J119+'9.3 melléklet'!J119+' 9.4 melléklet'!J119+'9.5 melléklet'!J119+'9.6 melléklet'!J119+'9.7 melléklet'!J119+'9.8 melléklet'!J119</f>
        <v>-3113204</v>
      </c>
      <c r="K119" s="24">
        <f>'9.2 melléklet'!K119+'9.3 melléklet'!K119+' 9.4 melléklet'!K119+'9.5 melléklet'!K119+'9.6 melléklet'!K119+'9.7 melléklet'!K119+'9.8 melléklet'!K119</f>
        <v>0</v>
      </c>
      <c r="L119" s="28">
        <f>'9.2 melléklet'!L119+'9.3 melléklet'!L119+' 9.4 melléklet'!L119+'9.5 melléklet'!L119+'9.6 melléklet'!L119+'9.7 melléklet'!L119+'9.8 melléklet'!L119</f>
        <v>530630761</v>
      </c>
    </row>
    <row r="120" spans="1:13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f>'9.2 melléklet'!E120+'9.3 melléklet'!E120+' 9.4 melléklet'!E120+'9.5 melléklet'!E120+'9.6 melléklet'!E120+'9.7 melléklet'!E120</f>
        <v>67124238</v>
      </c>
      <c r="F120" s="24">
        <f>'9.2 melléklet'!F120+'9.3 melléklet'!F120+' 9.4 melléklet'!F120+'9.5 melléklet'!F120+'9.6 melléklet'!F120+'9.7 melléklet'!F120</f>
        <v>0</v>
      </c>
      <c r="G120" s="24">
        <f>'9.2 melléklet'!G120+'9.3 melléklet'!G120+' 9.4 melléklet'!G120+'9.5 melléklet'!G120+'9.6 melléklet'!G120+'9.7 melléklet'!G120</f>
        <v>31768820</v>
      </c>
      <c r="H120" s="24">
        <f>'9.2 melléklet'!H120+'9.3 melléklet'!H120+' 9.4 melléklet'!H120+'9.5 melléklet'!H120+'9.6 melléklet'!H120+'9.7 melléklet'!H120</f>
        <v>0</v>
      </c>
      <c r="I120" s="24">
        <f>'9.2 melléklet'!I120+'9.3 melléklet'!I120+' 9.4 melléklet'!I120+'9.5 melléklet'!I120+'9.6 melléklet'!I120+'9.7 melléklet'!I120</f>
        <v>2687319</v>
      </c>
      <c r="J120" s="24">
        <f>'9.2 melléklet'!J120+'9.3 melléklet'!J120+' 9.4 melléklet'!J120+'9.5 melléklet'!J120+'9.6 melléklet'!J120+'9.7 melléklet'!J120+'9.8 melléklet'!J120</f>
        <v>-768664</v>
      </c>
      <c r="K120" s="24">
        <f>'9.2 melléklet'!K120+'9.3 melléklet'!K120+' 9.4 melléklet'!K120+'9.5 melléklet'!K120+'9.6 melléklet'!K120+'9.7 melléklet'!K120+'9.8 melléklet'!K120</f>
        <v>0</v>
      </c>
      <c r="L120" s="28">
        <f>'9.2 melléklet'!L120+'9.3 melléklet'!L120+' 9.4 melléklet'!L120+'9.5 melléklet'!L120+'9.6 melléklet'!L120+'9.7 melléklet'!L120+'9.8 melléklet'!L120</f>
        <v>100811713</v>
      </c>
    </row>
    <row r="121" spans="1:13" x14ac:dyDescent="0.25">
      <c r="A121" s="89" t="s">
        <v>69</v>
      </c>
      <c r="B121" s="89"/>
      <c r="C121" s="23" t="s">
        <v>32</v>
      </c>
      <c r="D121" s="23" t="s">
        <v>238</v>
      </c>
      <c r="E121" s="24">
        <f>'9.2 melléklet'!E121+'9.3 melléklet'!E121+' 9.4 melléklet'!E121+'9.5 melléklet'!E121+'9.6 melléklet'!E121+'9.7 melléklet'!E121</f>
        <v>146524504</v>
      </c>
      <c r="F121" s="24">
        <f>'9.2 melléklet'!F121+'9.3 melléklet'!F121+' 9.4 melléklet'!F121+'9.5 melléklet'!F121+'9.6 melléklet'!F121+'9.7 melléklet'!F121</f>
        <v>0</v>
      </c>
      <c r="G121" s="24">
        <f>'9.2 melléklet'!G121+'9.3 melléklet'!G121+' 9.4 melléklet'!G121+'9.5 melléklet'!G121+'9.6 melléklet'!G121+'9.7 melléklet'!G121</f>
        <v>32528030</v>
      </c>
      <c r="H121" s="24">
        <f>'9.2 melléklet'!H121+'9.3 melléklet'!H121+' 9.4 melléklet'!H121+'9.5 melléklet'!H121+'9.6 melléklet'!H121+'9.7 melléklet'!H121</f>
        <v>-5000000</v>
      </c>
      <c r="I121" s="24">
        <f>'9.2 melléklet'!I121+'9.3 melléklet'!I121+' 9.4 melléklet'!I121+'9.5 melléklet'!I121+'9.6 melléklet'!I121+'9.7 melléklet'!I121</f>
        <v>-19550000</v>
      </c>
      <c r="J121" s="24">
        <f>'9.2 melléklet'!J121+'9.3 melléklet'!J121+' 9.4 melléklet'!J121+'9.5 melléklet'!J121+'9.6 melléklet'!J121+'9.7 melléklet'!J121+'9.8 melléklet'!J121</f>
        <v>-8903210</v>
      </c>
      <c r="K121" s="24">
        <f>'9.2 melléklet'!K121+'9.3 melléklet'!K121+' 9.4 melléklet'!K121+'9.5 melléklet'!K121+'9.6 melléklet'!K121+'9.7 melléklet'!K121+'9.8 melléklet'!K121</f>
        <v>0</v>
      </c>
      <c r="L121" s="28">
        <f>'9.2 melléklet'!L121+'9.3 melléklet'!L121+' 9.4 melléklet'!L121+'9.5 melléklet'!L121+'9.6 melléklet'!L121+'9.7 melléklet'!L121+'9.8 melléklet'!L121</f>
        <v>145599324</v>
      </c>
    </row>
    <row r="122" spans="1:13" x14ac:dyDescent="0.25">
      <c r="A122" s="89" t="s">
        <v>70</v>
      </c>
      <c r="B122" s="89"/>
      <c r="C122" s="23" t="s">
        <v>24</v>
      </c>
      <c r="D122" s="23" t="s">
        <v>240</v>
      </c>
      <c r="E122" s="24">
        <f>'9.2 melléklet'!E122+'9.3 melléklet'!E122+' 9.4 melléklet'!E122+'9.5 melléklet'!E122+'9.6 melléklet'!E122+'9.7 melléklet'!E122</f>
        <v>0</v>
      </c>
      <c r="F122" s="24">
        <f>'9.2 melléklet'!F122+'9.3 melléklet'!F122+' 9.4 melléklet'!F122+'9.5 melléklet'!F122+'9.6 melléklet'!F122+'9.7 melléklet'!F122</f>
        <v>0</v>
      </c>
      <c r="G122" s="24">
        <f>'9.2 melléklet'!G122+'9.3 melléklet'!G122+' 9.4 melléklet'!G122+'9.5 melléklet'!G122+'9.6 melléklet'!G122+'9.7 melléklet'!G122</f>
        <v>0</v>
      </c>
      <c r="H122" s="24">
        <f>'9.2 melléklet'!H122+'9.3 melléklet'!H122+' 9.4 melléklet'!H122+'9.5 melléklet'!H122+'9.6 melléklet'!H122+'9.7 melléklet'!H122</f>
        <v>0</v>
      </c>
      <c r="I122" s="24">
        <f>'9.2 melléklet'!I122+'9.3 melléklet'!I122+' 9.4 melléklet'!I122+'9.5 melléklet'!I122+'9.6 melléklet'!I122+'9.7 melléklet'!I122</f>
        <v>0</v>
      </c>
      <c r="J122" s="24">
        <f>'9.2 melléklet'!J122+'9.3 melléklet'!J122+' 9.4 melléklet'!J122+'9.5 melléklet'!J122+'9.6 melléklet'!J122+'9.7 melléklet'!J122+'9.8 melléklet'!J122</f>
        <v>0</v>
      </c>
      <c r="K122" s="24">
        <f>'9.2 melléklet'!K122+'9.3 melléklet'!K122+' 9.4 melléklet'!K122+'9.5 melléklet'!K122+'9.6 melléklet'!K122+'9.7 melléklet'!K122+'9.8 melléklet'!K122</f>
        <v>0</v>
      </c>
      <c r="L122" s="28">
        <f>'9.2 melléklet'!L122+'9.3 melléklet'!L122+' 9.4 melléklet'!L122+'9.5 melléklet'!L122+'9.6 melléklet'!L122+'9.7 melléklet'!L122+'9.8 melléklet'!L122</f>
        <v>0</v>
      </c>
    </row>
    <row r="123" spans="1:13" x14ac:dyDescent="0.25">
      <c r="A123" s="89" t="s">
        <v>71</v>
      </c>
      <c r="B123" s="89"/>
      <c r="C123" s="23" t="s">
        <v>242</v>
      </c>
      <c r="D123" s="23" t="s">
        <v>241</v>
      </c>
      <c r="E123" s="24">
        <f>'9.2 melléklet'!E123+'9.3 melléklet'!E123+' 9.4 melléklet'!E123+'9.5 melléklet'!E123+'9.6 melléklet'!E123+'9.7 melléklet'!E123</f>
        <v>0</v>
      </c>
      <c r="F123" s="24">
        <f>'9.2 melléklet'!F123+'9.3 melléklet'!F123+' 9.4 melléklet'!F123+'9.5 melléklet'!F123+'9.6 melléklet'!F123+'9.7 melléklet'!F123</f>
        <v>0</v>
      </c>
      <c r="G123" s="24">
        <f>'9.2 melléklet'!G123+'9.3 melléklet'!G123+' 9.4 melléklet'!G123+'9.5 melléklet'!G123+'9.6 melléklet'!G123+'9.7 melléklet'!G123</f>
        <v>0</v>
      </c>
      <c r="H123" s="24">
        <f>'9.2 melléklet'!H123+'9.3 melléklet'!H123+' 9.4 melléklet'!H123+'9.5 melléklet'!H123+'9.6 melléklet'!H123+'9.7 melléklet'!H123</f>
        <v>0</v>
      </c>
      <c r="I123" s="24">
        <f>'9.2 melléklet'!I123+'9.3 melléklet'!I123+' 9.4 melléklet'!I123+'9.5 melléklet'!I123+'9.6 melléklet'!I123+'9.7 melléklet'!I123</f>
        <v>9547238</v>
      </c>
      <c r="J123" s="24">
        <f>'9.2 melléklet'!J123+'9.3 melléklet'!J123+' 9.4 melléklet'!J123+'9.5 melléklet'!J123+'9.6 melléklet'!J123+'9.7 melléklet'!J123+'9.8 melléklet'!J123</f>
        <v>4950676</v>
      </c>
      <c r="K123" s="24">
        <f>'9.2 melléklet'!K123+'9.3 melléklet'!K123+' 9.4 melléklet'!K123+'9.5 melléklet'!K123+'9.6 melléklet'!K123+'9.7 melléklet'!K123+'9.8 melléklet'!K123</f>
        <v>0</v>
      </c>
      <c r="L123" s="28">
        <f>'9.2 melléklet'!L123+'9.3 melléklet'!L123+' 9.4 melléklet'!L123+'9.5 melléklet'!L123+'9.6 melléklet'!L123+'9.7 melléklet'!L123+'9.8 melléklet'!L123</f>
        <v>14497914</v>
      </c>
      <c r="M123" s="19" t="s">
        <v>44</v>
      </c>
    </row>
    <row r="124" spans="1:13" x14ac:dyDescent="0.25">
      <c r="A124" s="89" t="s">
        <v>72</v>
      </c>
      <c r="B124" s="89"/>
      <c r="C124" s="23" t="s">
        <v>244</v>
      </c>
      <c r="D124" s="23" t="s">
        <v>243</v>
      </c>
      <c r="E124" s="24">
        <f>'9.2 melléklet'!E124+'9.3 melléklet'!E124+' 9.4 melléklet'!E124+'9.5 melléklet'!E124+'9.6 melléklet'!E124+'9.7 melléklet'!E124</f>
        <v>6339935</v>
      </c>
      <c r="F124" s="24">
        <f>'9.2 melléklet'!F124+'9.3 melléklet'!F124+' 9.4 melléklet'!F124+'9.5 melléklet'!F124+'9.6 melléklet'!F124+'9.7 melléklet'!F124</f>
        <v>0</v>
      </c>
      <c r="G124" s="24">
        <f>'9.2 melléklet'!G124+'9.3 melléklet'!G124+' 9.4 melléklet'!G124+'9.5 melléklet'!G124+'9.6 melléklet'!G124+'9.7 melléklet'!G124</f>
        <v>7156975</v>
      </c>
      <c r="H124" s="24">
        <f>'9.2 melléklet'!H124+'9.3 melléklet'!H124+' 9.4 melléklet'!H124+'9.5 melléklet'!H124+'9.6 melléklet'!H124+'9.7 melléklet'!H124</f>
        <v>0</v>
      </c>
      <c r="I124" s="24">
        <f>'9.2 melléklet'!I124+'9.3 melléklet'!I124+' 9.4 melléklet'!I124+'9.5 melléklet'!I124+'9.6 melléklet'!I124+'9.7 melléklet'!I124</f>
        <v>602960</v>
      </c>
      <c r="J124" s="24">
        <f>'9.2 melléklet'!J124+'9.3 melléklet'!J124+' 9.4 melléklet'!J124+'9.5 melléklet'!J124+'9.6 melléklet'!J124+'9.7 melléklet'!J124+'9.8 melléklet'!J124</f>
        <v>-688928</v>
      </c>
      <c r="K124" s="24">
        <f>'9.2 melléklet'!K124+'9.3 melléklet'!K124+' 9.4 melléklet'!K124+'9.5 melléklet'!K124+'9.6 melléklet'!K124+'9.7 melléklet'!K124+'9.8 melléklet'!K124</f>
        <v>0</v>
      </c>
      <c r="L124" s="28">
        <f>'9.2 melléklet'!L124+'9.3 melléklet'!L124+' 9.4 melléklet'!L124+'9.5 melléklet'!L124+'9.6 melléklet'!L124+'9.7 melléklet'!L124+'9.8 melléklet'!L124</f>
        <v>13410942</v>
      </c>
    </row>
    <row r="125" spans="1:13" x14ac:dyDescent="0.25">
      <c r="A125" s="89" t="s">
        <v>73</v>
      </c>
      <c r="B125" s="89"/>
      <c r="C125" s="23" t="s">
        <v>25</v>
      </c>
      <c r="D125" s="23" t="s">
        <v>245</v>
      </c>
      <c r="E125" s="24">
        <f>'9.2 melléklet'!E125+'9.3 melléklet'!E125+' 9.4 melléklet'!E125+'9.5 melléklet'!E125+'9.6 melléklet'!E125+'9.7 melléklet'!E125</f>
        <v>1905000</v>
      </c>
      <c r="F125" s="24">
        <f>'9.2 melléklet'!F125+'9.3 melléklet'!F125+' 9.4 melléklet'!F125+'9.5 melléklet'!F125+'9.6 melléklet'!F125+'9.7 melléklet'!F125</f>
        <v>0</v>
      </c>
      <c r="G125" s="24">
        <f>'9.2 melléklet'!G125+'9.3 melléklet'!G125+' 9.4 melléklet'!G125+'9.5 melléklet'!G125+'9.6 melléklet'!G125+'9.7 melléklet'!G125</f>
        <v>0</v>
      </c>
      <c r="H125" s="24">
        <f>'9.2 melléklet'!H125+'9.3 melléklet'!H125+' 9.4 melléklet'!H125+'9.5 melléklet'!H125+'9.6 melléklet'!H125+'9.7 melléklet'!H125</f>
        <v>0</v>
      </c>
      <c r="I125" s="24">
        <f>'9.2 melléklet'!I125+'9.3 melléklet'!I125+' 9.4 melléklet'!I125+'9.5 melléklet'!I125+'9.6 melléklet'!I125+'9.7 melléklet'!I125</f>
        <v>-1905000</v>
      </c>
      <c r="J125" s="24">
        <f>'9.2 melléklet'!J125+'9.3 melléklet'!J125+' 9.4 melléklet'!J125+'9.5 melléklet'!J125+'9.6 melléklet'!J125+'9.7 melléklet'!J125+'9.8 melléklet'!J125</f>
        <v>0</v>
      </c>
      <c r="K125" s="24">
        <f>'9.2 melléklet'!K125+'9.3 melléklet'!K125+' 9.4 melléklet'!K125+'9.5 melléklet'!K125+'9.6 melléklet'!K125+'9.7 melléklet'!K125+'9.8 melléklet'!K125</f>
        <v>0</v>
      </c>
      <c r="L125" s="28">
        <f>'9.2 melléklet'!L125+'9.3 melléklet'!L125+' 9.4 melléklet'!L125+'9.5 melléklet'!L125+'9.6 melléklet'!L125+'9.7 melléklet'!L125+'9.8 melléklet'!L125</f>
        <v>0</v>
      </c>
    </row>
    <row r="126" spans="1:13" x14ac:dyDescent="0.25">
      <c r="A126" s="89" t="s">
        <v>75</v>
      </c>
      <c r="B126" s="89"/>
      <c r="C126" s="23" t="s">
        <v>247</v>
      </c>
      <c r="D126" s="23" t="s">
        <v>246</v>
      </c>
      <c r="E126" s="24">
        <f>'9.2 melléklet'!E126+'9.3 melléklet'!E126+' 9.4 melléklet'!E126+'9.5 melléklet'!E126+'9.6 melléklet'!E126+'9.7 melléklet'!E126</f>
        <v>0</v>
      </c>
      <c r="F126" s="24">
        <f>'9.2 melléklet'!F126+'9.3 melléklet'!F126+' 9.4 melléklet'!F126+'9.5 melléklet'!F126+'9.6 melléklet'!F126+'9.7 melléklet'!F126</f>
        <v>0</v>
      </c>
      <c r="G126" s="24">
        <f>'9.2 melléklet'!G126+'9.3 melléklet'!G126+' 9.4 melléklet'!G126+'9.5 melléklet'!G126+'9.6 melléklet'!G126+'9.7 melléklet'!G126</f>
        <v>0</v>
      </c>
      <c r="H126" s="24">
        <f>'9.2 melléklet'!H126+'9.3 melléklet'!H126+' 9.4 melléklet'!H126+'9.5 melléklet'!H126+'9.6 melléklet'!H126+'9.7 melléklet'!H126</f>
        <v>0</v>
      </c>
      <c r="I126" s="24">
        <f>'9.2 melléklet'!I126+'9.3 melléklet'!I126+' 9.4 melléklet'!I126+'9.5 melléklet'!I126+'9.6 melléklet'!I126+'9.7 melléklet'!I126</f>
        <v>0</v>
      </c>
      <c r="J126" s="24">
        <f>'9.2 melléklet'!J126+'9.3 melléklet'!J126+' 9.4 melléklet'!J126+'9.5 melléklet'!J126+'9.6 melléklet'!J126+'9.7 melléklet'!J126+'9.8 melléklet'!J126</f>
        <v>0</v>
      </c>
      <c r="K126" s="24">
        <f>'9.2 melléklet'!K126+'9.3 melléklet'!K126+' 9.4 melléklet'!K126+'9.5 melléklet'!K126+'9.6 melléklet'!K126+'9.7 melléklet'!K126+'9.8 melléklet'!K126</f>
        <v>0</v>
      </c>
      <c r="L126" s="28">
        <f>'9.2 melléklet'!L126+'9.3 melléklet'!L126+' 9.4 melléklet'!L126+'9.5 melléklet'!L126+'9.6 melléklet'!L126+'9.7 melléklet'!L126+'9.8 melléklet'!L126</f>
        <v>0</v>
      </c>
    </row>
    <row r="127" spans="1:13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'9.2 melléklet'!E127+'9.3 melléklet'!E127+' 9.4 melléklet'!E127+'9.5 melléklet'!E127+'9.6 melléklet'!E127+'9.7 melléklet'!E127</f>
        <v>582668653</v>
      </c>
      <c r="F127" s="35">
        <f>'9.2 melléklet'!F127+'9.3 melléklet'!F127+' 9.4 melléklet'!F127+'9.5 melléklet'!F127+'9.6 melléklet'!F127+'9.7 melléklet'!F127</f>
        <v>0</v>
      </c>
      <c r="G127" s="35">
        <f>'9.2 melléklet'!G127+'9.3 melléklet'!G127+' 9.4 melléklet'!G127+'9.5 melléklet'!G127+'9.6 melléklet'!G127+'9.7 melléklet'!G127</f>
        <v>238342359</v>
      </c>
      <c r="H127" s="35">
        <f>'9.2 melléklet'!H127+'9.3 melléklet'!H127+' 9.4 melléklet'!H127+'9.5 melléklet'!H127+'9.6 melléklet'!H127+'9.7 melléklet'!H127</f>
        <v>-5000000</v>
      </c>
      <c r="I127" s="35">
        <f>'9.2 melléklet'!I127+'9.3 melléklet'!I127+' 9.4 melléklet'!I127+'9.5 melléklet'!I127+'9.6 melléklet'!I127+'9.7 melléklet'!I127</f>
        <v>-2537028</v>
      </c>
      <c r="J127" s="35">
        <f>'9.2 melléklet'!J127+'9.3 melléklet'!J127+' 9.4 melléklet'!J127+'9.5 melléklet'!J127+'9.6 melléklet'!J127+'9.7 melléklet'!J127+'9.8 melléklet'!J127</f>
        <v>-8523330</v>
      </c>
      <c r="K127" s="35">
        <f>'9.2 melléklet'!K127+'9.3 melléklet'!K127+' 9.4 melléklet'!K127+'9.5 melléklet'!K127+'9.6 melléklet'!K127+'9.7 melléklet'!K127+'9.8 melléklet'!K127</f>
        <v>0</v>
      </c>
      <c r="L127" s="35">
        <f>'9.2 melléklet'!L127+'9.3 melléklet'!L127+' 9.4 melléklet'!L127+'9.5 melléklet'!L127+'9.6 melléklet'!L127+'9.7 melléklet'!L127+'9.8 melléklet'!L127</f>
        <v>804950654</v>
      </c>
    </row>
    <row r="128" spans="1:13" ht="25.5" x14ac:dyDescent="0.25">
      <c r="A128" s="89" t="s">
        <v>77</v>
      </c>
      <c r="B128" s="89"/>
      <c r="C128" s="23" t="s">
        <v>355</v>
      </c>
      <c r="D128" s="23" t="s">
        <v>338</v>
      </c>
      <c r="E128" s="24">
        <f>'9.2 melléklet'!E128+'9.3 melléklet'!E128+' 9.4 melléklet'!E128+'9.5 melléklet'!E128+'9.6 melléklet'!E128+'9.7 melléklet'!E128</f>
        <v>0</v>
      </c>
      <c r="F128" s="24">
        <f>'9.2 melléklet'!F128+'9.3 melléklet'!F128+' 9.4 melléklet'!F128+'9.5 melléklet'!F128+'9.6 melléklet'!F128+'9.7 melléklet'!F128</f>
        <v>0</v>
      </c>
      <c r="G128" s="24">
        <f>'9.2 melléklet'!G128+'9.3 melléklet'!G128+' 9.4 melléklet'!G128+'9.5 melléklet'!G128+'9.6 melléklet'!G128+'9.7 melléklet'!G128</f>
        <v>0</v>
      </c>
      <c r="H128" s="24">
        <f>'9.2 melléklet'!H128+'9.3 melléklet'!H128+' 9.4 melléklet'!H128+'9.5 melléklet'!H128+'9.6 melléklet'!H128+'9.7 melléklet'!H128</f>
        <v>0</v>
      </c>
      <c r="I128" s="24">
        <f>'9.2 melléklet'!I128+'9.3 melléklet'!I128+' 9.4 melléklet'!I128+'9.5 melléklet'!I128+'9.6 melléklet'!I128+'9.7 melléklet'!I128</f>
        <v>0</v>
      </c>
      <c r="J128" s="24">
        <f>'9.2 melléklet'!J128+'9.3 melléklet'!J128+' 9.4 melléklet'!J128+'9.5 melléklet'!J128+'9.6 melléklet'!J128+'9.7 melléklet'!J128+'9.8 melléklet'!J128</f>
        <v>0</v>
      </c>
      <c r="K128" s="24">
        <f>'9.2 melléklet'!K128+'9.3 melléklet'!K128+' 9.4 melléklet'!K128+'9.5 melléklet'!K128+'9.6 melléklet'!K128+'9.7 melléklet'!K128+'9.8 melléklet'!K128</f>
        <v>0</v>
      </c>
      <c r="L128" s="28">
        <f>'9.2 melléklet'!L128+'9.3 melléklet'!L128+' 9.4 melléklet'!L128+'9.5 melléklet'!L128+'9.6 melléklet'!L128+'9.7 melléklet'!L128+'9.8 melléklet'!L128</f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>
        <f>'9.2 melléklet'!E129+'9.3 melléklet'!E129+' 9.4 melléklet'!E129+'9.5 melléklet'!E129+'9.6 melléklet'!E129+'9.7 melléklet'!E129</f>
        <v>0</v>
      </c>
      <c r="F129" s="24">
        <f>'9.2 melléklet'!F129+'9.3 melléklet'!F129+' 9.4 melléklet'!F129+'9.5 melléklet'!F129+'9.6 melléklet'!F129+'9.7 melléklet'!F129</f>
        <v>0</v>
      </c>
      <c r="G129" s="24">
        <f>'9.2 melléklet'!G129+'9.3 melléklet'!G129+' 9.4 melléklet'!G129+'9.5 melléklet'!G129+'9.6 melléklet'!G129+'9.7 melléklet'!G129</f>
        <v>0</v>
      </c>
      <c r="H129" s="24">
        <f>'9.2 melléklet'!H129+'9.3 melléklet'!H129+' 9.4 melléklet'!H129+'9.5 melléklet'!H129+'9.6 melléklet'!H129+'9.7 melléklet'!H129</f>
        <v>0</v>
      </c>
      <c r="I129" s="24">
        <f>'9.2 melléklet'!I129+'9.3 melléklet'!I129+' 9.4 melléklet'!I129+'9.5 melléklet'!I129+'9.6 melléklet'!I129+'9.7 melléklet'!I129</f>
        <v>0</v>
      </c>
      <c r="J129" s="24">
        <f>'9.2 melléklet'!J129+'9.3 melléklet'!J129+' 9.4 melléklet'!J129+'9.5 melléklet'!J129+'9.6 melléklet'!J129+'9.7 melléklet'!J129+'9.8 melléklet'!J129</f>
        <v>0</v>
      </c>
      <c r="K129" s="24">
        <f>'9.2 melléklet'!K129+'9.3 melléklet'!K129+' 9.4 melléklet'!K129+'9.5 melléklet'!K129+'9.6 melléklet'!K129+'9.7 melléklet'!K129+'9.8 melléklet'!K129</f>
        <v>0</v>
      </c>
      <c r="L129" s="28">
        <f>'9.2 melléklet'!L129+'9.3 melléklet'!L129+' 9.4 melléklet'!L129+'9.5 melléklet'!L129+'9.6 melléklet'!L129+'9.7 melléklet'!L129+'9.8 melléklet'!L129</f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>
        <f>'9.2 melléklet'!E130+'9.3 melléklet'!E130+' 9.4 melléklet'!E130+'9.5 melléklet'!E130+'9.6 melléklet'!E130+'9.7 melléklet'!E130</f>
        <v>0</v>
      </c>
      <c r="F130" s="24">
        <f>'9.2 melléklet'!F130+'9.3 melléklet'!F130+' 9.4 melléklet'!F130+'9.5 melléklet'!F130+'9.6 melléklet'!F130+'9.7 melléklet'!F130</f>
        <v>0</v>
      </c>
      <c r="G130" s="24">
        <f>'9.2 melléklet'!G130+'9.3 melléklet'!G130+' 9.4 melléklet'!G130+'9.5 melléklet'!G130+'9.6 melléklet'!G130+'9.7 melléklet'!G130</f>
        <v>0</v>
      </c>
      <c r="H130" s="24">
        <f>'9.2 melléklet'!H130+'9.3 melléklet'!H130+' 9.4 melléklet'!H130+'9.5 melléklet'!H130+'9.6 melléklet'!H130+'9.7 melléklet'!H130</f>
        <v>0</v>
      </c>
      <c r="I130" s="24">
        <f>'9.2 melléklet'!I130+'9.3 melléklet'!I130+' 9.4 melléklet'!I130+'9.5 melléklet'!I130+'9.6 melléklet'!I130+'9.7 melléklet'!I130</f>
        <v>0</v>
      </c>
      <c r="J130" s="24">
        <f>'9.2 melléklet'!J130+'9.3 melléklet'!J130+' 9.4 melléklet'!J130+'9.5 melléklet'!J130+'9.6 melléklet'!J130+'9.7 melléklet'!J130+'9.8 melléklet'!J130</f>
        <v>0</v>
      </c>
      <c r="K130" s="24">
        <f>'9.2 melléklet'!K130+'9.3 melléklet'!K130+' 9.4 melléklet'!K130+'9.5 melléklet'!K130+'9.6 melléklet'!K130+'9.7 melléklet'!K130+'9.8 melléklet'!K130</f>
        <v>0</v>
      </c>
      <c r="L130" s="28">
        <f>'9.2 melléklet'!L130+'9.3 melléklet'!L130+' 9.4 melléklet'!L130+'9.5 melléklet'!L130+'9.6 melléklet'!L130+'9.7 melléklet'!L130+'9.8 melléklet'!L130</f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>
        <f>'9.2 melléklet'!E131+'9.3 melléklet'!E131+' 9.4 melléklet'!E131+'9.5 melléklet'!E131+'9.6 melléklet'!E131+'9.7 melléklet'!E131</f>
        <v>0</v>
      </c>
      <c r="F131" s="24">
        <f>'9.2 melléklet'!F131+'9.3 melléklet'!F131+' 9.4 melléklet'!F131+'9.5 melléklet'!F131+'9.6 melléklet'!F131+'9.7 melléklet'!F131</f>
        <v>0</v>
      </c>
      <c r="G131" s="24">
        <f>'9.2 melléklet'!G131+'9.3 melléklet'!G131+' 9.4 melléklet'!G131+'9.5 melléklet'!G131+'9.6 melléklet'!G131+'9.7 melléklet'!G131</f>
        <v>0</v>
      </c>
      <c r="H131" s="24">
        <f>'9.2 melléklet'!H131+'9.3 melléklet'!H131+' 9.4 melléklet'!H131+'9.5 melléklet'!H131+'9.6 melléklet'!H131+'9.7 melléklet'!H131</f>
        <v>0</v>
      </c>
      <c r="I131" s="24">
        <f>'9.2 melléklet'!I131+'9.3 melléklet'!I131+' 9.4 melléklet'!I131+'9.5 melléklet'!I131+'9.6 melléklet'!I131+'9.7 melléklet'!I131</f>
        <v>0</v>
      </c>
      <c r="J131" s="24">
        <f>'9.2 melléklet'!J131+'9.3 melléklet'!J131+' 9.4 melléklet'!J131+'9.5 melléklet'!J131+'9.6 melléklet'!J131+'9.7 melléklet'!J131+'9.8 melléklet'!J131</f>
        <v>0</v>
      </c>
      <c r="K131" s="24">
        <f>'9.2 melléklet'!K131+'9.3 melléklet'!K131+' 9.4 melléklet'!K131+'9.5 melléklet'!K131+'9.6 melléklet'!K131+'9.7 melléklet'!K131+'9.8 melléklet'!K131</f>
        <v>0</v>
      </c>
      <c r="L131" s="28">
        <f>'9.2 melléklet'!L131+'9.3 melléklet'!L131+' 9.4 melléklet'!L131+'9.5 melléklet'!L131+'9.6 melléklet'!L131+'9.7 melléklet'!L131+'9.8 melléklet'!L131</f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>
        <f>'9.2 melléklet'!E132+'9.3 melléklet'!E132+' 9.4 melléklet'!E132+'9.5 melléklet'!E132+'9.6 melléklet'!E132+'9.7 melléklet'!E132</f>
        <v>0</v>
      </c>
      <c r="F132" s="24">
        <f>'9.2 melléklet'!F132+'9.3 melléklet'!F132+' 9.4 melléklet'!F132+'9.5 melléklet'!F132+'9.6 melléklet'!F132+'9.7 melléklet'!F132</f>
        <v>0</v>
      </c>
      <c r="G132" s="24">
        <f>'9.2 melléklet'!G132+'9.3 melléklet'!G132+' 9.4 melléklet'!G132+'9.5 melléklet'!G132+'9.6 melléklet'!G132+'9.7 melléklet'!G132</f>
        <v>0</v>
      </c>
      <c r="H132" s="24">
        <f>'9.2 melléklet'!H132+'9.3 melléklet'!H132+' 9.4 melléklet'!H132+'9.5 melléklet'!H132+'9.6 melléklet'!H132+'9.7 melléklet'!H132</f>
        <v>0</v>
      </c>
      <c r="I132" s="24">
        <f>'9.2 melléklet'!I132+'9.3 melléklet'!I132+' 9.4 melléklet'!I132+'9.5 melléklet'!I132+'9.6 melléklet'!I132+'9.7 melléklet'!I132</f>
        <v>0</v>
      </c>
      <c r="J132" s="24">
        <f>'9.2 melléklet'!J132+'9.3 melléklet'!J132+' 9.4 melléklet'!J132+'9.5 melléklet'!J132+'9.6 melléklet'!J132+'9.7 melléklet'!J132+'9.8 melléklet'!J132</f>
        <v>0</v>
      </c>
      <c r="K132" s="24">
        <f>'9.2 melléklet'!K132+'9.3 melléklet'!K132+' 9.4 melléklet'!K132+'9.5 melléklet'!K132+'9.6 melléklet'!K132+'9.7 melléklet'!K132+'9.8 melléklet'!K132</f>
        <v>0</v>
      </c>
      <c r="L132" s="28">
        <f>'9.2 melléklet'!L132+'9.3 melléklet'!L132+' 9.4 melléklet'!L132+'9.5 melléklet'!L132+'9.6 melléklet'!L132+'9.7 melléklet'!L132+'9.8 melléklet'!L132</f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>
        <f>'9.2 melléklet'!E133+'9.3 melléklet'!E133+' 9.4 melléklet'!E133+'9.5 melléklet'!E133+'9.6 melléklet'!E133+'9.7 melléklet'!E133</f>
        <v>0</v>
      </c>
      <c r="F133" s="24">
        <f>'9.2 melléklet'!F133+'9.3 melléklet'!F133+' 9.4 melléklet'!F133+'9.5 melléklet'!F133+'9.6 melléklet'!F133+'9.7 melléklet'!F133</f>
        <v>0</v>
      </c>
      <c r="G133" s="24">
        <f>'9.2 melléklet'!G133+'9.3 melléklet'!G133+' 9.4 melléklet'!G133+'9.5 melléklet'!G133+'9.6 melléklet'!G133+'9.7 melléklet'!G133</f>
        <v>0</v>
      </c>
      <c r="H133" s="24">
        <f>'9.2 melléklet'!H133+'9.3 melléklet'!H133+' 9.4 melléklet'!H133+'9.5 melléklet'!H133+'9.6 melléklet'!H133+'9.7 melléklet'!H133</f>
        <v>0</v>
      </c>
      <c r="I133" s="24">
        <f>'9.2 melléklet'!I133+'9.3 melléklet'!I133+' 9.4 melléklet'!I133+'9.5 melléklet'!I133+'9.6 melléklet'!I133+'9.7 melléklet'!I133</f>
        <v>0</v>
      </c>
      <c r="J133" s="24">
        <f>'9.2 melléklet'!J133+'9.3 melléklet'!J133+' 9.4 melléklet'!J133+'9.5 melléklet'!J133+'9.6 melléklet'!J133+'9.7 melléklet'!J133+'9.8 melléklet'!J133</f>
        <v>0</v>
      </c>
      <c r="K133" s="24">
        <f>'9.2 melléklet'!K133+'9.3 melléklet'!K133+' 9.4 melléklet'!K133+'9.5 melléklet'!K133+'9.6 melléklet'!K133+'9.7 melléklet'!K133+'9.8 melléklet'!K133</f>
        <v>0</v>
      </c>
      <c r="L133" s="28">
        <f>'9.2 melléklet'!L133+'9.3 melléklet'!L133+' 9.4 melléklet'!L133+'9.5 melléklet'!L133+'9.6 melléklet'!L133+'9.7 melléklet'!L133+'9.8 melléklet'!L133</f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>
        <f>'9.2 melléklet'!E134+'9.3 melléklet'!E134+' 9.4 melléklet'!E134+'9.5 melléklet'!E134+'9.6 melléklet'!E134+'9.7 melléklet'!E134</f>
        <v>0</v>
      </c>
      <c r="F134" s="24">
        <f>'9.2 melléklet'!F134+'9.3 melléklet'!F134+' 9.4 melléklet'!F134+'9.5 melléklet'!F134+'9.6 melléklet'!F134+'9.7 melléklet'!F134</f>
        <v>0</v>
      </c>
      <c r="G134" s="24">
        <f>'9.2 melléklet'!G134+'9.3 melléklet'!G134+' 9.4 melléklet'!G134+'9.5 melléklet'!G134+'9.6 melléklet'!G134+'9.7 melléklet'!G134</f>
        <v>0</v>
      </c>
      <c r="H134" s="24">
        <f>'9.2 melléklet'!H134+'9.3 melléklet'!H134+' 9.4 melléklet'!H134+'9.5 melléklet'!H134+'9.6 melléklet'!H134+'9.7 melléklet'!H134</f>
        <v>0</v>
      </c>
      <c r="I134" s="24">
        <f>'9.2 melléklet'!I134+'9.3 melléklet'!I134+' 9.4 melléklet'!I134+'9.5 melléklet'!I134+'9.6 melléklet'!I134+'9.7 melléklet'!I134</f>
        <v>0</v>
      </c>
      <c r="J134" s="24">
        <f>'9.2 melléklet'!J134+'9.3 melléklet'!J134+' 9.4 melléklet'!J134+'9.5 melléklet'!J134+'9.6 melléklet'!J134+'9.7 melléklet'!J134+'9.8 melléklet'!J134</f>
        <v>0</v>
      </c>
      <c r="K134" s="24">
        <f>'9.2 melléklet'!K134+'9.3 melléklet'!K134+' 9.4 melléklet'!K134+'9.5 melléklet'!K134+'9.6 melléklet'!K134+'9.7 melléklet'!K134+'9.8 melléklet'!K134</f>
        <v>0</v>
      </c>
      <c r="L134" s="28">
        <f>'9.2 melléklet'!L134+'9.3 melléklet'!L134+' 9.4 melléklet'!L134+'9.5 melléklet'!L134+'9.6 melléklet'!L134+'9.7 melléklet'!L134+'9.8 melléklet'!L134</f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>
        <f>'9.2 melléklet'!E135+'9.3 melléklet'!E135+' 9.4 melléklet'!E135+'9.5 melléklet'!E135+'9.6 melléklet'!E135+'9.7 melléklet'!E135</f>
        <v>0</v>
      </c>
      <c r="F135" s="24">
        <f>'9.2 melléklet'!F135+'9.3 melléklet'!F135+' 9.4 melléklet'!F135+'9.5 melléklet'!F135+'9.6 melléklet'!F135+'9.7 melléklet'!F135</f>
        <v>0</v>
      </c>
      <c r="G135" s="24">
        <f>'9.2 melléklet'!G135+'9.3 melléklet'!G135+' 9.4 melléklet'!G135+'9.5 melléklet'!G135+'9.6 melléklet'!G135+'9.7 melléklet'!G135</f>
        <v>0</v>
      </c>
      <c r="H135" s="24">
        <f>'9.2 melléklet'!H135+'9.3 melléklet'!H135+' 9.4 melléklet'!H135+'9.5 melléklet'!H135+'9.6 melléklet'!H135+'9.7 melléklet'!H135</f>
        <v>0</v>
      </c>
      <c r="I135" s="24">
        <f>'9.2 melléklet'!I135+'9.3 melléklet'!I135+' 9.4 melléklet'!I135+'9.5 melléklet'!I135+'9.6 melléklet'!I135+'9.7 melléklet'!I135</f>
        <v>0</v>
      </c>
      <c r="J135" s="24">
        <f>'9.2 melléklet'!J135+'9.3 melléklet'!J135+' 9.4 melléklet'!J135+'9.5 melléklet'!J135+'9.6 melléklet'!J135+'9.7 melléklet'!J135+'9.8 melléklet'!J135</f>
        <v>0</v>
      </c>
      <c r="K135" s="24">
        <f>'9.2 melléklet'!K135+'9.3 melléklet'!K135+' 9.4 melléklet'!K135+'9.5 melléklet'!K135+'9.6 melléklet'!K135+'9.7 melléklet'!K135+'9.8 melléklet'!K135</f>
        <v>0</v>
      </c>
      <c r="L135" s="28">
        <f>'9.2 melléklet'!L135+'9.3 melléklet'!L135+' 9.4 melléklet'!L135+'9.5 melléklet'!L135+'9.6 melléklet'!L135+'9.7 melléklet'!L135+'9.8 melléklet'!L135</f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f>'9.2 melléklet'!E136+'9.3 melléklet'!E136+' 9.4 melléklet'!E136+'9.5 melléklet'!E136+'9.6 melléklet'!E136+'9.7 melléklet'!E136</f>
        <v>0</v>
      </c>
      <c r="F136" s="24">
        <f>'9.2 melléklet'!F136+'9.3 melléklet'!F136+' 9.4 melléklet'!F136+'9.5 melléklet'!F136+'9.6 melléklet'!F136+'9.7 melléklet'!F136</f>
        <v>0</v>
      </c>
      <c r="G136" s="24">
        <f>'9.2 melléklet'!G136+'9.3 melléklet'!G136+' 9.4 melléklet'!G136+'9.5 melléklet'!G136+'9.6 melléklet'!G136+'9.7 melléklet'!G136</f>
        <v>0</v>
      </c>
      <c r="H136" s="24">
        <f>'9.2 melléklet'!H136+'9.3 melléklet'!H136+' 9.4 melléklet'!H136+'9.5 melléklet'!H136+'9.6 melléklet'!H136+'9.7 melléklet'!H136</f>
        <v>0</v>
      </c>
      <c r="I136" s="24">
        <f>'9.2 melléklet'!I136+'9.3 melléklet'!I136+' 9.4 melléklet'!I136+'9.5 melléklet'!I136+'9.6 melléklet'!I136+'9.7 melléklet'!I136</f>
        <v>0</v>
      </c>
      <c r="J136" s="24">
        <f>'9.2 melléklet'!J136+'9.3 melléklet'!J136+' 9.4 melléklet'!J136+'9.5 melléklet'!J136+'9.6 melléklet'!J136+'9.7 melléklet'!J136+'9.8 melléklet'!J136</f>
        <v>0</v>
      </c>
      <c r="K136" s="24">
        <f>'9.2 melléklet'!K136+'9.3 melléklet'!K136+' 9.4 melléklet'!K136+'9.5 melléklet'!K136+'9.6 melléklet'!K136+'9.7 melléklet'!K136+'9.8 melléklet'!K136</f>
        <v>0</v>
      </c>
      <c r="L136" s="28">
        <f>'9.2 melléklet'!L136+'9.3 melléklet'!L136+' 9.4 melléklet'!L136+'9.5 melléklet'!L136+'9.6 melléklet'!L136+'9.7 melléklet'!L136+'9.8 melléklet'!L136</f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'9.2 melléklet'!E137+'9.3 melléklet'!E137+' 9.4 melléklet'!E137+'9.5 melléklet'!E137+'9.6 melléklet'!E137+'9.7 melléklet'!E137</f>
        <v>0</v>
      </c>
      <c r="F137" s="31">
        <f>'9.2 melléklet'!F137+'9.3 melléklet'!F137+' 9.4 melléklet'!F137+'9.5 melléklet'!F137+'9.6 melléklet'!F137+'9.7 melléklet'!F137</f>
        <v>0</v>
      </c>
      <c r="G137" s="31">
        <f>'9.2 melléklet'!G137+'9.3 melléklet'!G137+' 9.4 melléklet'!G137+'9.5 melléklet'!G137+'9.6 melléklet'!G137+'9.7 melléklet'!G137</f>
        <v>0</v>
      </c>
      <c r="H137" s="31">
        <f>'9.2 melléklet'!H137+'9.3 melléklet'!H137+' 9.4 melléklet'!H137+'9.5 melléklet'!H137+'9.6 melléklet'!H137+'9.7 melléklet'!H137</f>
        <v>0</v>
      </c>
      <c r="I137" s="31">
        <f>'9.2 melléklet'!I137+'9.3 melléklet'!I137+' 9.4 melléklet'!I137+'9.5 melléklet'!I137+'9.6 melléklet'!I137+'9.7 melléklet'!I137</f>
        <v>0</v>
      </c>
      <c r="J137" s="31">
        <f>'9.2 melléklet'!J137+'9.3 melléklet'!J137+' 9.4 melléklet'!J137+'9.5 melléklet'!J137+'9.6 melléklet'!J137+'9.7 melléklet'!J137+'9.8 melléklet'!J137</f>
        <v>0</v>
      </c>
      <c r="K137" s="31">
        <f>'9.2 melléklet'!K137+'9.3 melléklet'!K137+' 9.4 melléklet'!K137+'9.5 melléklet'!K137+'9.6 melléklet'!K137+'9.7 melléklet'!K137+'9.8 melléklet'!K137</f>
        <v>0</v>
      </c>
      <c r="L137" s="31">
        <f>'9.2 melléklet'!L137+'9.3 melléklet'!L137+' 9.4 melléklet'!L137+'9.5 melléklet'!L137+'9.6 melléklet'!L137+'9.7 melléklet'!L137+'9.8 melléklet'!L137</f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f>'9.2 melléklet'!E138+'9.3 melléklet'!E138+' 9.4 melléklet'!E138+'9.5 melléklet'!E138+'9.6 melléklet'!E138+'9.7 melléklet'!E138</f>
        <v>0</v>
      </c>
      <c r="F138" s="31">
        <f>'9.2 melléklet'!F138+'9.3 melléklet'!F138+' 9.4 melléklet'!F138+'9.5 melléklet'!F138+'9.6 melléklet'!F138+'9.7 melléklet'!F138</f>
        <v>0</v>
      </c>
      <c r="G138" s="31">
        <f>'9.2 melléklet'!G138+'9.3 melléklet'!G138+' 9.4 melléklet'!G138+'9.5 melléklet'!G138+'9.6 melléklet'!G138+'9.7 melléklet'!G138</f>
        <v>0</v>
      </c>
      <c r="H138" s="31">
        <f>'9.2 melléklet'!H138+'9.3 melléklet'!H138+' 9.4 melléklet'!H138+'9.5 melléklet'!H138+'9.6 melléklet'!H138+'9.7 melléklet'!H138</f>
        <v>0</v>
      </c>
      <c r="I138" s="31">
        <f>'9.2 melléklet'!I138+'9.3 melléklet'!I138+' 9.4 melléklet'!I138+'9.5 melléklet'!I138+'9.6 melléklet'!I138+'9.7 melléklet'!I138</f>
        <v>0</v>
      </c>
      <c r="J138" s="31">
        <f>'9.2 melléklet'!J138+'9.3 melléklet'!J138+' 9.4 melléklet'!J138+'9.5 melléklet'!J138+'9.6 melléklet'!J138+'9.7 melléklet'!J138+'9.8 melléklet'!J138</f>
        <v>0</v>
      </c>
      <c r="K138" s="31">
        <f>'9.2 melléklet'!K138+'9.3 melléklet'!K138+' 9.4 melléklet'!K138+'9.5 melléklet'!K138+'9.6 melléklet'!K138+'9.7 melléklet'!K138+'9.8 melléklet'!K138</f>
        <v>0</v>
      </c>
      <c r="L138" s="31">
        <f>'9.2 melléklet'!L138+'9.3 melléklet'!L138+' 9.4 melléklet'!L138+'9.5 melléklet'!L138+'9.6 melléklet'!L138+'9.7 melléklet'!L138+'9.8 melléklet'!L138</f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>
        <f>'9.2 melléklet'!E139+'9.3 melléklet'!E139+' 9.4 melléklet'!E139+'9.5 melléklet'!E139+'9.6 melléklet'!E139+'9.7 melléklet'!E139</f>
        <v>0</v>
      </c>
      <c r="F139" s="31">
        <f>'9.2 melléklet'!F139+'9.3 melléklet'!F139+' 9.4 melléklet'!F139+'9.5 melléklet'!F139+'9.6 melléklet'!F139+'9.7 melléklet'!F139</f>
        <v>0</v>
      </c>
      <c r="G139" s="31">
        <f>'9.2 melléklet'!G139+'9.3 melléklet'!G139+' 9.4 melléklet'!G139+'9.5 melléklet'!G139+'9.6 melléklet'!G139+'9.7 melléklet'!G139</f>
        <v>0</v>
      </c>
      <c r="H139" s="31">
        <f>'9.2 melléklet'!H139+'9.3 melléklet'!H139+' 9.4 melléklet'!H139+'9.5 melléklet'!H139+'9.6 melléklet'!H139+'9.7 melléklet'!H139</f>
        <v>0</v>
      </c>
      <c r="I139" s="31">
        <f>'9.2 melléklet'!I139+'9.3 melléklet'!I139+' 9.4 melléklet'!I139+'9.5 melléklet'!I139+'9.6 melléklet'!I139+'9.7 melléklet'!I139</f>
        <v>0</v>
      </c>
      <c r="J139" s="31">
        <f>'9.2 melléklet'!J139+'9.3 melléklet'!J139+' 9.4 melléklet'!J139+'9.5 melléklet'!J139+'9.6 melléklet'!J139+'9.7 melléklet'!J139+'9.8 melléklet'!J139</f>
        <v>0</v>
      </c>
      <c r="K139" s="31">
        <f>'9.2 melléklet'!K139+'9.3 melléklet'!K139+' 9.4 melléklet'!K139+'9.5 melléklet'!K139+'9.6 melléklet'!K139+'9.7 melléklet'!K139+'9.8 melléklet'!K139</f>
        <v>0</v>
      </c>
      <c r="L139" s="31">
        <f>'9.2 melléklet'!L139+'9.3 melléklet'!L139+' 9.4 melléklet'!L139+'9.5 melléklet'!L139+'9.6 melléklet'!L139+'9.7 melléklet'!L139+'9.8 melléklet'!L139</f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>
        <f>'9.2 melléklet'!E140+'9.3 melléklet'!E140+' 9.4 melléklet'!E140+'9.5 melléklet'!E140+'9.6 melléklet'!E140+'9.7 melléklet'!E140</f>
        <v>0</v>
      </c>
      <c r="F140" s="31">
        <f>'9.2 melléklet'!F140+'9.3 melléklet'!F140+' 9.4 melléklet'!F140+'9.5 melléklet'!F140+'9.6 melléklet'!F140+'9.7 melléklet'!F140</f>
        <v>0</v>
      </c>
      <c r="G140" s="31">
        <f>'9.2 melléklet'!G140+'9.3 melléklet'!G140+' 9.4 melléklet'!G140+'9.5 melléklet'!G140+'9.6 melléklet'!G140+'9.7 melléklet'!G140</f>
        <v>0</v>
      </c>
      <c r="H140" s="31">
        <f>'9.2 melléklet'!H140+'9.3 melléklet'!H140+' 9.4 melléklet'!H140+'9.5 melléklet'!H140+'9.6 melléklet'!H140+'9.7 melléklet'!H140</f>
        <v>0</v>
      </c>
      <c r="I140" s="31">
        <f>'9.2 melléklet'!I140+'9.3 melléklet'!I140+' 9.4 melléklet'!I140+'9.5 melléklet'!I140+'9.6 melléklet'!I140+'9.7 melléklet'!I140</f>
        <v>0</v>
      </c>
      <c r="J140" s="31">
        <f>'9.2 melléklet'!J140+'9.3 melléklet'!J140+' 9.4 melléklet'!J140+'9.5 melléklet'!J140+'9.6 melléklet'!J140+'9.7 melléklet'!J140+'9.8 melléklet'!J140</f>
        <v>0</v>
      </c>
      <c r="K140" s="31">
        <f>'9.2 melléklet'!K140+'9.3 melléklet'!K140+' 9.4 melléklet'!K140+'9.5 melléklet'!K140+'9.6 melléklet'!K140+'9.7 melléklet'!K140+'9.8 melléklet'!K140</f>
        <v>0</v>
      </c>
      <c r="L140" s="31">
        <f>'9.2 melléklet'!L140+'9.3 melléklet'!L140+' 9.4 melléklet'!L140+'9.5 melléklet'!L140+'9.6 melléklet'!L140+'9.7 melléklet'!L140+'9.8 melléklet'!L140</f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'9.2 melléklet'!E141+'9.3 melléklet'!E141+' 9.4 melléklet'!E141+'9.5 melléklet'!E141+'9.6 melléklet'!E141+'9.7 melléklet'!E141</f>
        <v>0</v>
      </c>
      <c r="F141" s="35">
        <f>'9.2 melléklet'!F141+'9.3 melléklet'!F141+' 9.4 melléklet'!F141+'9.5 melléklet'!F141+'9.6 melléklet'!F141+'9.7 melléklet'!F141</f>
        <v>0</v>
      </c>
      <c r="G141" s="35">
        <f>'9.2 melléklet'!G141+'9.3 melléklet'!G141+' 9.4 melléklet'!G141+'9.5 melléklet'!G141+'9.6 melléklet'!G141+'9.7 melléklet'!G141</f>
        <v>0</v>
      </c>
      <c r="H141" s="35">
        <f>'9.2 melléklet'!H141+'9.3 melléklet'!H141+' 9.4 melléklet'!H141+'9.5 melléklet'!H141+'9.6 melléklet'!H141+'9.7 melléklet'!H141</f>
        <v>0</v>
      </c>
      <c r="I141" s="35">
        <f>'9.2 melléklet'!I141+'9.3 melléklet'!I141+' 9.4 melléklet'!I141+'9.5 melléklet'!I141+'9.6 melléklet'!I141+'9.7 melléklet'!I141</f>
        <v>0</v>
      </c>
      <c r="J141" s="35">
        <f>'9.2 melléklet'!J141+'9.3 melléklet'!J141+' 9.4 melléklet'!J141+'9.5 melléklet'!J141+'9.6 melléklet'!J141+'9.7 melléklet'!J141+'9.8 melléklet'!J141</f>
        <v>0</v>
      </c>
      <c r="K141" s="35">
        <f>'9.2 melléklet'!K141+'9.3 melléklet'!K141+' 9.4 melléklet'!K141+'9.5 melléklet'!K141+'9.6 melléklet'!K141+'9.7 melléklet'!K141+'9.8 melléklet'!K141</f>
        <v>0</v>
      </c>
      <c r="L141" s="35">
        <f>'9.2 melléklet'!L141+'9.3 melléklet'!L141+' 9.4 melléklet'!L141+'9.5 melléklet'!L141+'9.6 melléklet'!L141+'9.7 melléklet'!L141+'9.8 melléklet'!L141</f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'9.2 melléklet'!E142+'9.3 melléklet'!E142+' 9.4 melléklet'!E142+'9.5 melléklet'!E142+'9.6 melléklet'!E142+'9.7 melléklet'!E142</f>
        <v>582668653</v>
      </c>
      <c r="F142" s="39">
        <f>'9.2 melléklet'!F142+'9.3 melléklet'!F142+' 9.4 melléklet'!F142+'9.5 melléklet'!F142+'9.6 melléklet'!F142+'9.7 melléklet'!F142</f>
        <v>0</v>
      </c>
      <c r="G142" s="39">
        <f>'9.2 melléklet'!G142+'9.3 melléklet'!G142+' 9.4 melléklet'!G142+'9.5 melléklet'!G142+'9.6 melléklet'!G142+'9.7 melléklet'!G142</f>
        <v>238342359</v>
      </c>
      <c r="H142" s="39">
        <f>'9.2 melléklet'!H142+'9.3 melléklet'!H142+' 9.4 melléklet'!H142+'9.5 melléklet'!H142+'9.6 melléklet'!H142+'9.7 melléklet'!H142</f>
        <v>-5000000</v>
      </c>
      <c r="I142" s="39">
        <f>'9.2 melléklet'!I142+'9.3 melléklet'!I142+' 9.4 melléklet'!I142+'9.5 melléklet'!I142+'9.6 melléklet'!I142+'9.7 melléklet'!I142</f>
        <v>-2537028</v>
      </c>
      <c r="J142" s="39">
        <f>'9.2 melléklet'!J142+'9.3 melléklet'!J142+' 9.4 melléklet'!J142+'9.5 melléklet'!J142+'9.6 melléklet'!J142+'9.7 melléklet'!J142+'9.8 melléklet'!J142</f>
        <v>-8523330</v>
      </c>
      <c r="K142" s="39">
        <f>'9.2 melléklet'!K142+'9.3 melléklet'!K142+' 9.4 melléklet'!K142+'9.5 melléklet'!K142+'9.6 melléklet'!K142+'9.7 melléklet'!K142+'9.8 melléklet'!K142</f>
        <v>0</v>
      </c>
      <c r="L142" s="39">
        <f>'9.2 melléklet'!L142+'9.3 melléklet'!L142+' 9.4 melléklet'!L142+'9.5 melléklet'!L142+'9.6 melléklet'!L142+'9.7 melléklet'!L142+'9.8 melléklet'!L142</f>
        <v>804950654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f>+'9.1 melléklet'!E145:L145+'9.2 melléklet'!E145:L145+'9.3 melléklet'!E145:L145+' 9.4 melléklet'!E145:L145+'9.5 melléklet'!E145:L145+'9.6 melléklet'!E145:L145+'9.7 melléklet'!E145:L145+'9.8 melléklet'!E145:L145</f>
        <v>137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2:L2"/>
    <mergeCell ref="A3:B3"/>
    <mergeCell ref="C3:L3"/>
    <mergeCell ref="A4:B4"/>
    <mergeCell ref="C4:L4"/>
    <mergeCell ref="A8:B8"/>
    <mergeCell ref="A9:L9"/>
    <mergeCell ref="A11:B11"/>
    <mergeCell ref="A12:B12"/>
    <mergeCell ref="A13:B13"/>
    <mergeCell ref="A5:B5"/>
    <mergeCell ref="A6:B7"/>
    <mergeCell ref="C6:C7"/>
    <mergeCell ref="E6:L6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113:B113"/>
    <mergeCell ref="A114:B114"/>
    <mergeCell ref="A115:B116"/>
    <mergeCell ref="C115:C116"/>
    <mergeCell ref="E115:L115"/>
    <mergeCell ref="A105:B105"/>
    <mergeCell ref="A106:B106"/>
    <mergeCell ref="A107:B107"/>
    <mergeCell ref="A108:B108"/>
    <mergeCell ref="A109:B109"/>
    <mergeCell ref="C114:L114"/>
    <mergeCell ref="A122:B122"/>
    <mergeCell ref="A123:B123"/>
    <mergeCell ref="A124:B124"/>
    <mergeCell ref="A125:B125"/>
    <mergeCell ref="A126:B126"/>
    <mergeCell ref="A117:B117"/>
    <mergeCell ref="A118:L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E145:L145"/>
    <mergeCell ref="A146:C146"/>
    <mergeCell ref="E146:L146"/>
    <mergeCell ref="A137:B137"/>
    <mergeCell ref="A138:B138"/>
    <mergeCell ref="A139:B139"/>
    <mergeCell ref="A140:B140"/>
    <mergeCell ref="A141:B1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N34"/>
  <sheetViews>
    <sheetView zoomScaleNormal="100" zoomScaleSheetLayoutView="100" workbookViewId="0">
      <selection activeCell="L18" sqref="L18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4.14062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4" width="16.140625" style="1" bestFit="1" customWidth="1"/>
    <col min="15" max="16384" width="9.140625" style="1"/>
  </cols>
  <sheetData>
    <row r="2" spans="1:13" ht="15" customHeight="1" x14ac:dyDescent="0.25">
      <c r="A2" s="83" t="s">
        <v>376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5">
      <c r="A3" s="80" t="s">
        <v>31</v>
      </c>
      <c r="B3" s="80"/>
      <c r="C3" s="84" t="s">
        <v>375</v>
      </c>
      <c r="D3" s="84"/>
      <c r="E3" s="84"/>
      <c r="F3" s="84"/>
      <c r="G3" s="84"/>
      <c r="H3" s="84"/>
      <c r="I3" s="84"/>
      <c r="J3" s="84"/>
      <c r="K3" s="84"/>
      <c r="L3" s="84"/>
    </row>
    <row r="4" spans="1:13" x14ac:dyDescent="0.25">
      <c r="A4" s="80" t="s">
        <v>34</v>
      </c>
      <c r="B4" s="80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3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3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3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3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6"/>
      <c r="J8" s="60"/>
      <c r="K8" s="60"/>
      <c r="L8" s="40">
        <v>6</v>
      </c>
    </row>
    <row r="9" spans="1:13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x14ac:dyDescent="0.25">
      <c r="A10" s="89" t="s">
        <v>67</v>
      </c>
      <c r="B10" s="89"/>
      <c r="C10" s="23" t="s">
        <v>239</v>
      </c>
      <c r="D10" s="23" t="s">
        <v>235</v>
      </c>
      <c r="E10" s="24">
        <f>'9.1 melléklet'!E119+'9.9 melléklet'!E119</f>
        <v>427854931</v>
      </c>
      <c r="F10" s="24">
        <f>'9.1 melléklet'!F119+'9.9 melléklet'!F119</f>
        <v>5785200</v>
      </c>
      <c r="G10" s="24">
        <f>'9.1 melléklet'!G119+'9.9 melléklet'!G119</f>
        <v>166888534</v>
      </c>
      <c r="H10" s="24">
        <f>'9.1 melléklet'!H119+'9.9 melléklet'!H119</f>
        <v>0</v>
      </c>
      <c r="I10" s="24">
        <f>'9.1 melléklet'!I119+'9.9 melléklet'!I119</f>
        <v>8080455</v>
      </c>
      <c r="J10" s="24">
        <f>'9.1 melléklet'!J119+'9.9 melléklet'!J119</f>
        <v>-3113204</v>
      </c>
      <c r="K10" s="24">
        <f>'9.1 melléklet'!K119+'9.9 melléklet'!K119</f>
        <v>0</v>
      </c>
      <c r="L10" s="28">
        <f>'9.1 melléklet'!L119+'9.9 melléklet'!L119</f>
        <v>605495916</v>
      </c>
    </row>
    <row r="11" spans="1:13" ht="25.5" x14ac:dyDescent="0.25">
      <c r="A11" s="89" t="s">
        <v>68</v>
      </c>
      <c r="B11" s="89"/>
      <c r="C11" s="23" t="s">
        <v>236</v>
      </c>
      <c r="D11" s="23" t="s">
        <v>237</v>
      </c>
      <c r="E11" s="24">
        <f>'9.1 melléklet'!E120+'9.9 melléklet'!E120</f>
        <v>78284865</v>
      </c>
      <c r="F11" s="24">
        <f>'9.1 melléklet'!F120+'9.9 melléklet'!F120</f>
        <v>2221517</v>
      </c>
      <c r="G11" s="24">
        <f>'9.1 melléklet'!G120+'9.9 melléklet'!G120</f>
        <v>31768820</v>
      </c>
      <c r="H11" s="24">
        <f>'9.1 melléklet'!H120+'9.9 melléklet'!H120</f>
        <v>0</v>
      </c>
      <c r="I11" s="24">
        <f>'9.1 melléklet'!I120+'9.9 melléklet'!I120</f>
        <v>3037319</v>
      </c>
      <c r="J11" s="24">
        <f>'9.1 melléklet'!J120+'9.9 melléklet'!J120</f>
        <v>-768664</v>
      </c>
      <c r="K11" s="24">
        <f>'9.1 melléklet'!K120+'9.9 melléklet'!K120</f>
        <v>0</v>
      </c>
      <c r="L11" s="28">
        <f>'9.1 melléklet'!L120+'9.9 melléklet'!L120</f>
        <v>114543857</v>
      </c>
    </row>
    <row r="12" spans="1:13" x14ac:dyDescent="0.25">
      <c r="A12" s="89" t="s">
        <v>69</v>
      </c>
      <c r="B12" s="89"/>
      <c r="C12" s="23" t="s">
        <v>32</v>
      </c>
      <c r="D12" s="23" t="s">
        <v>238</v>
      </c>
      <c r="E12" s="24">
        <f>'9.1 melléklet'!E121+'9.9 melléklet'!E121</f>
        <v>342883967</v>
      </c>
      <c r="F12" s="24">
        <f>'9.1 melléklet'!F121+'9.9 melléklet'!F121</f>
        <v>6000000</v>
      </c>
      <c r="G12" s="24">
        <f>'9.1 melléklet'!G121+'9.9 melléklet'!G121</f>
        <v>37528030</v>
      </c>
      <c r="H12" s="24">
        <f>'9.1 melléklet'!H121+'9.9 melléklet'!H121</f>
        <v>-5000000</v>
      </c>
      <c r="I12" s="24">
        <f>'9.1 melléklet'!I121+'9.9 melléklet'!I121</f>
        <v>-4385022</v>
      </c>
      <c r="J12" s="24">
        <f>'9.1 melléklet'!J121+'9.9 melléklet'!J121</f>
        <v>-8903210</v>
      </c>
      <c r="K12" s="24">
        <f>'9.1 melléklet'!K121+'9.9 melléklet'!K121</f>
        <v>0</v>
      </c>
      <c r="L12" s="28">
        <f>'9.1 melléklet'!L121+'9.9 melléklet'!L121</f>
        <v>368123765</v>
      </c>
    </row>
    <row r="13" spans="1:13" x14ac:dyDescent="0.25">
      <c r="A13" s="89" t="s">
        <v>70</v>
      </c>
      <c r="B13" s="89"/>
      <c r="C13" s="23" t="s">
        <v>24</v>
      </c>
      <c r="D13" s="23" t="s">
        <v>240</v>
      </c>
      <c r="E13" s="24">
        <f>'9.1 melléklet'!E122+'9.9 melléklet'!E122</f>
        <v>5000000</v>
      </c>
      <c r="F13" s="24">
        <f>'9.1 melléklet'!F122+'9.9 melléklet'!F122</f>
        <v>0</v>
      </c>
      <c r="G13" s="24">
        <f>'9.1 melléklet'!G122+'9.9 melléklet'!G122</f>
        <v>0</v>
      </c>
      <c r="H13" s="24">
        <f>'9.1 melléklet'!H122+'9.9 melléklet'!H122</f>
        <v>0</v>
      </c>
      <c r="I13" s="24">
        <f>'9.1 melléklet'!I122+'9.9 melléklet'!I122</f>
        <v>0</v>
      </c>
      <c r="J13" s="24">
        <f>'9.1 melléklet'!J122+'9.9 melléklet'!J122</f>
        <v>0</v>
      </c>
      <c r="K13" s="24">
        <f>'9.1 melléklet'!K122+'9.9 melléklet'!K122</f>
        <v>0</v>
      </c>
      <c r="L13" s="28">
        <f>'9.1 melléklet'!L122+'9.9 melléklet'!L122</f>
        <v>5000000</v>
      </c>
    </row>
    <row r="14" spans="1:13" x14ac:dyDescent="0.25">
      <c r="A14" s="89" t="s">
        <v>71</v>
      </c>
      <c r="B14" s="89"/>
      <c r="C14" s="23" t="s">
        <v>242</v>
      </c>
      <c r="D14" s="23" t="s">
        <v>241</v>
      </c>
      <c r="E14" s="24">
        <f>'9.1 melléklet'!E123+'9.9 melléklet'!E123</f>
        <v>0</v>
      </c>
      <c r="F14" s="24">
        <f>'9.1 melléklet'!F123+'9.9 melléklet'!F123</f>
        <v>109167052</v>
      </c>
      <c r="G14" s="24">
        <f>'9.1 melléklet'!G123+'9.9 melléklet'!G123</f>
        <v>0</v>
      </c>
      <c r="H14" s="24">
        <f>'9.1 melléklet'!H123+'9.9 melléklet'!H123</f>
        <v>-1000000</v>
      </c>
      <c r="I14" s="24">
        <f>'9.1 melléklet'!I123+'9.9 melléklet'!I123</f>
        <v>5905109</v>
      </c>
      <c r="J14" s="24">
        <f>'9.1 melléklet'!J123+'9.9 melléklet'!J123</f>
        <v>13474006</v>
      </c>
      <c r="K14" s="24">
        <f>'9.1 melléklet'!K123+'9.9 melléklet'!K123</f>
        <v>0</v>
      </c>
      <c r="L14" s="28">
        <f>'9.1 melléklet'!L123+'9.9 melléklet'!L123</f>
        <v>127546167</v>
      </c>
      <c r="M14" s="19" t="s">
        <v>44</v>
      </c>
    </row>
    <row r="15" spans="1:13" x14ac:dyDescent="0.25">
      <c r="A15" s="89" t="s">
        <v>72</v>
      </c>
      <c r="B15" s="89"/>
      <c r="C15" s="23" t="s">
        <v>244</v>
      </c>
      <c r="D15" s="23" t="s">
        <v>243</v>
      </c>
      <c r="E15" s="24">
        <f>'9.1 melléklet'!E124+'9.9 melléklet'!E124</f>
        <v>6339935</v>
      </c>
      <c r="F15" s="24">
        <f>'9.1 melléklet'!F124+'9.9 melléklet'!F124</f>
        <v>132106300</v>
      </c>
      <c r="G15" s="24">
        <f>'9.1 melléklet'!G124+'9.9 melléklet'!G124</f>
        <v>7156975</v>
      </c>
      <c r="H15" s="24">
        <f>'9.1 melléklet'!H124+'9.9 melléklet'!H124</f>
        <v>-28000000</v>
      </c>
      <c r="I15" s="24">
        <f>'9.1 melléklet'!I124+'9.9 melléklet'!I124</f>
        <v>-35949802</v>
      </c>
      <c r="J15" s="24">
        <f>'9.1 melléklet'!J124+'9.9 melléklet'!J124</f>
        <v>-688928</v>
      </c>
      <c r="K15" s="24">
        <f>'9.1 melléklet'!K124+'9.9 melléklet'!K124</f>
        <v>0</v>
      </c>
      <c r="L15" s="28">
        <f>'9.1 melléklet'!L124+'9.9 melléklet'!L124</f>
        <v>80964480</v>
      </c>
    </row>
    <row r="16" spans="1:13" x14ac:dyDescent="0.25">
      <c r="A16" s="89" t="s">
        <v>73</v>
      </c>
      <c r="B16" s="89"/>
      <c r="C16" s="23" t="s">
        <v>25</v>
      </c>
      <c r="D16" s="23" t="s">
        <v>245</v>
      </c>
      <c r="E16" s="24">
        <f>'9.1 melléklet'!E125+'9.9 melléklet'!E125</f>
        <v>1905000</v>
      </c>
      <c r="F16" s="24">
        <f>'9.1 melléklet'!F125+'9.9 melléklet'!F125</f>
        <v>53782967</v>
      </c>
      <c r="G16" s="24">
        <f>'9.1 melléklet'!G125+'9.9 melléklet'!G125</f>
        <v>0</v>
      </c>
      <c r="H16" s="24">
        <f>'9.1 melléklet'!H125+'9.9 melléklet'!H125</f>
        <v>0</v>
      </c>
      <c r="I16" s="24">
        <f>'9.1 melléklet'!I125+'9.9 melléklet'!I125</f>
        <v>195000</v>
      </c>
      <c r="J16" s="24">
        <f>'9.1 melléklet'!J125+'9.9 melléklet'!J125</f>
        <v>0</v>
      </c>
      <c r="K16" s="24">
        <f>'9.1 melléklet'!K125+'9.9 melléklet'!K125</f>
        <v>0</v>
      </c>
      <c r="L16" s="28">
        <f>'9.1 melléklet'!L125+'9.9 melléklet'!L125</f>
        <v>55882967</v>
      </c>
    </row>
    <row r="17" spans="1:14" x14ac:dyDescent="0.25">
      <c r="A17" s="89" t="s">
        <v>75</v>
      </c>
      <c r="B17" s="89"/>
      <c r="C17" s="23" t="s">
        <v>247</v>
      </c>
      <c r="D17" s="23" t="s">
        <v>246</v>
      </c>
      <c r="E17" s="24">
        <f>'9.1 melléklet'!E126+'9.9 melléklet'!E126</f>
        <v>0</v>
      </c>
      <c r="F17" s="24">
        <f>'9.1 melléklet'!F126+'9.9 melléklet'!F126</f>
        <v>0</v>
      </c>
      <c r="G17" s="24">
        <f>'9.1 melléklet'!G126+'9.9 melléklet'!G126</f>
        <v>0</v>
      </c>
      <c r="H17" s="24">
        <f>'9.1 melléklet'!H126+'9.9 melléklet'!H126</f>
        <v>0</v>
      </c>
      <c r="I17" s="24">
        <f>'9.1 melléklet'!I126+'9.9 melléklet'!I126</f>
        <v>740345</v>
      </c>
      <c r="J17" s="24">
        <f>'9.1 melléklet'!J126+'9.9 melléklet'!J126</f>
        <v>0</v>
      </c>
      <c r="K17" s="24">
        <f>'9.1 melléklet'!K126+'9.9 melléklet'!K126</f>
        <v>0</v>
      </c>
      <c r="L17" s="28">
        <f>'9.1 melléklet'!L126+'9.9 melléklet'!L126</f>
        <v>740345</v>
      </c>
    </row>
    <row r="18" spans="1:14" ht="25.5" x14ac:dyDescent="0.25">
      <c r="A18" s="80" t="s">
        <v>76</v>
      </c>
      <c r="B18" s="80"/>
      <c r="C18" s="34" t="s">
        <v>249</v>
      </c>
      <c r="D18" s="34" t="s">
        <v>248</v>
      </c>
      <c r="E18" s="35">
        <f>'9.1 melléklet'!E127+'9.9 melléklet'!E127</f>
        <v>862268698</v>
      </c>
      <c r="F18" s="35">
        <f>'9.1 melléklet'!F127+'9.9 melléklet'!F127</f>
        <v>309063036</v>
      </c>
      <c r="G18" s="35">
        <f>'9.1 melléklet'!G127+'9.9 melléklet'!G127</f>
        <v>243342359</v>
      </c>
      <c r="H18" s="35">
        <f>'9.1 melléklet'!H127+'9.9 melléklet'!H127</f>
        <v>-34000000</v>
      </c>
      <c r="I18" s="35">
        <f>'9.1 melléklet'!I127+'9.9 melléklet'!I127</f>
        <v>-22376596</v>
      </c>
      <c r="J18" s="35">
        <f>'9.1 melléklet'!J127+'9.9 melléklet'!J127</f>
        <v>0</v>
      </c>
      <c r="K18" s="35">
        <f>'9.1 melléklet'!K127+'9.9 melléklet'!K127</f>
        <v>0</v>
      </c>
      <c r="L18" s="35">
        <f>'9.1 melléklet'!L127+'9.9 melléklet'!L127</f>
        <v>1358297497</v>
      </c>
      <c r="M18" s="44"/>
      <c r="N18" s="44"/>
    </row>
    <row r="19" spans="1:14" ht="25.5" x14ac:dyDescent="0.25">
      <c r="A19" s="89" t="s">
        <v>77</v>
      </c>
      <c r="B19" s="89"/>
      <c r="C19" s="23" t="s">
        <v>355</v>
      </c>
      <c r="D19" s="23" t="s">
        <v>338</v>
      </c>
      <c r="E19" s="24">
        <f>'9.1 melléklet'!E128+'9.9 melléklet'!E128</f>
        <v>0</v>
      </c>
      <c r="F19" s="24">
        <f>'9.1 melléklet'!F128+'9.9 melléklet'!F128</f>
        <v>0</v>
      </c>
      <c r="G19" s="24">
        <f>'9.1 melléklet'!G128+'9.9 melléklet'!G128</f>
        <v>0</v>
      </c>
      <c r="H19" s="24">
        <f>'9.1 melléklet'!H128+'9.9 melléklet'!H128</f>
        <v>0</v>
      </c>
      <c r="I19" s="24">
        <f>'9.1 melléklet'!I128+'9.9 melléklet'!I128</f>
        <v>0</v>
      </c>
      <c r="J19" s="24">
        <f>'9.1 melléklet'!J128+'9.9 melléklet'!J128</f>
        <v>0</v>
      </c>
      <c r="K19" s="24">
        <f>'9.1 melléklet'!K128+'9.9 melléklet'!K128</f>
        <v>0</v>
      </c>
      <c r="L19" s="28">
        <f>'9.1 melléklet'!L128+'9.9 melléklet'!L128</f>
        <v>0</v>
      </c>
    </row>
    <row r="20" spans="1:14" x14ac:dyDescent="0.25">
      <c r="A20" s="89" t="s">
        <v>78</v>
      </c>
      <c r="B20" s="89"/>
      <c r="C20" s="23" t="s">
        <v>356</v>
      </c>
      <c r="D20" s="23" t="s">
        <v>339</v>
      </c>
      <c r="E20" s="24">
        <f>'9.1 melléklet'!E129+'9.9 melléklet'!E129</f>
        <v>0</v>
      </c>
      <c r="F20" s="24">
        <f>'9.1 melléklet'!F129+'9.9 melléklet'!F129</f>
        <v>0</v>
      </c>
      <c r="G20" s="24">
        <f>'9.1 melléklet'!G129+'9.9 melléklet'!G129</f>
        <v>0</v>
      </c>
      <c r="H20" s="24">
        <f>'9.1 melléklet'!H129+'9.9 melléklet'!H129</f>
        <v>0</v>
      </c>
      <c r="I20" s="24">
        <f>'9.1 melléklet'!I129+'9.9 melléklet'!I129</f>
        <v>0</v>
      </c>
      <c r="J20" s="24">
        <f>'9.1 melléklet'!J129+'9.9 melléklet'!J129</f>
        <v>0</v>
      </c>
      <c r="K20" s="24">
        <f>'9.1 melléklet'!K129+'9.9 melléklet'!K129</f>
        <v>0</v>
      </c>
      <c r="L20" s="28">
        <f>'9.1 melléklet'!L129+'9.9 melléklet'!L129</f>
        <v>0</v>
      </c>
    </row>
    <row r="21" spans="1:14" ht="25.5" x14ac:dyDescent="0.25">
      <c r="A21" s="89" t="s">
        <v>79</v>
      </c>
      <c r="B21" s="89"/>
      <c r="C21" s="23" t="s">
        <v>26</v>
      </c>
      <c r="D21" s="23" t="s">
        <v>340</v>
      </c>
      <c r="E21" s="24">
        <f>'9.1 melléklet'!E130+'9.9 melléklet'!E130</f>
        <v>0</v>
      </c>
      <c r="F21" s="24">
        <f>'9.1 melléklet'!F130+'9.9 melléklet'!F130</f>
        <v>0</v>
      </c>
      <c r="G21" s="24">
        <f>'9.1 melléklet'!G130+'9.9 melléklet'!G130</f>
        <v>0</v>
      </c>
      <c r="H21" s="24">
        <f>'9.1 melléklet'!H130+'9.9 melléklet'!H130</f>
        <v>0</v>
      </c>
      <c r="I21" s="24">
        <f>'9.1 melléklet'!I130+'9.9 melléklet'!I130</f>
        <v>0</v>
      </c>
      <c r="J21" s="24">
        <f>'9.1 melléklet'!J130+'9.9 melléklet'!J130</f>
        <v>0</v>
      </c>
      <c r="K21" s="24">
        <f>'9.1 melléklet'!K130+'9.9 melléklet'!K130</f>
        <v>0</v>
      </c>
      <c r="L21" s="28">
        <f>'9.1 melléklet'!L130+'9.9 melléklet'!L130</f>
        <v>0</v>
      </c>
    </row>
    <row r="22" spans="1:14" ht="25.5" x14ac:dyDescent="0.25">
      <c r="A22" s="89" t="s">
        <v>80</v>
      </c>
      <c r="B22" s="89"/>
      <c r="C22" s="23" t="s">
        <v>27</v>
      </c>
      <c r="D22" s="23" t="s">
        <v>341</v>
      </c>
      <c r="E22" s="24">
        <f>'9.1 melléklet'!E131+'9.9 melléklet'!E131</f>
        <v>24158919</v>
      </c>
      <c r="F22" s="24">
        <f>'9.1 melléklet'!F131+'9.9 melléklet'!F131</f>
        <v>0</v>
      </c>
      <c r="G22" s="24">
        <f>'9.1 melléklet'!G131+'9.9 melléklet'!G131</f>
        <v>0</v>
      </c>
      <c r="H22" s="24">
        <f>'9.1 melléklet'!H131+'9.9 melléklet'!H131</f>
        <v>0</v>
      </c>
      <c r="I22" s="24">
        <f>'9.1 melléklet'!I131+'9.9 melléklet'!I131</f>
        <v>228085</v>
      </c>
      <c r="J22" s="24">
        <f>'9.1 melléklet'!J131+'9.9 melléklet'!J131</f>
        <v>0</v>
      </c>
      <c r="K22" s="24">
        <f>'9.1 melléklet'!K131+'9.9 melléklet'!K131</f>
        <v>0</v>
      </c>
      <c r="L22" s="28">
        <f>'9.1 melléklet'!L131+'9.9 melléklet'!L131</f>
        <v>24387004</v>
      </c>
    </row>
    <row r="23" spans="1:14" ht="25.5" x14ac:dyDescent="0.25">
      <c r="A23" s="89" t="s">
        <v>45</v>
      </c>
      <c r="B23" s="89"/>
      <c r="C23" s="23" t="s">
        <v>342</v>
      </c>
      <c r="D23" s="23" t="s">
        <v>343</v>
      </c>
      <c r="E23" s="24">
        <f>'9.1 melléklet'!E132+'9.9 melléklet'!E132</f>
        <v>786399483</v>
      </c>
      <c r="F23" s="24">
        <f>'9.1 melléklet'!F132+'9.9 melléklet'!F132</f>
        <v>0</v>
      </c>
      <c r="G23" s="24">
        <f>'9.1 melléklet'!G132+'9.9 melléklet'!G132</f>
        <v>0</v>
      </c>
      <c r="H23" s="24">
        <f>'9.1 melléklet'!H132+'9.9 melléklet'!H132</f>
        <v>-4000000</v>
      </c>
      <c r="I23" s="24">
        <f>'9.1 melléklet'!I132+'9.9 melléklet'!I132</f>
        <v>-19474150</v>
      </c>
      <c r="J23" s="24">
        <f>'9.1 melléklet'!J132+'9.9 melléklet'!J132</f>
        <v>-8523330</v>
      </c>
      <c r="K23" s="24">
        <f>'9.1 melléklet'!K132+'9.9 melléklet'!K132</f>
        <v>0</v>
      </c>
      <c r="L23" s="28">
        <f>'9.1 melléklet'!L132+'9.9 melléklet'!L132</f>
        <v>754402003</v>
      </c>
    </row>
    <row r="24" spans="1:14" ht="25.5" x14ac:dyDescent="0.25">
      <c r="A24" s="89" t="s">
        <v>87</v>
      </c>
      <c r="B24" s="89"/>
      <c r="C24" s="23" t="s">
        <v>344</v>
      </c>
      <c r="D24" s="23" t="s">
        <v>345</v>
      </c>
      <c r="E24" s="24">
        <f>'9.1 melléklet'!E133+'9.9 melléklet'!E133</f>
        <v>0</v>
      </c>
      <c r="F24" s="24">
        <f>'9.1 melléklet'!F133+'9.9 melléklet'!F133</f>
        <v>0</v>
      </c>
      <c r="G24" s="24">
        <f>'9.1 melléklet'!G133+'9.9 melléklet'!G133</f>
        <v>0</v>
      </c>
      <c r="H24" s="24">
        <f>'9.1 melléklet'!H133+'9.9 melléklet'!H133</f>
        <v>0</v>
      </c>
      <c r="I24" s="24">
        <f>'9.1 melléklet'!I133+'9.9 melléklet'!I133</f>
        <v>0</v>
      </c>
      <c r="J24" s="24">
        <f>'9.1 melléklet'!J133+'9.9 melléklet'!J133</f>
        <v>0</v>
      </c>
      <c r="K24" s="24">
        <f>'9.1 melléklet'!K133+'9.9 melléklet'!K133</f>
        <v>0</v>
      </c>
      <c r="L24" s="28">
        <f>'9.1 melléklet'!L133+'9.9 melléklet'!L133</f>
        <v>0</v>
      </c>
    </row>
    <row r="25" spans="1:14" x14ac:dyDescent="0.25">
      <c r="A25" s="89" t="s">
        <v>88</v>
      </c>
      <c r="B25" s="89"/>
      <c r="C25" s="23" t="s">
        <v>28</v>
      </c>
      <c r="D25" s="23" t="s">
        <v>346</v>
      </c>
      <c r="E25" s="24">
        <f>'9.1 melléklet'!E134+'9.9 melléklet'!E134</f>
        <v>0</v>
      </c>
      <c r="F25" s="24">
        <f>'9.1 melléklet'!F134+'9.9 melléklet'!F134</f>
        <v>0</v>
      </c>
      <c r="G25" s="24">
        <f>'9.1 melléklet'!G134+'9.9 melléklet'!G134</f>
        <v>0</v>
      </c>
      <c r="H25" s="24">
        <f>'9.1 melléklet'!H134+'9.9 melléklet'!H134</f>
        <v>0</v>
      </c>
      <c r="I25" s="24">
        <f>'9.1 melléklet'!I134+'9.9 melléklet'!I134</f>
        <v>0</v>
      </c>
      <c r="J25" s="24">
        <f>'9.1 melléklet'!J134+'9.9 melléklet'!J134</f>
        <v>0</v>
      </c>
      <c r="K25" s="24">
        <f>'9.1 melléklet'!K134+'9.9 melléklet'!K134</f>
        <v>0</v>
      </c>
      <c r="L25" s="28">
        <f>'9.1 melléklet'!L134+'9.9 melléklet'!L134</f>
        <v>0</v>
      </c>
    </row>
    <row r="26" spans="1:14" ht="25.5" x14ac:dyDescent="0.25">
      <c r="A26" s="89" t="s">
        <v>89</v>
      </c>
      <c r="B26" s="89"/>
      <c r="C26" s="23" t="s">
        <v>347</v>
      </c>
      <c r="D26" s="23" t="s">
        <v>348</v>
      </c>
      <c r="E26" s="24">
        <f>'9.1 melléklet'!E135+'9.9 melléklet'!E135</f>
        <v>0</v>
      </c>
      <c r="F26" s="24">
        <f>'9.1 melléklet'!F135+'9.9 melléklet'!F135</f>
        <v>0</v>
      </c>
      <c r="G26" s="24">
        <f>'9.1 melléklet'!G135+'9.9 melléklet'!G135</f>
        <v>0</v>
      </c>
      <c r="H26" s="24">
        <f>'9.1 melléklet'!H135+'9.9 melléklet'!H135</f>
        <v>0</v>
      </c>
      <c r="I26" s="24">
        <f>'9.1 melléklet'!I135+'9.9 melléklet'!I135</f>
        <v>0</v>
      </c>
      <c r="J26" s="24">
        <f>'9.1 melléklet'!J135+'9.9 melléklet'!J135</f>
        <v>0</v>
      </c>
      <c r="K26" s="24">
        <f>'9.1 melléklet'!K135+'9.9 melléklet'!K135</f>
        <v>0</v>
      </c>
      <c r="L26" s="28">
        <f>'9.1 melléklet'!L135+'9.9 melléklet'!L135</f>
        <v>0</v>
      </c>
    </row>
    <row r="27" spans="1:14" x14ac:dyDescent="0.25">
      <c r="A27" s="89" t="s">
        <v>90</v>
      </c>
      <c r="B27" s="89"/>
      <c r="C27" s="23" t="s">
        <v>357</v>
      </c>
      <c r="D27" s="23" t="s">
        <v>349</v>
      </c>
      <c r="E27" s="24">
        <f>'9.1 melléklet'!E136+'9.9 melléklet'!E136</f>
        <v>0</v>
      </c>
      <c r="F27" s="24">
        <f>'9.1 melléklet'!F136+'9.9 melléklet'!F136</f>
        <v>0</v>
      </c>
      <c r="G27" s="24">
        <f>'9.1 melléklet'!G136+'9.9 melléklet'!G136</f>
        <v>0</v>
      </c>
      <c r="H27" s="24">
        <f>'9.1 melléklet'!H136+'9.9 melléklet'!H136</f>
        <v>0</v>
      </c>
      <c r="I27" s="24">
        <f>'9.1 melléklet'!I136+'9.9 melléklet'!I136</f>
        <v>0</v>
      </c>
      <c r="J27" s="24">
        <f>'9.1 melléklet'!J136+'9.9 melléklet'!J136</f>
        <v>0</v>
      </c>
      <c r="K27" s="24">
        <f>'9.1 melléklet'!K136+'9.9 melléklet'!K136</f>
        <v>0</v>
      </c>
      <c r="L27" s="28">
        <f>'9.1 melléklet'!L136+'9.9 melléklet'!L136</f>
        <v>0</v>
      </c>
    </row>
    <row r="28" spans="1:14" ht="25.5" x14ac:dyDescent="0.25">
      <c r="A28" s="79" t="s">
        <v>98</v>
      </c>
      <c r="B28" s="79"/>
      <c r="C28" s="30" t="s">
        <v>358</v>
      </c>
      <c r="D28" s="30" t="s">
        <v>336</v>
      </c>
      <c r="E28" s="31">
        <f>'9.1 melléklet'!E137+'9.9 melléklet'!E137</f>
        <v>810558402</v>
      </c>
      <c r="F28" s="31">
        <f>'9.1 melléklet'!F137+'9.9 melléklet'!F137</f>
        <v>0</v>
      </c>
      <c r="G28" s="31">
        <f>'9.1 melléklet'!G137+'9.9 melléklet'!G137</f>
        <v>0</v>
      </c>
      <c r="H28" s="31">
        <f>'9.1 melléklet'!H137+'9.9 melléklet'!H137</f>
        <v>-4000000</v>
      </c>
      <c r="I28" s="31">
        <f>'9.1 melléklet'!I137+'9.9 melléklet'!I137</f>
        <v>-19246065</v>
      </c>
      <c r="J28" s="31">
        <f>'9.1 melléklet'!J137+'9.9 melléklet'!J137</f>
        <v>-8523330</v>
      </c>
      <c r="K28" s="31">
        <f>'9.1 melléklet'!K137+'9.9 melléklet'!K137</f>
        <v>0</v>
      </c>
      <c r="L28" s="31">
        <f>'9.1 melléklet'!L137+'9.9 melléklet'!L137</f>
        <v>778789007</v>
      </c>
    </row>
    <row r="29" spans="1:14" x14ac:dyDescent="0.25">
      <c r="A29" s="79" t="s">
        <v>99</v>
      </c>
      <c r="B29" s="79"/>
      <c r="C29" s="30" t="s">
        <v>359</v>
      </c>
      <c r="D29" s="30" t="s">
        <v>337</v>
      </c>
      <c r="E29" s="31">
        <f>'9.1 melléklet'!E138+'9.9 melléklet'!E138</f>
        <v>0</v>
      </c>
      <c r="F29" s="31">
        <f>'9.1 melléklet'!F138+'9.9 melléklet'!F138</f>
        <v>0</v>
      </c>
      <c r="G29" s="31">
        <f>'9.1 melléklet'!G138+'9.9 melléklet'!G138</f>
        <v>0</v>
      </c>
      <c r="H29" s="31">
        <f>'9.1 melléklet'!H138+'9.9 melléklet'!H138</f>
        <v>0</v>
      </c>
      <c r="I29" s="31">
        <f>'9.1 melléklet'!I138+'9.9 melléklet'!I138</f>
        <v>0</v>
      </c>
      <c r="J29" s="31">
        <f>'9.1 melléklet'!J138+'9.9 melléklet'!J138</f>
        <v>0</v>
      </c>
      <c r="K29" s="31">
        <f>'9.1 melléklet'!K138+'9.9 melléklet'!K138</f>
        <v>0</v>
      </c>
      <c r="L29" s="31">
        <f>'9.1 melléklet'!L138+'9.9 melléklet'!L138</f>
        <v>0</v>
      </c>
    </row>
    <row r="30" spans="1:14" ht="25.5" x14ac:dyDescent="0.25">
      <c r="A30" s="79" t="s">
        <v>100</v>
      </c>
      <c r="B30" s="79"/>
      <c r="C30" s="30" t="s">
        <v>350</v>
      </c>
      <c r="D30" s="30" t="s">
        <v>351</v>
      </c>
      <c r="E30" s="31">
        <f>'9.1 melléklet'!E139+'9.9 melléklet'!E139</f>
        <v>0</v>
      </c>
      <c r="F30" s="31">
        <f>'9.1 melléklet'!F139+'9.9 melléklet'!F139</f>
        <v>0</v>
      </c>
      <c r="G30" s="31">
        <f>'9.1 melléklet'!G139+'9.9 melléklet'!G139</f>
        <v>0</v>
      </c>
      <c r="H30" s="31">
        <f>'9.1 melléklet'!H139+'9.9 melléklet'!H139</f>
        <v>0</v>
      </c>
      <c r="I30" s="31">
        <f>'9.1 melléklet'!I139+'9.9 melléklet'!I139</f>
        <v>0</v>
      </c>
      <c r="J30" s="31">
        <f>'9.1 melléklet'!J139+'9.9 melléklet'!J139</f>
        <v>0</v>
      </c>
      <c r="K30" s="31">
        <f>'9.1 melléklet'!K139+'9.9 melléklet'!K139</f>
        <v>0</v>
      </c>
      <c r="L30" s="31">
        <f>'9.1 melléklet'!L139+'9.9 melléklet'!L139</f>
        <v>0</v>
      </c>
    </row>
    <row r="31" spans="1:14" x14ac:dyDescent="0.25">
      <c r="A31" s="79" t="s">
        <v>105</v>
      </c>
      <c r="B31" s="79"/>
      <c r="C31" s="30" t="s">
        <v>352</v>
      </c>
      <c r="D31" s="30" t="s">
        <v>353</v>
      </c>
      <c r="E31" s="31">
        <f>'9.1 melléklet'!E140+'9.9 melléklet'!E140</f>
        <v>0</v>
      </c>
      <c r="F31" s="31">
        <f>'9.1 melléklet'!F140+'9.9 melléklet'!F140</f>
        <v>0</v>
      </c>
      <c r="G31" s="31">
        <f>'9.1 melléklet'!G140+'9.9 melléklet'!G140</f>
        <v>0</v>
      </c>
      <c r="H31" s="31">
        <f>'9.1 melléklet'!H140+'9.9 melléklet'!H140</f>
        <v>0</v>
      </c>
      <c r="I31" s="31">
        <f>'9.1 melléklet'!I140+'9.9 melléklet'!I140</f>
        <v>0</v>
      </c>
      <c r="J31" s="31">
        <f>'9.1 melléklet'!J140+'9.9 melléklet'!J140</f>
        <v>0</v>
      </c>
      <c r="K31" s="31">
        <f>'9.1 melléklet'!K140+'9.9 melléklet'!K140</f>
        <v>0</v>
      </c>
      <c r="L31" s="31">
        <f>'9.1 melléklet'!L140+'9.9 melléklet'!L140</f>
        <v>0</v>
      </c>
    </row>
    <row r="32" spans="1:14" ht="25.5" x14ac:dyDescent="0.25">
      <c r="A32" s="80" t="s">
        <v>108</v>
      </c>
      <c r="B32" s="80"/>
      <c r="C32" s="34" t="s">
        <v>360</v>
      </c>
      <c r="D32" s="34" t="s">
        <v>354</v>
      </c>
      <c r="E32" s="35">
        <f>'9.1 melléklet'!E141+'9.9 melléklet'!E141</f>
        <v>810558402</v>
      </c>
      <c r="F32" s="35">
        <f>'9.1 melléklet'!F141+'9.9 melléklet'!F141</f>
        <v>0</v>
      </c>
      <c r="G32" s="35">
        <f>'9.1 melléklet'!G141+'9.9 melléklet'!G141</f>
        <v>0</v>
      </c>
      <c r="H32" s="35">
        <f>'9.1 melléklet'!H141+'9.9 melléklet'!H141</f>
        <v>-4000000</v>
      </c>
      <c r="I32" s="35">
        <f>'9.1 melléklet'!I141+'9.9 melléklet'!I141</f>
        <v>-19246065</v>
      </c>
      <c r="J32" s="35">
        <f>'9.1 melléklet'!J141+'9.9 melléklet'!J141</f>
        <v>-8523330</v>
      </c>
      <c r="K32" s="35">
        <f>'9.1 melléklet'!K141+'9.9 melléklet'!K141</f>
        <v>0</v>
      </c>
      <c r="L32" s="35">
        <f>'9.1 melléklet'!L141+'9.9 melléklet'!L141</f>
        <v>778789007</v>
      </c>
    </row>
    <row r="33" spans="1:12" x14ac:dyDescent="0.25">
      <c r="A33" s="81" t="s">
        <v>109</v>
      </c>
      <c r="B33" s="81"/>
      <c r="C33" s="38" t="s">
        <v>361</v>
      </c>
      <c r="D33" s="38" t="s">
        <v>362</v>
      </c>
      <c r="E33" s="39">
        <f>'9.1 melléklet'!E142+'9.9 melléklet'!E142</f>
        <v>1672827100</v>
      </c>
      <c r="F33" s="39">
        <f>'9.1 melléklet'!F142+'9.9 melléklet'!F142</f>
        <v>309063036</v>
      </c>
      <c r="G33" s="39">
        <f>'9.1 melléklet'!G142+'9.9 melléklet'!G142</f>
        <v>243342359</v>
      </c>
      <c r="H33" s="39">
        <f>'9.1 melléklet'!H142+'9.9 melléklet'!H142</f>
        <v>-38000000</v>
      </c>
      <c r="I33" s="39">
        <f>'9.1 melléklet'!I142+'9.9 melléklet'!I142</f>
        <v>-41622661</v>
      </c>
      <c r="J33" s="39">
        <f>'9.1 melléklet'!J142+'9.9 melléklet'!J142</f>
        <v>-8523330</v>
      </c>
      <c r="K33" s="39">
        <f>'9.1 melléklet'!K142+'9.9 melléklet'!K142</f>
        <v>0</v>
      </c>
      <c r="L33" s="50">
        <f>'9.1 melléklet'!L142+'9.9 melléklet'!L142</f>
        <v>2137086504</v>
      </c>
    </row>
    <row r="34" spans="1:12" x14ac:dyDescent="0.2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>
        <f>'1. melléklet'!L109-'2. melléklet'!L33</f>
        <v>0</v>
      </c>
    </row>
  </sheetData>
  <mergeCells count="35"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8:B8"/>
    <mergeCell ref="A9:L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scale="6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4451-D7C2-49C4-9BC1-1126DB9DBE11}">
  <sheetPr>
    <tabColor theme="7" tint="0.39997558519241921"/>
  </sheetPr>
  <dimension ref="A1:F24"/>
  <sheetViews>
    <sheetView workbookViewId="0">
      <selection activeCell="L22" sqref="L22"/>
    </sheetView>
  </sheetViews>
  <sheetFormatPr defaultRowHeight="12.75" x14ac:dyDescent="0.2"/>
  <cols>
    <col min="1" max="1" width="9.140625" style="65"/>
    <col min="2" max="2" width="31.5703125" style="65" customWidth="1"/>
    <col min="3" max="3" width="21.5703125" style="65" customWidth="1"/>
    <col min="4" max="4" width="9.42578125" style="65" bestFit="1" customWidth="1"/>
    <col min="5" max="5" width="9.42578125" style="65" customWidth="1"/>
    <col min="6" max="6" width="9.85546875" style="65" bestFit="1" customWidth="1"/>
    <col min="7" max="16384" width="9.140625" style="65"/>
  </cols>
  <sheetData>
    <row r="1" spans="1:6" x14ac:dyDescent="0.2">
      <c r="A1" s="94" t="s">
        <v>384</v>
      </c>
      <c r="B1" s="95"/>
      <c r="C1" s="95"/>
      <c r="D1" s="95"/>
      <c r="E1" s="95"/>
      <c r="F1" s="95"/>
    </row>
    <row r="2" spans="1:6" x14ac:dyDescent="0.2">
      <c r="A2" s="96" t="s">
        <v>385</v>
      </c>
      <c r="B2" s="96"/>
      <c r="C2" s="96"/>
      <c r="D2" s="96"/>
      <c r="E2" s="96"/>
      <c r="F2" s="96"/>
    </row>
    <row r="3" spans="1:6" x14ac:dyDescent="0.2">
      <c r="A3" s="66"/>
      <c r="B3" s="66"/>
      <c r="C3" s="66"/>
      <c r="D3" s="66"/>
      <c r="E3" s="66"/>
      <c r="F3" s="66"/>
    </row>
    <row r="4" spans="1:6" ht="25.5" x14ac:dyDescent="0.2">
      <c r="A4" s="67" t="s">
        <v>386</v>
      </c>
      <c r="B4" s="67" t="s">
        <v>387</v>
      </c>
      <c r="C4" s="67" t="s">
        <v>388</v>
      </c>
      <c r="D4" s="67" t="s">
        <v>379</v>
      </c>
      <c r="E4" s="67" t="s">
        <v>381</v>
      </c>
      <c r="F4" s="67" t="s">
        <v>3</v>
      </c>
    </row>
    <row r="5" spans="1:6" x14ac:dyDescent="0.2">
      <c r="A5" s="68" t="s">
        <v>389</v>
      </c>
      <c r="B5" s="69" t="s">
        <v>390</v>
      </c>
      <c r="C5" s="70">
        <v>24000000</v>
      </c>
      <c r="D5" s="70">
        <f>-1340000+697871</f>
        <v>-642129</v>
      </c>
      <c r="E5" s="70">
        <v>8523330</v>
      </c>
      <c r="F5" s="70">
        <f>SUM(C5:E5)</f>
        <v>31881201</v>
      </c>
    </row>
    <row r="6" spans="1:6" x14ac:dyDescent="0.2">
      <c r="A6" s="68" t="s">
        <v>391</v>
      </c>
      <c r="B6" s="69"/>
      <c r="C6" s="69"/>
      <c r="D6" s="71"/>
      <c r="E6" s="71"/>
      <c r="F6" s="71"/>
    </row>
    <row r="7" spans="1:6" x14ac:dyDescent="0.2">
      <c r="A7" s="68" t="s">
        <v>392</v>
      </c>
      <c r="B7" s="69"/>
      <c r="C7" s="69"/>
      <c r="D7" s="71"/>
      <c r="E7" s="71"/>
      <c r="F7" s="71"/>
    </row>
    <row r="8" spans="1:6" x14ac:dyDescent="0.2">
      <c r="A8" s="68" t="s">
        <v>393</v>
      </c>
      <c r="B8" s="69"/>
      <c r="C8" s="69"/>
      <c r="D8" s="71"/>
      <c r="E8" s="71"/>
      <c r="F8" s="71"/>
    </row>
    <row r="9" spans="1:6" x14ac:dyDescent="0.2">
      <c r="A9" s="68" t="s">
        <v>394</v>
      </c>
      <c r="B9" s="69"/>
      <c r="C9" s="69"/>
      <c r="D9" s="71"/>
      <c r="E9" s="71"/>
      <c r="F9" s="71"/>
    </row>
    <row r="10" spans="1:6" x14ac:dyDescent="0.2">
      <c r="A10" s="68" t="s">
        <v>395</v>
      </c>
      <c r="B10" s="69"/>
      <c r="C10" s="69"/>
      <c r="D10" s="71"/>
      <c r="E10" s="71"/>
      <c r="F10" s="71"/>
    </row>
    <row r="11" spans="1:6" x14ac:dyDescent="0.2">
      <c r="A11" s="68" t="s">
        <v>396</v>
      </c>
      <c r="B11" s="69"/>
      <c r="C11" s="69"/>
      <c r="D11" s="71"/>
      <c r="E11" s="71"/>
      <c r="F11" s="71"/>
    </row>
    <row r="12" spans="1:6" x14ac:dyDescent="0.2">
      <c r="A12" s="68" t="s">
        <v>397</v>
      </c>
      <c r="B12" s="69"/>
      <c r="C12" s="69"/>
      <c r="D12" s="71"/>
      <c r="E12" s="71"/>
      <c r="F12" s="71"/>
    </row>
    <row r="13" spans="1:6" x14ac:dyDescent="0.2">
      <c r="A13" s="68" t="s">
        <v>398</v>
      </c>
      <c r="B13" s="69"/>
      <c r="C13" s="69"/>
      <c r="D13" s="71"/>
      <c r="E13" s="71"/>
      <c r="F13" s="71"/>
    </row>
    <row r="14" spans="1:6" x14ac:dyDescent="0.2">
      <c r="A14" s="68" t="s">
        <v>399</v>
      </c>
      <c r="B14" s="72" t="s">
        <v>3</v>
      </c>
      <c r="C14" s="73">
        <f>C5</f>
        <v>24000000</v>
      </c>
      <c r="D14" s="74">
        <f>SUM(D5:D13)</f>
        <v>-642129</v>
      </c>
      <c r="E14" s="74">
        <f>SUM(E5:E13)</f>
        <v>8523330</v>
      </c>
      <c r="F14" s="74">
        <f>SUM(F5:F13)</f>
        <v>31881201</v>
      </c>
    </row>
    <row r="15" spans="1:6" x14ac:dyDescent="0.2">
      <c r="A15" s="75"/>
      <c r="B15" s="75"/>
      <c r="C15" s="75"/>
    </row>
    <row r="16" spans="1:6" ht="25.5" x14ac:dyDescent="0.2">
      <c r="A16" s="67" t="s">
        <v>386</v>
      </c>
      <c r="B16" s="67" t="s">
        <v>400</v>
      </c>
      <c r="C16" s="67" t="s">
        <v>388</v>
      </c>
    </row>
    <row r="17" spans="1:3" x14ac:dyDescent="0.2">
      <c r="A17" s="68" t="s">
        <v>389</v>
      </c>
      <c r="B17" s="76"/>
      <c r="C17" s="70"/>
    </row>
    <row r="18" spans="1:3" x14ac:dyDescent="0.2">
      <c r="A18" s="68" t="s">
        <v>391</v>
      </c>
      <c r="B18" s="76"/>
      <c r="C18" s="69"/>
    </row>
    <row r="19" spans="1:3" x14ac:dyDescent="0.2">
      <c r="A19" s="68" t="s">
        <v>392</v>
      </c>
      <c r="B19" s="76"/>
      <c r="C19" s="69"/>
    </row>
    <row r="20" spans="1:3" x14ac:dyDescent="0.2">
      <c r="A20" s="68" t="s">
        <v>393</v>
      </c>
      <c r="B20" s="76"/>
      <c r="C20" s="69"/>
    </row>
    <row r="21" spans="1:3" x14ac:dyDescent="0.2">
      <c r="A21" s="68" t="s">
        <v>394</v>
      </c>
      <c r="B21" s="69"/>
      <c r="C21" s="69"/>
    </row>
    <row r="22" spans="1:3" x14ac:dyDescent="0.2">
      <c r="A22" s="68" t="s">
        <v>395</v>
      </c>
      <c r="B22" s="69"/>
      <c r="C22" s="69"/>
    </row>
    <row r="23" spans="1:3" x14ac:dyDescent="0.2">
      <c r="A23" s="68" t="s">
        <v>396</v>
      </c>
      <c r="B23" s="69"/>
      <c r="C23" s="69"/>
    </row>
    <row r="24" spans="1:3" x14ac:dyDescent="0.2">
      <c r="A24" s="77" t="s">
        <v>397</v>
      </c>
      <c r="B24" s="72" t="s">
        <v>3</v>
      </c>
      <c r="C24" s="73"/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M147"/>
  <sheetViews>
    <sheetView zoomScaleNormal="100" zoomScaleSheetLayoutView="100" workbookViewId="0">
      <pane ySplit="8" topLeftCell="A138" activePane="bottomLeft" state="frozen"/>
      <selection pane="bottomLeft" activeCell="L123" sqref="L123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6384" width="9.140625" style="1"/>
  </cols>
  <sheetData>
    <row r="2" spans="1:12" ht="15" customHeight="1" x14ac:dyDescent="0.25">
      <c r="A2" s="83" t="s">
        <v>364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33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2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2" t="s">
        <v>67</v>
      </c>
      <c r="B11" s="82"/>
      <c r="C11" s="13" t="s">
        <v>4</v>
      </c>
      <c r="D11" s="13" t="s">
        <v>47</v>
      </c>
      <c r="E11" s="28">
        <v>52707242</v>
      </c>
      <c r="F11" s="29"/>
      <c r="G11" s="28">
        <v>122102800</v>
      </c>
      <c r="H11" s="28"/>
      <c r="I11" s="28">
        <f>19325999+672000</f>
        <v>19997999</v>
      </c>
      <c r="J11" s="28"/>
      <c r="K11" s="28"/>
      <c r="L11" s="28">
        <f>SUM(E11:K11)</f>
        <v>194808041</v>
      </c>
    </row>
    <row r="12" spans="1:12" ht="38.25" x14ac:dyDescent="0.25">
      <c r="A12" s="82" t="s">
        <v>68</v>
      </c>
      <c r="B12" s="82"/>
      <c r="C12" s="13" t="s">
        <v>48</v>
      </c>
      <c r="D12" s="13" t="s">
        <v>49</v>
      </c>
      <c r="E12" s="28">
        <v>222255550</v>
      </c>
      <c r="F12" s="29"/>
      <c r="G12" s="29"/>
      <c r="H12" s="29"/>
      <c r="I12" s="28">
        <v>16979200</v>
      </c>
      <c r="J12" s="28"/>
      <c r="K12" s="28"/>
      <c r="L12" s="28">
        <f t="shared" ref="L12:L75" si="0">SUM(E12:K12)</f>
        <v>239234750</v>
      </c>
    </row>
    <row r="13" spans="1:12" ht="51" x14ac:dyDescent="0.25">
      <c r="A13" s="82" t="s">
        <v>69</v>
      </c>
      <c r="B13" s="82"/>
      <c r="C13" s="13" t="s">
        <v>50</v>
      </c>
      <c r="D13" s="13" t="s">
        <v>51</v>
      </c>
      <c r="E13" s="28">
        <v>193605490</v>
      </c>
      <c r="F13" s="29"/>
      <c r="G13" s="29"/>
      <c r="H13" s="29"/>
      <c r="I13" s="28">
        <f>3081400+2747360+1382400+1099833+7424861</f>
        <v>15735854</v>
      </c>
      <c r="J13" s="28"/>
      <c r="K13" s="28"/>
      <c r="L13" s="28">
        <f t="shared" si="0"/>
        <v>209341344</v>
      </c>
    </row>
    <row r="14" spans="1:12" ht="38.25" x14ac:dyDescent="0.25">
      <c r="A14" s="82" t="s">
        <v>70</v>
      </c>
      <c r="B14" s="82"/>
      <c r="C14" s="13" t="s">
        <v>52</v>
      </c>
      <c r="D14" s="13" t="s">
        <v>53</v>
      </c>
      <c r="E14" s="28">
        <v>13301883</v>
      </c>
      <c r="F14" s="29"/>
      <c r="G14" s="29"/>
      <c r="H14" s="29"/>
      <c r="I14" s="28">
        <f>125256+4572190+878545</f>
        <v>5575991</v>
      </c>
      <c r="J14" s="28"/>
      <c r="K14" s="28"/>
      <c r="L14" s="28">
        <f t="shared" si="0"/>
        <v>18877874</v>
      </c>
    </row>
    <row r="15" spans="1:12" ht="38.25" x14ac:dyDescent="0.25">
      <c r="A15" s="82" t="s">
        <v>71</v>
      </c>
      <c r="B15" s="82"/>
      <c r="C15" s="13" t="s">
        <v>54</v>
      </c>
      <c r="D15" s="13" t="s">
        <v>55</v>
      </c>
      <c r="E15" s="29"/>
      <c r="F15" s="29"/>
      <c r="G15" s="29"/>
      <c r="H15" s="29"/>
      <c r="I15" s="28"/>
      <c r="J15" s="28"/>
      <c r="K15" s="28"/>
      <c r="L15" s="28">
        <f t="shared" si="0"/>
        <v>0</v>
      </c>
    </row>
    <row r="16" spans="1:12" ht="25.5" x14ac:dyDescent="0.25">
      <c r="A16" s="103" t="s">
        <v>72</v>
      </c>
      <c r="B16" s="104"/>
      <c r="C16" s="52" t="s">
        <v>43</v>
      </c>
      <c r="D16" s="52" t="s">
        <v>56</v>
      </c>
      <c r="E16" s="53"/>
      <c r="F16" s="53"/>
      <c r="G16" s="53"/>
      <c r="H16" s="53"/>
      <c r="I16" s="28"/>
      <c r="J16" s="28"/>
      <c r="K16" s="28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481870165</v>
      </c>
      <c r="F17" s="28">
        <f>F11+F12+F13+F14+F15+F16</f>
        <v>0</v>
      </c>
      <c r="G17" s="28">
        <f>G11+G12+G13+G14+G15+G16</f>
        <v>122102800</v>
      </c>
      <c r="H17" s="28">
        <f t="shared" ref="H17:K17" si="1">H11+H12+H13+H14+H15+H16</f>
        <v>0</v>
      </c>
      <c r="I17" s="28">
        <f t="shared" si="1"/>
        <v>58289044</v>
      </c>
      <c r="J17" s="28">
        <f t="shared" si="1"/>
        <v>0</v>
      </c>
      <c r="K17" s="28">
        <f t="shared" si="1"/>
        <v>0</v>
      </c>
      <c r="L17" s="28">
        <f t="shared" si="0"/>
        <v>662262009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8">
        <v>9547238</v>
      </c>
      <c r="J18" s="28"/>
      <c r="K18" s="28"/>
      <c r="L18" s="28">
        <f t="shared" si="0"/>
        <v>9547238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8"/>
      <c r="J19" s="28"/>
      <c r="K19" s="28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8"/>
      <c r="J20" s="28"/>
      <c r="K20" s="28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8"/>
      <c r="J21" s="28"/>
      <c r="K21" s="28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>
        <v>24000000</v>
      </c>
      <c r="F22" s="29"/>
      <c r="G22" s="29"/>
      <c r="H22" s="29"/>
      <c r="I22" s="28">
        <v>2350000</v>
      </c>
      <c r="J22" s="28"/>
      <c r="K22" s="28"/>
      <c r="L22" s="28">
        <f t="shared" si="0"/>
        <v>26350000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505870165</v>
      </c>
      <c r="F23" s="31">
        <f t="shared" ref="F23:K23" si="2">SUM(F17:F22)</f>
        <v>0</v>
      </c>
      <c r="G23" s="31">
        <f t="shared" si="2"/>
        <v>122102800</v>
      </c>
      <c r="H23" s="31">
        <f t="shared" si="2"/>
        <v>0</v>
      </c>
      <c r="I23" s="31">
        <f t="shared" si="2"/>
        <v>70186282</v>
      </c>
      <c r="J23" s="31">
        <f t="shared" si="2"/>
        <v>0</v>
      </c>
      <c r="K23" s="31">
        <f t="shared" si="2"/>
        <v>0</v>
      </c>
      <c r="L23" s="31">
        <f t="shared" si="0"/>
        <v>698159247</v>
      </c>
    </row>
    <row r="24" spans="1:12" ht="25.5" x14ac:dyDescent="0.25">
      <c r="A24" s="82" t="s">
        <v>45</v>
      </c>
      <c r="B24" s="82"/>
      <c r="C24" s="13" t="s">
        <v>6</v>
      </c>
      <c r="D24" s="13" t="s">
        <v>91</v>
      </c>
      <c r="E24" s="29"/>
      <c r="F24" s="29"/>
      <c r="G24" s="29"/>
      <c r="H24" s="29"/>
      <c r="I24" s="29"/>
      <c r="J24" s="29"/>
      <c r="K24" s="29"/>
      <c r="L24" s="28">
        <f t="shared" si="0"/>
        <v>0</v>
      </c>
    </row>
    <row r="25" spans="1:12" ht="51" x14ac:dyDescent="0.25">
      <c r="A25" s="82" t="s">
        <v>87</v>
      </c>
      <c r="B25" s="82"/>
      <c r="C25" s="13" t="s">
        <v>83</v>
      </c>
      <c r="D25" s="13" t="s">
        <v>92</v>
      </c>
      <c r="E25" s="29"/>
      <c r="F25" s="29"/>
      <c r="G25" s="29"/>
      <c r="H25" s="29"/>
      <c r="I25" s="29"/>
      <c r="J25" s="29"/>
      <c r="K25" s="29"/>
      <c r="L25" s="28">
        <f t="shared" si="0"/>
        <v>0</v>
      </c>
    </row>
    <row r="26" spans="1:12" ht="51" x14ac:dyDescent="0.25">
      <c r="A26" s="82" t="s">
        <v>88</v>
      </c>
      <c r="B26" s="82"/>
      <c r="C26" s="13" t="s">
        <v>84</v>
      </c>
      <c r="D26" s="13" t="s">
        <v>93</v>
      </c>
      <c r="E26" s="29"/>
      <c r="F26" s="29"/>
      <c r="G26" s="29"/>
      <c r="H26" s="29"/>
      <c r="I26" s="29"/>
      <c r="J26" s="29"/>
      <c r="K26" s="29"/>
      <c r="L26" s="28">
        <f t="shared" si="0"/>
        <v>0</v>
      </c>
    </row>
    <row r="27" spans="1:12" ht="51" x14ac:dyDescent="0.25">
      <c r="A27" s="82" t="s">
        <v>89</v>
      </c>
      <c r="B27" s="82"/>
      <c r="C27" s="13" t="s">
        <v>85</v>
      </c>
      <c r="D27" s="13" t="s">
        <v>94</v>
      </c>
      <c r="E27" s="29"/>
      <c r="F27" s="29"/>
      <c r="G27" s="29"/>
      <c r="H27" s="29"/>
      <c r="I27" s="29"/>
      <c r="J27" s="29"/>
      <c r="K27" s="29"/>
      <c r="L27" s="28">
        <f t="shared" si="0"/>
        <v>0</v>
      </c>
    </row>
    <row r="28" spans="1:12" ht="38.25" x14ac:dyDescent="0.25">
      <c r="A28" s="82" t="s">
        <v>90</v>
      </c>
      <c r="B28" s="82"/>
      <c r="C28" s="13" t="s">
        <v>86</v>
      </c>
      <c r="D28" s="13" t="s">
        <v>95</v>
      </c>
      <c r="E28" s="29"/>
      <c r="F28" s="28"/>
      <c r="G28" s="29"/>
      <c r="H28" s="29"/>
      <c r="I28" s="29"/>
      <c r="J28" s="29"/>
      <c r="K28" s="29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K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0"/>
        <v>0</v>
      </c>
    </row>
    <row r="30" spans="1:12" ht="25.5" customHeight="1" x14ac:dyDescent="0.25">
      <c r="A30" s="82" t="s">
        <v>99</v>
      </c>
      <c r="B30" s="82"/>
      <c r="C30" s="13" t="s">
        <v>101</v>
      </c>
      <c r="D30" s="13" t="s">
        <v>102</v>
      </c>
      <c r="E30" s="28"/>
      <c r="F30" s="29">
        <f t="shared" ref="F30:G30" si="4">F31+F37+F33</f>
        <v>0</v>
      </c>
      <c r="G30" s="29">
        <f t="shared" si="4"/>
        <v>0</v>
      </c>
      <c r="H30" s="29"/>
      <c r="I30" s="29"/>
      <c r="J30" s="29"/>
      <c r="K30" s="29"/>
      <c r="L30" s="28">
        <f t="shared" si="0"/>
        <v>0</v>
      </c>
    </row>
    <row r="31" spans="1:12" x14ac:dyDescent="0.25">
      <c r="A31" s="82" t="s">
        <v>100</v>
      </c>
      <c r="B31" s="82"/>
      <c r="C31" s="13" t="s">
        <v>103</v>
      </c>
      <c r="D31" s="13" t="s">
        <v>104</v>
      </c>
      <c r="E31" s="28"/>
      <c r="F31" s="29"/>
      <c r="G31" s="29"/>
      <c r="H31" s="29"/>
      <c r="I31" s="29"/>
      <c r="J31" s="29"/>
      <c r="K31" s="29"/>
      <c r="L31" s="28">
        <f t="shared" si="0"/>
        <v>0</v>
      </c>
    </row>
    <row r="32" spans="1:12" x14ac:dyDescent="0.25">
      <c r="A32" s="47" t="s">
        <v>105</v>
      </c>
      <c r="B32" s="47"/>
      <c r="C32" s="13" t="s">
        <v>106</v>
      </c>
      <c r="D32" s="13" t="s">
        <v>107</v>
      </c>
      <c r="E32" s="28">
        <f>SUM(E30:E31)</f>
        <v>0</v>
      </c>
      <c r="F32" s="28">
        <f t="shared" ref="F32:G32" si="5">SUM(F30:F31)</f>
        <v>0</v>
      </c>
      <c r="G32" s="28">
        <f t="shared" si="5"/>
        <v>0</v>
      </c>
      <c r="H32" s="28"/>
      <c r="I32" s="28"/>
      <c r="J32" s="28"/>
      <c r="K32" s="28"/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>
        <v>63000000</v>
      </c>
      <c r="F35" s="29"/>
      <c r="G35" s="29"/>
      <c r="H35" s="29"/>
      <c r="I35" s="29"/>
      <c r="J35" s="29"/>
      <c r="K35" s="29"/>
      <c r="L35" s="28">
        <f t="shared" si="0"/>
        <v>63000000</v>
      </c>
    </row>
    <row r="36" spans="1:12" x14ac:dyDescent="0.25">
      <c r="A36" s="82" t="s">
        <v>111</v>
      </c>
      <c r="B36" s="82"/>
      <c r="C36" s="13" t="s">
        <v>46</v>
      </c>
      <c r="D36" s="13" t="s">
        <v>122</v>
      </c>
      <c r="E36" s="28">
        <v>332000000</v>
      </c>
      <c r="F36" s="28"/>
      <c r="G36" s="28"/>
      <c r="H36" s="28"/>
      <c r="I36" s="28">
        <v>-140000000</v>
      </c>
      <c r="J36" s="28"/>
      <c r="K36" s="28"/>
      <c r="L36" s="28">
        <f t="shared" si="0"/>
        <v>192000000</v>
      </c>
    </row>
    <row r="37" spans="1:12" x14ac:dyDescent="0.25">
      <c r="A37" s="82" t="s">
        <v>112</v>
      </c>
      <c r="B37" s="82"/>
      <c r="C37" s="13" t="s">
        <v>123</v>
      </c>
      <c r="D37" s="13" t="s">
        <v>124</v>
      </c>
      <c r="E37" s="28"/>
      <c r="F37" s="28"/>
      <c r="G37" s="28"/>
      <c r="H37" s="28"/>
      <c r="I37" s="28"/>
      <c r="J37" s="28"/>
      <c r="K37" s="28"/>
      <c r="L37" s="28">
        <f t="shared" si="0"/>
        <v>0</v>
      </c>
    </row>
    <row r="38" spans="1:12" ht="25.5" x14ac:dyDescent="0.25">
      <c r="A38" s="82" t="s">
        <v>113</v>
      </c>
      <c r="B38" s="82"/>
      <c r="C38" s="13" t="s">
        <v>125</v>
      </c>
      <c r="D38" s="13" t="s">
        <v>126</v>
      </c>
      <c r="E38" s="28"/>
      <c r="F38" s="28"/>
      <c r="G38" s="28"/>
      <c r="H38" s="28"/>
      <c r="I38" s="28"/>
      <c r="J38" s="28"/>
      <c r="K38" s="28"/>
      <c r="L38" s="28">
        <f t="shared" si="0"/>
        <v>0</v>
      </c>
    </row>
    <row r="39" spans="1:12" x14ac:dyDescent="0.25">
      <c r="A39" s="82" t="s">
        <v>114</v>
      </c>
      <c r="B39" s="82"/>
      <c r="C39" s="13" t="s">
        <v>127</v>
      </c>
      <c r="D39" s="13" t="s">
        <v>128</v>
      </c>
      <c r="E39" s="28">
        <v>33000000</v>
      </c>
      <c r="F39" s="28"/>
      <c r="G39" s="28"/>
      <c r="H39" s="28">
        <v>-33000000</v>
      </c>
      <c r="I39" s="28"/>
      <c r="J39" s="28"/>
      <c r="K39" s="28"/>
      <c r="L39" s="28">
        <f t="shared" si="0"/>
        <v>0</v>
      </c>
    </row>
    <row r="40" spans="1:12" ht="25.5" x14ac:dyDescent="0.25">
      <c r="A40" s="82" t="s">
        <v>115</v>
      </c>
      <c r="B40" s="82"/>
      <c r="C40" s="13" t="s">
        <v>129</v>
      </c>
      <c r="D40" s="13" t="s">
        <v>130</v>
      </c>
      <c r="E40" s="28">
        <v>7000000</v>
      </c>
      <c r="F40" s="28"/>
      <c r="G40" s="28"/>
      <c r="H40" s="28"/>
      <c r="I40" s="28"/>
      <c r="J40" s="28"/>
      <c r="K40" s="28"/>
      <c r="L40" s="28">
        <f t="shared" si="0"/>
        <v>7000000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372000000</v>
      </c>
      <c r="F41" s="28">
        <f t="shared" ref="F41:K41" si="6">SUM(F36:F40)</f>
        <v>0</v>
      </c>
      <c r="G41" s="28">
        <f t="shared" si="6"/>
        <v>0</v>
      </c>
      <c r="H41" s="28">
        <f t="shared" si="6"/>
        <v>-33000000</v>
      </c>
      <c r="I41" s="28">
        <f t="shared" si="6"/>
        <v>-140000000</v>
      </c>
      <c r="J41" s="28">
        <f t="shared" si="6"/>
        <v>0</v>
      </c>
      <c r="K41" s="28">
        <f t="shared" si="6"/>
        <v>0</v>
      </c>
      <c r="L41" s="28">
        <f t="shared" si="0"/>
        <v>199000000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>
        <v>5000000</v>
      </c>
      <c r="F42" s="29"/>
      <c r="G42" s="29"/>
      <c r="H42" s="29"/>
      <c r="I42" s="29"/>
      <c r="J42" s="29"/>
      <c r="K42" s="29"/>
      <c r="L42" s="28">
        <f t="shared" si="0"/>
        <v>5000000</v>
      </c>
    </row>
    <row r="43" spans="1:12" ht="25.5" x14ac:dyDescent="0.25">
      <c r="A43" s="82" t="s">
        <v>139</v>
      </c>
      <c r="B43" s="82"/>
      <c r="C43" s="30" t="s">
        <v>136</v>
      </c>
      <c r="D43" s="30" t="s">
        <v>137</v>
      </c>
      <c r="E43" s="31">
        <f>E32+E33+E34+E35+E41+E42</f>
        <v>440000000</v>
      </c>
      <c r="F43" s="31">
        <f t="shared" ref="F43:G43" si="7">F32+F33+F34+F35+F41+F42</f>
        <v>0</v>
      </c>
      <c r="G43" s="31">
        <f t="shared" si="7"/>
        <v>0</v>
      </c>
      <c r="H43" s="31">
        <f>H32+H33+H34+H35+H41+H42</f>
        <v>-33000000</v>
      </c>
      <c r="I43" s="31">
        <f>I32+I33+I34+I35+I41+I42</f>
        <v>-140000000</v>
      </c>
      <c r="J43" s="31">
        <f t="shared" ref="J43:K43" si="8">J32+J33+J34+J35+J41+J42</f>
        <v>0</v>
      </c>
      <c r="K43" s="31">
        <f t="shared" si="8"/>
        <v>0</v>
      </c>
      <c r="L43" s="28">
        <f t="shared" si="0"/>
        <v>267000000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4000000</v>
      </c>
      <c r="F45" s="28"/>
      <c r="G45" s="28"/>
      <c r="H45" s="28"/>
      <c r="I45" s="28">
        <v>30500000</v>
      </c>
      <c r="J45" s="28"/>
      <c r="K45" s="28"/>
      <c r="L45" s="28">
        <f t="shared" si="0"/>
        <v>34500000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>
        <v>18000000</v>
      </c>
      <c r="F46" s="28"/>
      <c r="G46" s="28"/>
      <c r="H46" s="28"/>
      <c r="I46" s="28"/>
      <c r="J46" s="28"/>
      <c r="K46" s="28"/>
      <c r="L46" s="28">
        <f t="shared" si="0"/>
        <v>18000000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>
        <v>6000000</v>
      </c>
      <c r="G47" s="28"/>
      <c r="H47" s="28"/>
      <c r="I47" s="28"/>
      <c r="J47" s="28"/>
      <c r="K47" s="28"/>
      <c r="L47" s="28">
        <f t="shared" si="0"/>
        <v>6000000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v>31000000</v>
      </c>
      <c r="F48" s="28"/>
      <c r="G48" s="28"/>
      <c r="H48" s="28"/>
      <c r="I48" s="28"/>
      <c r="J48" s="28"/>
      <c r="K48" s="28"/>
      <c r="L48" s="28">
        <f t="shared" si="0"/>
        <v>31000000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14310000</v>
      </c>
      <c r="F49" s="28">
        <v>1620000</v>
      </c>
      <c r="G49" s="28"/>
      <c r="H49" s="28"/>
      <c r="I49" s="28"/>
      <c r="J49" s="28"/>
      <c r="K49" s="28"/>
      <c r="L49" s="28">
        <f t="shared" si="0"/>
        <v>15930000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2" t="s">
        <v>206</v>
      </c>
      <c r="B51" s="82"/>
      <c r="C51" s="13" t="s">
        <v>149</v>
      </c>
      <c r="D51" s="13" t="s">
        <v>150</v>
      </c>
      <c r="E51" s="28"/>
      <c r="F51" s="28"/>
      <c r="G51" s="28"/>
      <c r="H51" s="28"/>
      <c r="I51" s="28"/>
      <c r="J51" s="28"/>
      <c r="K51" s="28"/>
      <c r="L51" s="28">
        <f t="shared" si="0"/>
        <v>0</v>
      </c>
    </row>
    <row r="52" spans="1:12" ht="25.5" x14ac:dyDescent="0.25">
      <c r="A52" s="82" t="s">
        <v>207</v>
      </c>
      <c r="B52" s="82"/>
      <c r="C52" s="13" t="s">
        <v>151</v>
      </c>
      <c r="D52" s="13" t="s">
        <v>152</v>
      </c>
      <c r="E52" s="28">
        <v>26000</v>
      </c>
      <c r="F52" s="28"/>
      <c r="G52" s="28"/>
      <c r="H52" s="28"/>
      <c r="I52" s="28"/>
      <c r="J52" s="28"/>
      <c r="K52" s="28"/>
      <c r="L52" s="28">
        <f t="shared" si="0"/>
        <v>26000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26000</v>
      </c>
      <c r="F53" s="28">
        <f t="shared" ref="F53:G53" si="9">SUM(F51:F52)</f>
        <v>0</v>
      </c>
      <c r="G53" s="28">
        <f t="shared" si="9"/>
        <v>0</v>
      </c>
      <c r="H53" s="28"/>
      <c r="I53" s="28"/>
      <c r="J53" s="28"/>
      <c r="K53" s="28"/>
      <c r="L53" s="28">
        <f t="shared" si="0"/>
        <v>26000</v>
      </c>
    </row>
    <row r="54" spans="1:12" ht="25.5" x14ac:dyDescent="0.25">
      <c r="A54" s="82" t="s">
        <v>209</v>
      </c>
      <c r="B54" s="82"/>
      <c r="C54" s="13" t="s">
        <v>155</v>
      </c>
      <c r="D54" s="13" t="s">
        <v>156</v>
      </c>
      <c r="E54" s="28"/>
      <c r="F54" s="28"/>
      <c r="G54" s="28"/>
      <c r="H54" s="28"/>
      <c r="I54" s="28"/>
      <c r="J54" s="28"/>
      <c r="K54" s="28"/>
      <c r="L54" s="28">
        <f t="shared" si="0"/>
        <v>0</v>
      </c>
    </row>
    <row r="55" spans="1:12" ht="25.5" x14ac:dyDescent="0.25">
      <c r="A55" s="82" t="s">
        <v>210</v>
      </c>
      <c r="B55" s="82"/>
      <c r="C55" s="13" t="s">
        <v>157</v>
      </c>
      <c r="D55" s="13" t="s">
        <v>158</v>
      </c>
      <c r="E55" s="28"/>
      <c r="F55" s="28"/>
      <c r="G55" s="28"/>
      <c r="H55" s="28"/>
      <c r="I55" s="28"/>
      <c r="J55" s="28"/>
      <c r="K55" s="28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G56" si="10">SUM(F54:F55)</f>
        <v>0</v>
      </c>
      <c r="G56" s="28">
        <f t="shared" si="10"/>
        <v>0</v>
      </c>
      <c r="H56" s="28"/>
      <c r="I56" s="28"/>
      <c r="J56" s="28"/>
      <c r="K56" s="28"/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67336000</v>
      </c>
      <c r="F59" s="31">
        <f t="shared" ref="F59:K59" si="11">F44+F45+F46+F47+F48+F49+F50+F53+F56+F57+F58</f>
        <v>7620000</v>
      </c>
      <c r="G59" s="31">
        <f t="shared" si="11"/>
        <v>0</v>
      </c>
      <c r="H59" s="31">
        <f t="shared" si="11"/>
        <v>0</v>
      </c>
      <c r="I59" s="31">
        <f t="shared" si="11"/>
        <v>30500000</v>
      </c>
      <c r="J59" s="31">
        <f t="shared" si="11"/>
        <v>0</v>
      </c>
      <c r="K59" s="31">
        <f t="shared" si="11"/>
        <v>0</v>
      </c>
      <c r="L59" s="28">
        <f t="shared" si="0"/>
        <v>105456000</v>
      </c>
    </row>
    <row r="60" spans="1:12" x14ac:dyDescent="0.25">
      <c r="A60" s="82" t="s">
        <v>215</v>
      </c>
      <c r="B60" s="82"/>
      <c r="C60" s="13" t="s">
        <v>13</v>
      </c>
      <c r="D60" s="13" t="s">
        <v>166</v>
      </c>
      <c r="E60" s="28"/>
      <c r="F60" s="28"/>
      <c r="G60" s="28"/>
      <c r="H60" s="28"/>
      <c r="I60" s="28"/>
      <c r="J60" s="28"/>
      <c r="K60" s="28"/>
      <c r="L60" s="28">
        <f t="shared" si="0"/>
        <v>0</v>
      </c>
    </row>
    <row r="61" spans="1:12" x14ac:dyDescent="0.25">
      <c r="A61" s="82" t="s">
        <v>216</v>
      </c>
      <c r="B61" s="82"/>
      <c r="C61" s="13" t="s">
        <v>14</v>
      </c>
      <c r="D61" s="13" t="s">
        <v>167</v>
      </c>
      <c r="E61" s="28"/>
      <c r="F61" s="28">
        <v>18000000</v>
      </c>
      <c r="G61" s="28"/>
      <c r="H61" s="28"/>
      <c r="I61" s="28"/>
      <c r="J61" s="28"/>
      <c r="K61" s="28"/>
      <c r="L61" s="28">
        <f t="shared" si="0"/>
        <v>18000000</v>
      </c>
    </row>
    <row r="62" spans="1:12" ht="25.5" x14ac:dyDescent="0.25">
      <c r="A62" s="82" t="s">
        <v>217</v>
      </c>
      <c r="B62" s="82"/>
      <c r="C62" s="13" t="s">
        <v>15</v>
      </c>
      <c r="D62" s="13" t="s">
        <v>168</v>
      </c>
      <c r="E62" s="28"/>
      <c r="F62" s="28"/>
      <c r="G62" s="28"/>
      <c r="H62" s="28"/>
      <c r="I62" s="28"/>
      <c r="J62" s="28"/>
      <c r="K62" s="28"/>
      <c r="L62" s="28">
        <f t="shared" si="0"/>
        <v>0</v>
      </c>
    </row>
    <row r="63" spans="1:12" x14ac:dyDescent="0.25">
      <c r="A63" s="82" t="s">
        <v>218</v>
      </c>
      <c r="B63" s="82"/>
      <c r="C63" s="13" t="s">
        <v>16</v>
      </c>
      <c r="D63" s="13" t="s">
        <v>169</v>
      </c>
      <c r="E63" s="28"/>
      <c r="F63" s="28"/>
      <c r="G63" s="28"/>
      <c r="H63" s="28"/>
      <c r="I63" s="28"/>
      <c r="J63" s="28"/>
      <c r="K63" s="28"/>
      <c r="L63" s="28">
        <f t="shared" si="0"/>
        <v>0</v>
      </c>
    </row>
    <row r="64" spans="1:12" ht="25.5" x14ac:dyDescent="0.25">
      <c r="A64" s="82" t="s">
        <v>219</v>
      </c>
      <c r="B64" s="82"/>
      <c r="C64" s="13" t="s">
        <v>17</v>
      </c>
      <c r="D64" s="13" t="s">
        <v>170</v>
      </c>
      <c r="E64" s="29"/>
      <c r="F64" s="29"/>
      <c r="G64" s="29"/>
      <c r="H64" s="29"/>
      <c r="I64" s="29"/>
      <c r="J64" s="29"/>
      <c r="K64" s="29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2">SUM(F60:F64)</f>
        <v>18000000</v>
      </c>
      <c r="G65" s="31">
        <f t="shared" si="12"/>
        <v>0</v>
      </c>
      <c r="H65" s="31">
        <f t="shared" si="12"/>
        <v>0</v>
      </c>
      <c r="I65" s="31">
        <f t="shared" si="12"/>
        <v>0</v>
      </c>
      <c r="J65" s="31">
        <f t="shared" si="12"/>
        <v>0</v>
      </c>
      <c r="K65" s="31">
        <f t="shared" si="12"/>
        <v>0</v>
      </c>
      <c r="L65" s="28">
        <f t="shared" si="0"/>
        <v>18000000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3">SUM(F66:F70)</f>
        <v>0</v>
      </c>
      <c r="G71" s="32">
        <f t="shared" si="13"/>
        <v>0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28">
        <f t="shared" si="0"/>
        <v>0</v>
      </c>
    </row>
    <row r="72" spans="1:12" ht="51" x14ac:dyDescent="0.25">
      <c r="A72" s="82" t="s">
        <v>227</v>
      </c>
      <c r="B72" s="82"/>
      <c r="C72" s="13" t="s">
        <v>185</v>
      </c>
      <c r="D72" s="13" t="s">
        <v>186</v>
      </c>
      <c r="E72" s="29"/>
      <c r="F72" s="29"/>
      <c r="G72" s="29"/>
      <c r="H72" s="29"/>
      <c r="I72" s="29"/>
      <c r="J72" s="29"/>
      <c r="K72" s="29"/>
      <c r="L72" s="28">
        <f t="shared" si="0"/>
        <v>0</v>
      </c>
    </row>
    <row r="73" spans="1:12" ht="38.25" x14ac:dyDescent="0.25">
      <c r="A73" s="82" t="s">
        <v>228</v>
      </c>
      <c r="B73" s="82"/>
      <c r="C73" s="13" t="s">
        <v>187</v>
      </c>
      <c r="D73" s="13" t="s">
        <v>188</v>
      </c>
      <c r="E73" s="29"/>
      <c r="F73" s="29"/>
      <c r="G73" s="29"/>
      <c r="H73" s="29"/>
      <c r="I73" s="29"/>
      <c r="J73" s="29"/>
      <c r="K73" s="29"/>
      <c r="L73" s="28">
        <f t="shared" si="0"/>
        <v>0</v>
      </c>
    </row>
    <row r="74" spans="1:12" ht="51" x14ac:dyDescent="0.25">
      <c r="A74" s="82" t="s">
        <v>229</v>
      </c>
      <c r="B74" s="82"/>
      <c r="C74" s="13" t="s">
        <v>189</v>
      </c>
      <c r="D74" s="13" t="s">
        <v>190</v>
      </c>
      <c r="E74" s="29"/>
      <c r="F74" s="29"/>
      <c r="G74" s="29"/>
      <c r="H74" s="29"/>
      <c r="I74" s="29"/>
      <c r="J74" s="29"/>
      <c r="K74" s="29"/>
      <c r="L74" s="28">
        <f t="shared" si="0"/>
        <v>0</v>
      </c>
    </row>
    <row r="75" spans="1:12" ht="51" x14ac:dyDescent="0.25">
      <c r="A75" s="82" t="s">
        <v>230</v>
      </c>
      <c r="B75" s="82"/>
      <c r="C75" s="13" t="s">
        <v>191</v>
      </c>
      <c r="D75" s="13" t="s">
        <v>192</v>
      </c>
      <c r="E75" s="28"/>
      <c r="F75" s="29"/>
      <c r="G75" s="29"/>
      <c r="H75" s="29"/>
      <c r="I75" s="29"/>
      <c r="J75" s="29"/>
      <c r="K75" s="29"/>
      <c r="L75" s="28">
        <f t="shared" si="0"/>
        <v>0</v>
      </c>
    </row>
    <row r="76" spans="1:12" ht="25.5" x14ac:dyDescent="0.25">
      <c r="A76" s="82" t="s">
        <v>231</v>
      </c>
      <c r="B76" s="82"/>
      <c r="C76" s="13" t="s">
        <v>193</v>
      </c>
      <c r="D76" s="13" t="s">
        <v>194</v>
      </c>
      <c r="E76" s="28"/>
      <c r="F76" s="29"/>
      <c r="G76" s="29"/>
      <c r="H76" s="29"/>
      <c r="I76" s="29"/>
      <c r="J76" s="29"/>
      <c r="K76" s="29"/>
      <c r="L76" s="28">
        <f t="shared" ref="L76:L109" si="14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28">
        <f t="shared" si="14"/>
        <v>0</v>
      </c>
    </row>
    <row r="78" spans="1:12" ht="25.5" x14ac:dyDescent="0.25">
      <c r="A78" s="80" t="s">
        <v>233</v>
      </c>
      <c r="B78" s="80"/>
      <c r="C78" s="48" t="s">
        <v>197</v>
      </c>
      <c r="D78" s="48" t="s">
        <v>198</v>
      </c>
      <c r="E78" s="35">
        <f>E23+E29+E43+E59+E65+E71+E77</f>
        <v>1013206165</v>
      </c>
      <c r="F78" s="35">
        <f t="shared" ref="F78:K78" si="15">F23+F29+F43+F59+F65+F71+F77</f>
        <v>25620000</v>
      </c>
      <c r="G78" s="35">
        <f t="shared" si="15"/>
        <v>122102800</v>
      </c>
      <c r="H78" s="35">
        <f t="shared" si="15"/>
        <v>-33000000</v>
      </c>
      <c r="I78" s="35">
        <f t="shared" si="15"/>
        <v>-39313718</v>
      </c>
      <c r="J78" s="35">
        <f t="shared" si="15"/>
        <v>0</v>
      </c>
      <c r="K78" s="35">
        <f t="shared" si="15"/>
        <v>0</v>
      </c>
      <c r="L78" s="28">
        <f t="shared" si="14"/>
        <v>1088615247</v>
      </c>
    </row>
    <row r="79" spans="1:12" ht="38.25" x14ac:dyDescent="0.25">
      <c r="A79" s="82" t="s">
        <v>234</v>
      </c>
      <c r="B79" s="82"/>
      <c r="C79" s="13" t="s">
        <v>250</v>
      </c>
      <c r="D79" s="13" t="s">
        <v>251</v>
      </c>
      <c r="E79" s="28">
        <v>0</v>
      </c>
      <c r="F79" s="28"/>
      <c r="G79" s="28"/>
      <c r="H79" s="28"/>
      <c r="I79" s="28"/>
      <c r="J79" s="28"/>
      <c r="K79" s="28"/>
      <c r="L79" s="28">
        <f t="shared" si="14"/>
        <v>0</v>
      </c>
    </row>
    <row r="80" spans="1:12" ht="38.25" x14ac:dyDescent="0.25">
      <c r="A80" s="82" t="s">
        <v>297</v>
      </c>
      <c r="B80" s="82"/>
      <c r="C80" s="13" t="s">
        <v>252</v>
      </c>
      <c r="D80" s="13" t="s">
        <v>253</v>
      </c>
      <c r="E80" s="28">
        <v>0</v>
      </c>
      <c r="F80" s="28"/>
      <c r="G80" s="28"/>
      <c r="H80" s="28"/>
      <c r="I80" s="28"/>
      <c r="J80" s="28"/>
      <c r="K80" s="28"/>
      <c r="L80" s="28">
        <f t="shared" si="14"/>
        <v>0</v>
      </c>
    </row>
    <row r="81" spans="1:12" ht="25.5" x14ac:dyDescent="0.25">
      <c r="A81" s="82" t="s">
        <v>298</v>
      </c>
      <c r="B81" s="82"/>
      <c r="C81" s="13" t="s">
        <v>254</v>
      </c>
      <c r="D81" s="13" t="s">
        <v>255</v>
      </c>
      <c r="E81" s="28">
        <v>0</v>
      </c>
      <c r="F81" s="28"/>
      <c r="G81" s="28"/>
      <c r="H81" s="28"/>
      <c r="I81" s="28"/>
      <c r="J81" s="28"/>
      <c r="K81" s="28"/>
      <c r="L81" s="28">
        <f t="shared" si="14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G82" si="16">SUM(F79:F81)</f>
        <v>0</v>
      </c>
      <c r="G82" s="28">
        <f t="shared" si="16"/>
        <v>0</v>
      </c>
      <c r="H82" s="28"/>
      <c r="I82" s="28"/>
      <c r="J82" s="28"/>
      <c r="K82" s="28"/>
      <c r="L82" s="28">
        <f t="shared" si="14"/>
        <v>0</v>
      </c>
    </row>
    <row r="83" spans="1:12" ht="38.25" x14ac:dyDescent="0.25">
      <c r="A83" s="82" t="s">
        <v>300</v>
      </c>
      <c r="B83" s="82"/>
      <c r="C83" s="13" t="s">
        <v>257</v>
      </c>
      <c r="D83" s="13" t="s">
        <v>258</v>
      </c>
      <c r="E83" s="28">
        <v>0</v>
      </c>
      <c r="F83" s="28"/>
      <c r="G83" s="28"/>
      <c r="H83" s="28"/>
      <c r="I83" s="28"/>
      <c r="J83" s="28"/>
      <c r="K83" s="28"/>
      <c r="L83" s="28">
        <f t="shared" si="14"/>
        <v>0</v>
      </c>
    </row>
    <row r="84" spans="1:12" ht="25.5" x14ac:dyDescent="0.25">
      <c r="A84" s="82" t="s">
        <v>301</v>
      </c>
      <c r="B84" s="82"/>
      <c r="C84" s="13" t="s">
        <v>259</v>
      </c>
      <c r="D84" s="13" t="s">
        <v>260</v>
      </c>
      <c r="E84" s="28">
        <v>0</v>
      </c>
      <c r="F84" s="28"/>
      <c r="G84" s="28"/>
      <c r="H84" s="28"/>
      <c r="I84" s="28"/>
      <c r="J84" s="28"/>
      <c r="K84" s="28"/>
      <c r="L84" s="28">
        <f t="shared" si="14"/>
        <v>0</v>
      </c>
    </row>
    <row r="85" spans="1:12" ht="38.25" x14ac:dyDescent="0.25">
      <c r="A85" s="82" t="s">
        <v>302</v>
      </c>
      <c r="B85" s="82"/>
      <c r="C85" s="13" t="s">
        <v>261</v>
      </c>
      <c r="D85" s="13" t="s">
        <v>262</v>
      </c>
      <c r="E85" s="28">
        <v>0</v>
      </c>
      <c r="F85" s="28"/>
      <c r="G85" s="28"/>
      <c r="H85" s="28"/>
      <c r="I85" s="28"/>
      <c r="J85" s="28"/>
      <c r="K85" s="28"/>
      <c r="L85" s="28">
        <f t="shared" si="14"/>
        <v>0</v>
      </c>
    </row>
    <row r="86" spans="1:12" ht="25.5" x14ac:dyDescent="0.25">
      <c r="A86" s="82" t="s">
        <v>303</v>
      </c>
      <c r="B86" s="82"/>
      <c r="C86" s="13" t="s">
        <v>263</v>
      </c>
      <c r="D86" s="13" t="s">
        <v>264</v>
      </c>
      <c r="E86" s="28">
        <v>0</v>
      </c>
      <c r="F86" s="28"/>
      <c r="G86" s="28"/>
      <c r="H86" s="28"/>
      <c r="I86" s="28"/>
      <c r="J86" s="28"/>
      <c r="K86" s="28"/>
      <c r="L86" s="28">
        <f t="shared" si="14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G87" si="17">SUM(F79:F86)</f>
        <v>0</v>
      </c>
      <c r="G87" s="28">
        <f t="shared" si="17"/>
        <v>0</v>
      </c>
      <c r="H87" s="28"/>
      <c r="I87" s="28"/>
      <c r="J87" s="28"/>
      <c r="K87" s="28"/>
      <c r="L87" s="28">
        <f t="shared" si="14"/>
        <v>0</v>
      </c>
    </row>
    <row r="88" spans="1:12" ht="25.5" x14ac:dyDescent="0.25">
      <c r="A88" s="82" t="s">
        <v>305</v>
      </c>
      <c r="B88" s="82"/>
      <c r="C88" s="13" t="s">
        <v>18</v>
      </c>
      <c r="D88" s="13" t="s">
        <v>266</v>
      </c>
      <c r="E88" s="28">
        <v>243292518</v>
      </c>
      <c r="F88" s="28"/>
      <c r="G88" s="28"/>
      <c r="H88" s="28"/>
      <c r="I88" s="28"/>
      <c r="J88" s="28"/>
      <c r="K88" s="28"/>
      <c r="L88" s="28">
        <f t="shared" si="14"/>
        <v>243292518</v>
      </c>
    </row>
    <row r="89" spans="1:12" ht="25.5" x14ac:dyDescent="0.25">
      <c r="A89" s="82" t="s">
        <v>306</v>
      </c>
      <c r="B89" s="82"/>
      <c r="C89" s="13" t="s">
        <v>19</v>
      </c>
      <c r="D89" s="13" t="s">
        <v>267</v>
      </c>
      <c r="E89" s="28">
        <v>0</v>
      </c>
      <c r="F89" s="28"/>
      <c r="G89" s="28"/>
      <c r="H89" s="28"/>
      <c r="I89" s="28"/>
      <c r="J89" s="28"/>
      <c r="K89" s="28"/>
      <c r="L89" s="28">
        <f t="shared" si="14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243292518</v>
      </c>
      <c r="F90" s="28">
        <f t="shared" ref="F90:G90" si="18">SUM(F88:F89)</f>
        <v>0</v>
      </c>
      <c r="G90" s="28">
        <f t="shared" si="18"/>
        <v>0</v>
      </c>
      <c r="H90" s="28"/>
      <c r="I90" s="28"/>
      <c r="J90" s="28"/>
      <c r="K90" s="28"/>
      <c r="L90" s="28">
        <f t="shared" si="14"/>
        <v>243292518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>
        <v>228085</v>
      </c>
      <c r="J91" s="28"/>
      <c r="K91" s="28"/>
      <c r="L91" s="28">
        <f t="shared" si="14"/>
        <v>228085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4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0</v>
      </c>
      <c r="F93" s="28"/>
      <c r="G93" s="28"/>
      <c r="H93" s="28"/>
      <c r="I93" s="28"/>
      <c r="J93" s="28"/>
      <c r="K93" s="28"/>
      <c r="L93" s="28">
        <f t="shared" si="14"/>
        <v>0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4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4"/>
        <v>0</v>
      </c>
    </row>
    <row r="96" spans="1:12" ht="25.5" x14ac:dyDescent="0.25">
      <c r="A96" s="82" t="s">
        <v>313</v>
      </c>
      <c r="B96" s="82"/>
      <c r="C96" s="13" t="s">
        <v>277</v>
      </c>
      <c r="D96" s="13" t="s">
        <v>278</v>
      </c>
      <c r="E96" s="28">
        <v>0</v>
      </c>
      <c r="F96" s="28"/>
      <c r="G96" s="28"/>
      <c r="H96" s="28"/>
      <c r="I96" s="28"/>
      <c r="J96" s="28"/>
      <c r="K96" s="28"/>
      <c r="L96" s="28">
        <f t="shared" si="14"/>
        <v>0</v>
      </c>
    </row>
    <row r="97" spans="1:12" ht="25.5" x14ac:dyDescent="0.25">
      <c r="A97" s="82" t="s">
        <v>317</v>
      </c>
      <c r="B97" s="82"/>
      <c r="C97" s="13" t="s">
        <v>279</v>
      </c>
      <c r="D97" s="13" t="s">
        <v>280</v>
      </c>
      <c r="E97" s="28">
        <v>0</v>
      </c>
      <c r="F97" s="28"/>
      <c r="G97" s="28"/>
      <c r="H97" s="28"/>
      <c r="I97" s="28"/>
      <c r="J97" s="28"/>
      <c r="K97" s="28"/>
      <c r="L97" s="28">
        <f t="shared" si="14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4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243292518</v>
      </c>
      <c r="F99" s="31">
        <f t="shared" ref="F99:K99" si="19">F82+F87+F90+F91+F92+F93+F94+F95+F98</f>
        <v>0</v>
      </c>
      <c r="G99" s="31">
        <f t="shared" si="19"/>
        <v>0</v>
      </c>
      <c r="H99" s="31">
        <f t="shared" si="19"/>
        <v>0</v>
      </c>
      <c r="I99" s="31">
        <f t="shared" si="19"/>
        <v>228085</v>
      </c>
      <c r="J99" s="31">
        <f t="shared" si="19"/>
        <v>0</v>
      </c>
      <c r="K99" s="31">
        <f t="shared" si="19"/>
        <v>0</v>
      </c>
      <c r="L99" s="31">
        <f t="shared" si="14"/>
        <v>243520603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4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4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4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4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4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K105" si="20">SUM(F100:F104)</f>
        <v>0</v>
      </c>
      <c r="G105" s="31">
        <f t="shared" si="20"/>
        <v>0</v>
      </c>
      <c r="H105" s="31">
        <f t="shared" si="20"/>
        <v>0</v>
      </c>
      <c r="I105" s="31">
        <f t="shared" si="20"/>
        <v>0</v>
      </c>
      <c r="J105" s="31">
        <f t="shared" si="20"/>
        <v>0</v>
      </c>
      <c r="K105" s="31">
        <f t="shared" si="20"/>
        <v>0</v>
      </c>
      <c r="L105" s="31">
        <f t="shared" si="14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4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4"/>
        <v>0</v>
      </c>
    </row>
    <row r="108" spans="1:12" ht="25.5" x14ac:dyDescent="0.25">
      <c r="A108" s="80" t="s">
        <v>330</v>
      </c>
      <c r="B108" s="80"/>
      <c r="C108" s="48" t="s">
        <v>332</v>
      </c>
      <c r="D108" s="48" t="s">
        <v>296</v>
      </c>
      <c r="E108" s="35">
        <f>E99+E105+E106+E107</f>
        <v>243292518</v>
      </c>
      <c r="F108" s="35">
        <f t="shared" ref="F108:I108" si="21">F99+F105+F106+F107</f>
        <v>0</v>
      </c>
      <c r="G108" s="35">
        <f t="shared" si="21"/>
        <v>0</v>
      </c>
      <c r="H108" s="35">
        <f t="shared" si="21"/>
        <v>0</v>
      </c>
      <c r="I108" s="35">
        <f t="shared" si="21"/>
        <v>228085</v>
      </c>
      <c r="J108" s="35">
        <f t="shared" ref="J108:K108" si="22">J99+J105+J106+J107</f>
        <v>0</v>
      </c>
      <c r="K108" s="35">
        <f t="shared" si="22"/>
        <v>0</v>
      </c>
      <c r="L108" s="35">
        <f t="shared" si="14"/>
        <v>243520603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1256498683</v>
      </c>
      <c r="F109" s="39">
        <f t="shared" ref="F109:I109" si="23">F78+F108</f>
        <v>25620000</v>
      </c>
      <c r="G109" s="39">
        <f t="shared" si="23"/>
        <v>122102800</v>
      </c>
      <c r="H109" s="39">
        <f t="shared" si="23"/>
        <v>-33000000</v>
      </c>
      <c r="I109" s="39">
        <f t="shared" si="23"/>
        <v>-39085633</v>
      </c>
      <c r="J109" s="39">
        <f t="shared" ref="J109:K109" si="24">J78+J108</f>
        <v>0</v>
      </c>
      <c r="K109" s="39">
        <f t="shared" si="24"/>
        <v>0</v>
      </c>
      <c r="L109" s="50">
        <f t="shared" si="14"/>
        <v>1332135850</v>
      </c>
    </row>
    <row r="110" spans="1:12" x14ac:dyDescent="0.25">
      <c r="A110" s="54"/>
      <c r="B110" s="54"/>
      <c r="C110" s="2"/>
      <c r="D110" s="2"/>
      <c r="E110" s="55"/>
      <c r="F110" s="55"/>
      <c r="G110" s="55"/>
      <c r="H110" s="55"/>
      <c r="I110" s="55"/>
      <c r="J110" s="55"/>
      <c r="K110" s="55"/>
      <c r="L110" s="55"/>
    </row>
    <row r="111" spans="1:12" x14ac:dyDescent="0.25">
      <c r="A111" s="54"/>
      <c r="B111" s="54"/>
      <c r="C111" s="2"/>
      <c r="D111" s="2"/>
      <c r="E111" s="55"/>
      <c r="F111" s="55"/>
      <c r="G111" s="55"/>
      <c r="H111" s="55"/>
      <c r="I111" s="55"/>
      <c r="J111" s="55"/>
      <c r="K111" s="55"/>
      <c r="L111" s="55"/>
    </row>
    <row r="112" spans="1:12" x14ac:dyDescent="0.25">
      <c r="A112" s="54"/>
      <c r="B112" s="54"/>
      <c r="C112" s="2"/>
      <c r="D112" s="2"/>
      <c r="E112" s="55"/>
      <c r="F112" s="55"/>
      <c r="G112" s="55"/>
      <c r="H112" s="55"/>
      <c r="I112" s="55"/>
      <c r="J112" s="55"/>
      <c r="K112" s="55"/>
      <c r="L112" s="55"/>
    </row>
    <row r="113" spans="1:13" x14ac:dyDescent="0.25">
      <c r="A113" s="105"/>
      <c r="B113" s="105"/>
      <c r="C113" s="56"/>
      <c r="D113" s="56"/>
      <c r="E113" s="55"/>
      <c r="F113" s="55"/>
      <c r="G113" s="55"/>
      <c r="H113" s="55"/>
      <c r="I113" s="55"/>
      <c r="J113" s="55"/>
      <c r="K113" s="55"/>
      <c r="L113" s="55"/>
    </row>
    <row r="114" spans="1:13" ht="24.75" customHeight="1" x14ac:dyDescent="0.25">
      <c r="A114" s="80" t="s">
        <v>31</v>
      </c>
      <c r="B114" s="80"/>
      <c r="C114" s="84" t="s">
        <v>33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x14ac:dyDescent="0.25">
      <c r="A115" s="80" t="s">
        <v>36</v>
      </c>
      <c r="B115" s="80"/>
      <c r="C115" s="87" t="s">
        <v>37</v>
      </c>
      <c r="D115" s="48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48"/>
      <c r="E116" s="49" t="s">
        <v>0</v>
      </c>
      <c r="F116" s="49" t="s">
        <v>1</v>
      </c>
      <c r="G116" s="49" t="s">
        <v>2</v>
      </c>
      <c r="H116" s="49" t="s">
        <v>378</v>
      </c>
      <c r="I116" s="49" t="s">
        <v>379</v>
      </c>
      <c r="J116" s="60" t="s">
        <v>381</v>
      </c>
      <c r="K116" s="60" t="s">
        <v>382</v>
      </c>
      <c r="L116" s="49" t="s">
        <v>3</v>
      </c>
    </row>
    <row r="117" spans="1:13" x14ac:dyDescent="0.25">
      <c r="A117" s="80">
        <v>1</v>
      </c>
      <c r="B117" s="80"/>
      <c r="C117" s="49">
        <v>2</v>
      </c>
      <c r="D117" s="48"/>
      <c r="E117" s="49">
        <v>3</v>
      </c>
      <c r="F117" s="49">
        <v>4</v>
      </c>
      <c r="G117" s="49">
        <v>5</v>
      </c>
      <c r="H117" s="49">
        <v>6</v>
      </c>
      <c r="I117" s="49">
        <v>7</v>
      </c>
      <c r="J117" s="60">
        <v>8</v>
      </c>
      <c r="K117" s="60">
        <v>9</v>
      </c>
      <c r="L117" s="60">
        <v>10</v>
      </c>
    </row>
    <row r="118" spans="1:13" x14ac:dyDescent="0.25">
      <c r="A118" s="92" t="s">
        <v>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1:13" x14ac:dyDescent="0.25">
      <c r="A119" s="82" t="s">
        <v>67</v>
      </c>
      <c r="B119" s="82"/>
      <c r="C119" s="13" t="s">
        <v>239</v>
      </c>
      <c r="D119" s="13" t="s">
        <v>235</v>
      </c>
      <c r="E119" s="28">
        <f>72865155-5785200</f>
        <v>67079955</v>
      </c>
      <c r="F119" s="28">
        <v>5785200</v>
      </c>
      <c r="G119" s="28"/>
      <c r="H119" s="28"/>
      <c r="I119" s="28">
        <v>2000000</v>
      </c>
      <c r="J119" s="28"/>
      <c r="K119" s="28"/>
      <c r="L119" s="28">
        <f>SUM(E119:K119)</f>
        <v>74865155</v>
      </c>
    </row>
    <row r="120" spans="1:13" ht="25.5" x14ac:dyDescent="0.25">
      <c r="A120" s="82" t="s">
        <v>68</v>
      </c>
      <c r="B120" s="82"/>
      <c r="C120" s="13" t="s">
        <v>236</v>
      </c>
      <c r="D120" s="13" t="s">
        <v>237</v>
      </c>
      <c r="E120" s="28">
        <f>13382144-2221517</f>
        <v>11160627</v>
      </c>
      <c r="F120" s="28">
        <v>2221517</v>
      </c>
      <c r="G120" s="28"/>
      <c r="H120" s="28"/>
      <c r="I120" s="28">
        <v>350000</v>
      </c>
      <c r="J120" s="28"/>
      <c r="K120" s="28"/>
      <c r="L120" s="28">
        <f t="shared" ref="L120:L142" si="25">SUM(E120:K120)</f>
        <v>13732144</v>
      </c>
    </row>
    <row r="121" spans="1:13" x14ac:dyDescent="0.25">
      <c r="A121" s="82" t="s">
        <v>69</v>
      </c>
      <c r="B121" s="82"/>
      <c r="C121" s="13" t="s">
        <v>32</v>
      </c>
      <c r="D121" s="13" t="s">
        <v>238</v>
      </c>
      <c r="E121" s="28">
        <f>203359463-7000000</f>
        <v>196359463</v>
      </c>
      <c r="F121" s="28">
        <v>6000000</v>
      </c>
      <c r="G121" s="28">
        <v>5000000</v>
      </c>
      <c r="H121" s="28"/>
      <c r="I121" s="28">
        <f>-42866211+58031189</f>
        <v>15164978</v>
      </c>
      <c r="J121" s="28"/>
      <c r="K121" s="28"/>
      <c r="L121" s="28">
        <f t="shared" si="25"/>
        <v>222524441</v>
      </c>
    </row>
    <row r="122" spans="1:13" x14ac:dyDescent="0.25">
      <c r="A122" s="82" t="s">
        <v>70</v>
      </c>
      <c r="B122" s="82"/>
      <c r="C122" s="13" t="s">
        <v>24</v>
      </c>
      <c r="D122" s="13" t="s">
        <v>240</v>
      </c>
      <c r="E122" s="28">
        <v>5000000</v>
      </c>
      <c r="F122" s="28"/>
      <c r="G122" s="28"/>
      <c r="H122" s="28"/>
      <c r="I122" s="28"/>
      <c r="J122" s="28"/>
      <c r="K122" s="28"/>
      <c r="L122" s="28">
        <f t="shared" si="25"/>
        <v>5000000</v>
      </c>
    </row>
    <row r="123" spans="1:13" x14ac:dyDescent="0.25">
      <c r="A123" s="82" t="s">
        <v>71</v>
      </c>
      <c r="B123" s="82"/>
      <c r="C123" s="13" t="s">
        <v>242</v>
      </c>
      <c r="D123" s="13" t="s">
        <v>241</v>
      </c>
      <c r="E123" s="28"/>
      <c r="F123" s="28">
        <v>109167052</v>
      </c>
      <c r="G123" s="28"/>
      <c r="H123" s="28">
        <v>-1000000</v>
      </c>
      <c r="I123" s="28">
        <f>-3000000-642129</f>
        <v>-3642129</v>
      </c>
      <c r="J123" s="28">
        <f>20241330-11718000</f>
        <v>8523330</v>
      </c>
      <c r="K123" s="28"/>
      <c r="L123" s="28">
        <f t="shared" si="25"/>
        <v>113048253</v>
      </c>
      <c r="M123" s="19" t="s">
        <v>44</v>
      </c>
    </row>
    <row r="124" spans="1:13" x14ac:dyDescent="0.25">
      <c r="A124" s="82" t="s">
        <v>72</v>
      </c>
      <c r="B124" s="82"/>
      <c r="C124" s="13" t="s">
        <v>244</v>
      </c>
      <c r="D124" s="13" t="s">
        <v>243</v>
      </c>
      <c r="E124" s="28"/>
      <c r="F124" s="28">
        <v>132106300</v>
      </c>
      <c r="G124" s="28"/>
      <c r="H124" s="28">
        <v>-28000000</v>
      </c>
      <c r="I124" s="28">
        <f>-44000000+9547238-2100000</f>
        <v>-36552762</v>
      </c>
      <c r="J124" s="28"/>
      <c r="K124" s="28"/>
      <c r="L124" s="28">
        <f t="shared" si="25"/>
        <v>67553538</v>
      </c>
    </row>
    <row r="125" spans="1:13" x14ac:dyDescent="0.25">
      <c r="A125" s="82" t="s">
        <v>73</v>
      </c>
      <c r="B125" s="82"/>
      <c r="C125" s="13" t="s">
        <v>25</v>
      </c>
      <c r="D125" s="13" t="s">
        <v>245</v>
      </c>
      <c r="E125" s="28"/>
      <c r="F125" s="28">
        <v>53782967</v>
      </c>
      <c r="G125" s="28"/>
      <c r="H125" s="28"/>
      <c r="I125" s="28">
        <v>2100000</v>
      </c>
      <c r="J125" s="28"/>
      <c r="K125" s="28"/>
      <c r="L125" s="28">
        <f t="shared" si="25"/>
        <v>55882967</v>
      </c>
    </row>
    <row r="126" spans="1:13" x14ac:dyDescent="0.25">
      <c r="A126" s="82" t="s">
        <v>75</v>
      </c>
      <c r="B126" s="82"/>
      <c r="C126" s="13" t="s">
        <v>247</v>
      </c>
      <c r="D126" s="13" t="s">
        <v>246</v>
      </c>
      <c r="E126" s="28"/>
      <c r="F126" s="28"/>
      <c r="G126" s="28"/>
      <c r="H126" s="28"/>
      <c r="I126" s="28">
        <v>740345</v>
      </c>
      <c r="J126" s="28"/>
      <c r="K126" s="28"/>
      <c r="L126" s="28">
        <f t="shared" si="25"/>
        <v>740345</v>
      </c>
    </row>
    <row r="127" spans="1:13" ht="25.5" x14ac:dyDescent="0.25">
      <c r="A127" s="80" t="s">
        <v>76</v>
      </c>
      <c r="B127" s="80"/>
      <c r="C127" s="48" t="s">
        <v>249</v>
      </c>
      <c r="D127" s="48" t="s">
        <v>248</v>
      </c>
      <c r="E127" s="35">
        <f>SUM(E119:E126)</f>
        <v>279600045</v>
      </c>
      <c r="F127" s="35">
        <f t="shared" ref="F127:K127" si="26">SUM(F119:F126)</f>
        <v>309063036</v>
      </c>
      <c r="G127" s="35">
        <f t="shared" si="26"/>
        <v>5000000</v>
      </c>
      <c r="H127" s="35">
        <f t="shared" si="26"/>
        <v>-29000000</v>
      </c>
      <c r="I127" s="35">
        <f t="shared" si="26"/>
        <v>-19839568</v>
      </c>
      <c r="J127" s="35">
        <f t="shared" si="26"/>
        <v>8523330</v>
      </c>
      <c r="K127" s="35">
        <f t="shared" si="26"/>
        <v>0</v>
      </c>
      <c r="L127" s="35">
        <f t="shared" si="25"/>
        <v>553346843</v>
      </c>
    </row>
    <row r="128" spans="1:13" ht="25.5" x14ac:dyDescent="0.25">
      <c r="A128" s="82" t="s">
        <v>77</v>
      </c>
      <c r="B128" s="82"/>
      <c r="C128" s="13" t="s">
        <v>355</v>
      </c>
      <c r="D128" s="13" t="s">
        <v>338</v>
      </c>
      <c r="E128" s="28"/>
      <c r="F128" s="28"/>
      <c r="G128" s="28"/>
      <c r="H128" s="28"/>
      <c r="I128" s="28"/>
      <c r="J128" s="28"/>
      <c r="K128" s="28"/>
      <c r="L128" s="28">
        <f t="shared" si="25"/>
        <v>0</v>
      </c>
    </row>
    <row r="129" spans="1:12" x14ac:dyDescent="0.25">
      <c r="A129" s="82" t="s">
        <v>78</v>
      </c>
      <c r="B129" s="82"/>
      <c r="C129" s="13" t="s">
        <v>356</v>
      </c>
      <c r="D129" s="13" t="s">
        <v>339</v>
      </c>
      <c r="E129" s="28"/>
      <c r="F129" s="28"/>
      <c r="G129" s="28"/>
      <c r="H129" s="28"/>
      <c r="I129" s="28"/>
      <c r="J129" s="28"/>
      <c r="K129" s="28"/>
      <c r="L129" s="28">
        <f t="shared" si="25"/>
        <v>0</v>
      </c>
    </row>
    <row r="130" spans="1:12" ht="25.5" x14ac:dyDescent="0.25">
      <c r="A130" s="82" t="s">
        <v>79</v>
      </c>
      <c r="B130" s="82"/>
      <c r="C130" s="13" t="s">
        <v>26</v>
      </c>
      <c r="D130" s="13" t="s">
        <v>340</v>
      </c>
      <c r="E130" s="28"/>
      <c r="F130" s="28"/>
      <c r="G130" s="28"/>
      <c r="H130" s="28"/>
      <c r="I130" s="28"/>
      <c r="J130" s="28"/>
      <c r="K130" s="28"/>
      <c r="L130" s="28">
        <f t="shared" si="25"/>
        <v>0</v>
      </c>
    </row>
    <row r="131" spans="1:12" ht="25.5" x14ac:dyDescent="0.25">
      <c r="A131" s="82" t="s">
        <v>80</v>
      </c>
      <c r="B131" s="82"/>
      <c r="C131" s="13" t="s">
        <v>27</v>
      </c>
      <c r="D131" s="13" t="s">
        <v>341</v>
      </c>
      <c r="E131" s="28">
        <v>24158919</v>
      </c>
      <c r="F131" s="28"/>
      <c r="G131" s="28"/>
      <c r="H131" s="28"/>
      <c r="I131" s="28">
        <v>228085</v>
      </c>
      <c r="J131" s="28"/>
      <c r="K131" s="28"/>
      <c r="L131" s="28">
        <f t="shared" si="25"/>
        <v>24387004</v>
      </c>
    </row>
    <row r="132" spans="1:12" ht="25.5" x14ac:dyDescent="0.25">
      <c r="A132" s="82" t="s">
        <v>45</v>
      </c>
      <c r="B132" s="82"/>
      <c r="C132" s="13" t="s">
        <v>342</v>
      </c>
      <c r="D132" s="13" t="s">
        <v>343</v>
      </c>
      <c r="E132" s="28">
        <v>786399483</v>
      </c>
      <c r="F132" s="28"/>
      <c r="G132" s="28"/>
      <c r="H132" s="28">
        <v>-4000000</v>
      </c>
      <c r="I132" s="28">
        <v>-19474150</v>
      </c>
      <c r="J132" s="28">
        <f>-20241330+11718000</f>
        <v>-8523330</v>
      </c>
      <c r="K132" s="28"/>
      <c r="L132" s="28">
        <f t="shared" si="25"/>
        <v>754402003</v>
      </c>
    </row>
    <row r="133" spans="1:12" ht="25.5" x14ac:dyDescent="0.25">
      <c r="A133" s="82" t="s">
        <v>87</v>
      </c>
      <c r="B133" s="82"/>
      <c r="C133" s="13" t="s">
        <v>344</v>
      </c>
      <c r="D133" s="13" t="s">
        <v>345</v>
      </c>
      <c r="E133" s="28"/>
      <c r="F133" s="28"/>
      <c r="G133" s="28"/>
      <c r="H133" s="28"/>
      <c r="I133" s="28"/>
      <c r="J133" s="28"/>
      <c r="K133" s="28"/>
      <c r="L133" s="28">
        <f t="shared" si="25"/>
        <v>0</v>
      </c>
    </row>
    <row r="134" spans="1:12" x14ac:dyDescent="0.25">
      <c r="A134" s="82" t="s">
        <v>88</v>
      </c>
      <c r="B134" s="82"/>
      <c r="C134" s="13" t="s">
        <v>28</v>
      </c>
      <c r="D134" s="13" t="s">
        <v>346</v>
      </c>
      <c r="E134" s="28"/>
      <c r="F134" s="28"/>
      <c r="G134" s="28"/>
      <c r="H134" s="28"/>
      <c r="I134" s="28"/>
      <c r="J134" s="28"/>
      <c r="K134" s="28"/>
      <c r="L134" s="28">
        <f t="shared" si="25"/>
        <v>0</v>
      </c>
    </row>
    <row r="135" spans="1:12" ht="25.5" x14ac:dyDescent="0.25">
      <c r="A135" s="82" t="s">
        <v>89</v>
      </c>
      <c r="B135" s="82"/>
      <c r="C135" s="13" t="s">
        <v>347</v>
      </c>
      <c r="D135" s="13" t="s">
        <v>348</v>
      </c>
      <c r="E135" s="28"/>
      <c r="F135" s="28"/>
      <c r="G135" s="28"/>
      <c r="H135" s="28"/>
      <c r="I135" s="28"/>
      <c r="J135" s="28"/>
      <c r="K135" s="28"/>
      <c r="L135" s="28">
        <f t="shared" si="25"/>
        <v>0</v>
      </c>
    </row>
    <row r="136" spans="1:12" x14ac:dyDescent="0.25">
      <c r="A136" s="82" t="s">
        <v>90</v>
      </c>
      <c r="B136" s="82"/>
      <c r="C136" s="13" t="s">
        <v>357</v>
      </c>
      <c r="D136" s="13" t="s">
        <v>349</v>
      </c>
      <c r="E136" s="28">
        <v>0</v>
      </c>
      <c r="F136" s="28"/>
      <c r="G136" s="28"/>
      <c r="H136" s="28"/>
      <c r="I136" s="28"/>
      <c r="J136" s="28"/>
      <c r="K136" s="28"/>
      <c r="L136" s="28">
        <f t="shared" si="25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810558402</v>
      </c>
      <c r="F137" s="31">
        <f t="shared" ref="F137:K137" si="27">SUM(F128:F136)</f>
        <v>0</v>
      </c>
      <c r="G137" s="31">
        <f t="shared" si="27"/>
        <v>0</v>
      </c>
      <c r="H137" s="31">
        <f t="shared" si="27"/>
        <v>-4000000</v>
      </c>
      <c r="I137" s="31">
        <f t="shared" si="27"/>
        <v>-19246065</v>
      </c>
      <c r="J137" s="31">
        <f t="shared" si="27"/>
        <v>-8523330</v>
      </c>
      <c r="K137" s="31">
        <f t="shared" si="27"/>
        <v>0</v>
      </c>
      <c r="L137" s="31">
        <f t="shared" si="25"/>
        <v>778789007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25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25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25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810558402</v>
      </c>
      <c r="F141" s="35">
        <f t="shared" ref="F141:G141" si="28">F137+F138+F139+F140</f>
        <v>0</v>
      </c>
      <c r="G141" s="35">
        <f t="shared" si="28"/>
        <v>0</v>
      </c>
      <c r="H141" s="35">
        <f t="shared" ref="H141:I141" si="29">H137+H138+H139+H140</f>
        <v>-4000000</v>
      </c>
      <c r="I141" s="35">
        <f t="shared" si="29"/>
        <v>-19246065</v>
      </c>
      <c r="J141" s="35">
        <f t="shared" ref="J141:K141" si="30">J137+J138+J139+J140</f>
        <v>-8523330</v>
      </c>
      <c r="K141" s="35">
        <f t="shared" si="30"/>
        <v>0</v>
      </c>
      <c r="L141" s="35">
        <f t="shared" si="25"/>
        <v>778789007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1090158447</v>
      </c>
      <c r="F142" s="39">
        <f t="shared" ref="F142:G142" si="31">F127+F141</f>
        <v>309063036</v>
      </c>
      <c r="G142" s="39">
        <f t="shared" si="31"/>
        <v>5000000</v>
      </c>
      <c r="H142" s="39">
        <f t="shared" ref="H142:I142" si="32">H127+H141</f>
        <v>-33000000</v>
      </c>
      <c r="I142" s="39">
        <f t="shared" si="32"/>
        <v>-39085633</v>
      </c>
      <c r="J142" s="39">
        <f t="shared" ref="J142:K142" si="33">J127+J141</f>
        <v>0</v>
      </c>
      <c r="K142" s="39">
        <f t="shared" si="33"/>
        <v>0</v>
      </c>
      <c r="L142" s="50">
        <f t="shared" si="25"/>
        <v>1332135850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8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</sheetData>
  <mergeCells count="144">
    <mergeCell ref="A142:B142"/>
    <mergeCell ref="A2:L2"/>
    <mergeCell ref="C3:L3"/>
    <mergeCell ref="C4:L4"/>
    <mergeCell ref="A141:B141"/>
    <mergeCell ref="A139:B139"/>
    <mergeCell ref="A138:B138"/>
    <mergeCell ref="A140:B140"/>
    <mergeCell ref="A136:B136"/>
    <mergeCell ref="A135:B135"/>
    <mergeCell ref="A123:B123"/>
    <mergeCell ref="A122:B122"/>
    <mergeCell ref="A125:B125"/>
    <mergeCell ref="A124:B124"/>
    <mergeCell ref="A127:B127"/>
    <mergeCell ref="A126:B126"/>
    <mergeCell ref="A137:B137"/>
    <mergeCell ref="A128:B128"/>
    <mergeCell ref="A130:B130"/>
    <mergeCell ref="A129:B129"/>
    <mergeCell ref="A132:B132"/>
    <mergeCell ref="A131:B131"/>
    <mergeCell ref="A134:B134"/>
    <mergeCell ref="A133:B133"/>
    <mergeCell ref="A114:B114"/>
    <mergeCell ref="A113:B113"/>
    <mergeCell ref="A117:B117"/>
    <mergeCell ref="A115:B116"/>
    <mergeCell ref="C115:C116"/>
    <mergeCell ref="E115:L115"/>
    <mergeCell ref="A119:B119"/>
    <mergeCell ref="A118:L118"/>
    <mergeCell ref="A121:B121"/>
    <mergeCell ref="A120:B120"/>
    <mergeCell ref="C114:L114"/>
    <mergeCell ref="A75:B75"/>
    <mergeCell ref="A74:B74"/>
    <mergeCell ref="A77:B77"/>
    <mergeCell ref="A76:B76"/>
    <mergeCell ref="A78:B78"/>
    <mergeCell ref="A84:B84"/>
    <mergeCell ref="A83:B83"/>
    <mergeCell ref="A86:B86"/>
    <mergeCell ref="A85:B85"/>
    <mergeCell ref="A82:B82"/>
    <mergeCell ref="A79:B79"/>
    <mergeCell ref="A80:B80"/>
    <mergeCell ref="A81:B81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5:B5"/>
    <mergeCell ref="A3:B3"/>
    <mergeCell ref="A4:B4"/>
    <mergeCell ref="A8:B8"/>
    <mergeCell ref="A6:B7"/>
    <mergeCell ref="A20:B20"/>
    <mergeCell ref="A22:B22"/>
    <mergeCell ref="A24:B24"/>
    <mergeCell ref="A23:B23"/>
    <mergeCell ref="E145:L145"/>
    <mergeCell ref="E146:L146"/>
    <mergeCell ref="A146:C146"/>
    <mergeCell ref="C6:C7"/>
    <mergeCell ref="E6:L6"/>
    <mergeCell ref="A11:B11"/>
    <mergeCell ref="A9:L9"/>
    <mergeCell ref="A17:B17"/>
    <mergeCell ref="A13:B13"/>
    <mergeCell ref="A12:B12"/>
    <mergeCell ref="A15:B15"/>
    <mergeCell ref="A14:B14"/>
    <mergeCell ref="A19:B19"/>
    <mergeCell ref="A18:B18"/>
    <mergeCell ref="A21:B21"/>
    <mergeCell ref="A16:B16"/>
    <mergeCell ref="A26:B26"/>
    <mergeCell ref="A25:B25"/>
    <mergeCell ref="A28:B28"/>
    <mergeCell ref="A27:B27"/>
    <mergeCell ref="A30:B30"/>
    <mergeCell ref="A29:B29"/>
    <mergeCell ref="A33:B33"/>
    <mergeCell ref="A31:B31"/>
    <mergeCell ref="A91:B91"/>
    <mergeCell ref="A92:B92"/>
    <mergeCell ref="A93:B93"/>
    <mergeCell ref="A94:B94"/>
    <mergeCell ref="A95:B95"/>
    <mergeCell ref="A96:B96"/>
    <mergeCell ref="A88:B88"/>
    <mergeCell ref="A87:B87"/>
    <mergeCell ref="A90:B90"/>
    <mergeCell ref="A89:B89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</mergeCells>
  <printOptions horizontalCentered="1" gridLines="1"/>
  <pageMargins left="0.19685039370078741" right="0.19685039370078741" top="0.39370078740157483" bottom="0.19685039370078741" header="0.31496062992125984" footer="0.31496062992125984"/>
  <pageSetup paperSize="9" scale="76" orientation="portrait" r:id="rId1"/>
  <rowBreaks count="1" manualBreakCount="1">
    <brk id="113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A1:N147"/>
  <sheetViews>
    <sheetView zoomScaleNormal="100" zoomScaleSheetLayoutView="100" workbookViewId="0">
      <pane ySplit="8" topLeftCell="A132" activePane="bottomLeft" state="frozen"/>
      <selection pane="bottomLeft" activeCell="E145" sqref="E145:L145"/>
    </sheetView>
  </sheetViews>
  <sheetFormatPr defaultRowHeight="21.95" customHeight="1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4" width="9.140625" style="44"/>
    <col min="15" max="16384" width="9.140625" style="1"/>
  </cols>
  <sheetData>
    <row r="1" spans="1:12" ht="15" x14ac:dyDescent="0.25"/>
    <row r="2" spans="1:12" ht="15" customHeight="1" x14ac:dyDescent="0.25">
      <c r="A2" s="83" t="s">
        <v>365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x14ac:dyDescent="0.25">
      <c r="A3" s="80" t="s">
        <v>31</v>
      </c>
      <c r="B3" s="80"/>
      <c r="C3" s="84" t="s">
        <v>363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5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ht="15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ht="15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ht="15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ht="15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5" x14ac:dyDescent="0.25"/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ht="15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>H11+H12+H13+H14+H15+H16</f>
        <v>0</v>
      </c>
      <c r="I17" s="28">
        <f>I11+I12+I13+I14+I15+I16</f>
        <v>0</v>
      </c>
      <c r="J17" s="28">
        <f t="shared" ref="J17:K17" si="1">J11+J12+J13+J14+J15+J16</f>
        <v>0</v>
      </c>
      <c r="K17" s="28">
        <f t="shared" si="1"/>
        <v>0</v>
      </c>
      <c r="L17" s="28">
        <f t="shared" si="0"/>
        <v>0</v>
      </c>
    </row>
    <row r="18" spans="1:12" ht="15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K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5"/>
      <c r="K30" s="25"/>
      <c r="L30" s="28">
        <f t="shared" si="0"/>
        <v>0</v>
      </c>
    </row>
    <row r="31" spans="1:12" ht="15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ht="15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K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ht="15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ht="15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ht="15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ht="15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G41" si="6">SUM(F36:F40)</f>
        <v>0</v>
      </c>
      <c r="G41" s="28">
        <f t="shared" si="6"/>
        <v>0</v>
      </c>
      <c r="H41" s="28">
        <f t="shared" ref="H41:K41" si="7">SUM(H36:H40)</f>
        <v>0</v>
      </c>
      <c r="I41" s="28">
        <f t="shared" si="7"/>
        <v>0</v>
      </c>
      <c r="J41" s="28">
        <f t="shared" si="7"/>
        <v>0</v>
      </c>
      <c r="K41" s="28">
        <f t="shared" si="7"/>
        <v>0</v>
      </c>
      <c r="L41" s="28">
        <f t="shared" si="0"/>
        <v>0</v>
      </c>
    </row>
    <row r="42" spans="1:12" ht="15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G43" si="8">F32+F33+F34+F35+F41+F42</f>
        <v>0</v>
      </c>
      <c r="G43" s="31">
        <f t="shared" si="8"/>
        <v>0</v>
      </c>
      <c r="H43" s="31">
        <f t="shared" ref="H43:K43" si="9">H32+H33+H34+H35+H41+H42</f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0"/>
        <v>0</v>
      </c>
    </row>
    <row r="44" spans="1:12" ht="15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ht="15" x14ac:dyDescent="0.25">
      <c r="A45" s="82" t="s">
        <v>200</v>
      </c>
      <c r="B45" s="82"/>
      <c r="C45" s="13" t="s">
        <v>8</v>
      </c>
      <c r="D45" s="13" t="s">
        <v>141</v>
      </c>
      <c r="E45" s="28">
        <v>550000</v>
      </c>
      <c r="F45" s="28"/>
      <c r="G45" s="28"/>
      <c r="H45" s="28"/>
      <c r="I45" s="28"/>
      <c r="J45" s="28"/>
      <c r="K45" s="28"/>
      <c r="L45" s="28">
        <f t="shared" si="0"/>
        <v>550000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>
        <v>4100000</v>
      </c>
      <c r="F46" s="28"/>
      <c r="G46" s="28"/>
      <c r="H46" s="28"/>
      <c r="I46" s="28"/>
      <c r="J46" s="28"/>
      <c r="K46" s="28"/>
      <c r="L46" s="28">
        <f t="shared" si="0"/>
        <v>4100000</v>
      </c>
    </row>
    <row r="47" spans="1:12" ht="15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ht="15" x14ac:dyDescent="0.25">
      <c r="A48" s="82" t="s">
        <v>203</v>
      </c>
      <c r="B48" s="82"/>
      <c r="C48" s="13" t="s">
        <v>10</v>
      </c>
      <c r="D48" s="13" t="s">
        <v>145</v>
      </c>
      <c r="E48" s="28"/>
      <c r="F48" s="28"/>
      <c r="G48" s="28"/>
      <c r="H48" s="28"/>
      <c r="I48" s="28"/>
      <c r="J48" s="28"/>
      <c r="K48" s="28"/>
      <c r="L48" s="28">
        <f t="shared" si="0"/>
        <v>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1255500</v>
      </c>
      <c r="F49" s="28"/>
      <c r="G49" s="28"/>
      <c r="H49" s="28"/>
      <c r="I49" s="28"/>
      <c r="J49" s="28"/>
      <c r="K49" s="28"/>
      <c r="L49" s="28">
        <f t="shared" si="0"/>
        <v>1255500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>
        <v>2000</v>
      </c>
      <c r="F52" s="24"/>
      <c r="G52" s="24"/>
      <c r="H52" s="24"/>
      <c r="I52" s="24"/>
      <c r="J52" s="24"/>
      <c r="K52" s="24"/>
      <c r="L52" s="28">
        <f t="shared" si="0"/>
        <v>2000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2000</v>
      </c>
      <c r="F53" s="28">
        <f t="shared" ref="F53:K53" si="10">SUM(F51:F52)</f>
        <v>0</v>
      </c>
      <c r="G53" s="28">
        <f t="shared" si="10"/>
        <v>0</v>
      </c>
      <c r="H53" s="28">
        <f t="shared" si="10"/>
        <v>0</v>
      </c>
      <c r="I53" s="28">
        <f t="shared" si="10"/>
        <v>0</v>
      </c>
      <c r="J53" s="28">
        <f t="shared" si="10"/>
        <v>0</v>
      </c>
      <c r="K53" s="28">
        <f t="shared" si="10"/>
        <v>0</v>
      </c>
      <c r="L53" s="28">
        <f t="shared" si="0"/>
        <v>2000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K56" si="11">SUM(F54:F55)</f>
        <v>0</v>
      </c>
      <c r="G56" s="28">
        <f t="shared" si="11"/>
        <v>0</v>
      </c>
      <c r="H56" s="28">
        <f t="shared" si="11"/>
        <v>0</v>
      </c>
      <c r="I56" s="28">
        <f t="shared" si="11"/>
        <v>0</v>
      </c>
      <c r="J56" s="28">
        <f t="shared" si="11"/>
        <v>0</v>
      </c>
      <c r="K56" s="28">
        <f t="shared" si="11"/>
        <v>0</v>
      </c>
      <c r="L56" s="28">
        <f t="shared" si="0"/>
        <v>0</v>
      </c>
    </row>
    <row r="57" spans="1:12" ht="15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ht="15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5907500</v>
      </c>
      <c r="F59" s="31">
        <f t="shared" ref="F59:K59" si="12">F44+F45+F46+F47+F48+F49+F50+F53+F56+F57+F58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0"/>
        <v>5907500</v>
      </c>
    </row>
    <row r="60" spans="1:12" ht="15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ht="15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ht="15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ht="15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3">SUM(F60:F64)</f>
        <v>0</v>
      </c>
      <c r="G65" s="31">
        <f t="shared" si="13"/>
        <v>0</v>
      </c>
      <c r="H65" s="31">
        <f t="shared" si="13"/>
        <v>0</v>
      </c>
      <c r="I65" s="31">
        <f t="shared" si="13"/>
        <v>0</v>
      </c>
      <c r="J65" s="31">
        <f t="shared" si="13"/>
        <v>0</v>
      </c>
      <c r="K65" s="31">
        <f t="shared" si="13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4">SUM(F66:F70)</f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15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15"/>
        <v>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5907500</v>
      </c>
      <c r="F78" s="35">
        <f t="shared" ref="F78:K78" si="16">F23+F29+F43+F59+F65+F71+F77</f>
        <v>0</v>
      </c>
      <c r="G78" s="35">
        <f t="shared" si="16"/>
        <v>0</v>
      </c>
      <c r="H78" s="35">
        <f t="shared" si="16"/>
        <v>0</v>
      </c>
      <c r="I78" s="35">
        <f t="shared" si="16"/>
        <v>0</v>
      </c>
      <c r="J78" s="35">
        <f t="shared" si="16"/>
        <v>0</v>
      </c>
      <c r="K78" s="35">
        <f t="shared" si="16"/>
        <v>0</v>
      </c>
      <c r="L78" s="35">
        <f t="shared" si="15"/>
        <v>5907500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5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5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5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K82" si="17">SUM(F79:F81)</f>
        <v>0</v>
      </c>
      <c r="G82" s="28">
        <f t="shared" si="17"/>
        <v>0</v>
      </c>
      <c r="H82" s="28">
        <f t="shared" si="17"/>
        <v>0</v>
      </c>
      <c r="I82" s="28">
        <f t="shared" si="17"/>
        <v>0</v>
      </c>
      <c r="J82" s="28">
        <f t="shared" si="17"/>
        <v>0</v>
      </c>
      <c r="K82" s="28">
        <f t="shared" si="17"/>
        <v>0</v>
      </c>
      <c r="L82" s="28">
        <f t="shared" si="15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5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5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5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5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18">SUM(F79:F86)</f>
        <v>0</v>
      </c>
      <c r="G87" s="28">
        <f t="shared" si="18"/>
        <v>0</v>
      </c>
      <c r="H87" s="28">
        <f t="shared" si="18"/>
        <v>0</v>
      </c>
      <c r="I87" s="28">
        <f t="shared" si="18"/>
        <v>0</v>
      </c>
      <c r="J87" s="28">
        <f t="shared" si="18"/>
        <v>0</v>
      </c>
      <c r="K87" s="28">
        <f t="shared" si="18"/>
        <v>0</v>
      </c>
      <c r="L87" s="28">
        <f t="shared" si="15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>
        <v>3777054</v>
      </c>
      <c r="J88" s="24"/>
      <c r="K88" s="24"/>
      <c r="L88" s="28">
        <f t="shared" si="15"/>
        <v>3777054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5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19">SUM(F88:F89)</f>
        <v>0</v>
      </c>
      <c r="G90" s="28">
        <f t="shared" si="19"/>
        <v>0</v>
      </c>
      <c r="H90" s="28">
        <f t="shared" si="19"/>
        <v>0</v>
      </c>
      <c r="I90" s="28">
        <f t="shared" si="19"/>
        <v>3777054</v>
      </c>
      <c r="J90" s="28">
        <f t="shared" si="19"/>
        <v>0</v>
      </c>
      <c r="K90" s="28">
        <f t="shared" si="19"/>
        <v>0</v>
      </c>
      <c r="L90" s="28">
        <f t="shared" si="15"/>
        <v>3777054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5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5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0</v>
      </c>
      <c r="F93" s="28"/>
      <c r="G93" s="28">
        <v>232434859</v>
      </c>
      <c r="H93" s="28"/>
      <c r="I93" s="28"/>
      <c r="J93" s="28"/>
      <c r="K93" s="28"/>
      <c r="L93" s="28">
        <f t="shared" si="15"/>
        <v>232434859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5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5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5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5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5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0</v>
      </c>
      <c r="F99" s="31">
        <f t="shared" ref="F99:K99" si="20">F82+F87+F90+F91+F92+F93+F94+F95+F98</f>
        <v>0</v>
      </c>
      <c r="G99" s="31">
        <f t="shared" si="20"/>
        <v>232434859</v>
      </c>
      <c r="H99" s="31">
        <f t="shared" si="20"/>
        <v>0</v>
      </c>
      <c r="I99" s="31">
        <f t="shared" si="20"/>
        <v>3777054</v>
      </c>
      <c r="J99" s="31">
        <f t="shared" si="20"/>
        <v>0</v>
      </c>
      <c r="K99" s="31">
        <f t="shared" si="20"/>
        <v>0</v>
      </c>
      <c r="L99" s="31">
        <f t="shared" si="15"/>
        <v>236211913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5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5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5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5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5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H105" si="21">SUM(F100:F104)</f>
        <v>0</v>
      </c>
      <c r="G105" s="31">
        <f t="shared" si="21"/>
        <v>0</v>
      </c>
      <c r="H105" s="31">
        <f t="shared" si="21"/>
        <v>0</v>
      </c>
      <c r="I105" s="31">
        <f t="shared" ref="I105:K105" si="22">SUM(I100:I104)</f>
        <v>0</v>
      </c>
      <c r="J105" s="31">
        <f t="shared" si="22"/>
        <v>0</v>
      </c>
      <c r="K105" s="31">
        <f t="shared" si="22"/>
        <v>0</v>
      </c>
      <c r="L105" s="31">
        <f t="shared" si="15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5"/>
        <v>0</v>
      </c>
    </row>
    <row r="107" spans="1:12" ht="15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5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0</v>
      </c>
      <c r="F108" s="35">
        <f t="shared" ref="F108:G108" si="23">F99+F105+F106+F107</f>
        <v>0</v>
      </c>
      <c r="G108" s="35">
        <f t="shared" si="23"/>
        <v>232434859</v>
      </c>
      <c r="H108" s="35">
        <f t="shared" ref="H108:I108" si="24">H99+H105+H106+H107</f>
        <v>0</v>
      </c>
      <c r="I108" s="35">
        <f t="shared" si="24"/>
        <v>3777054</v>
      </c>
      <c r="J108" s="35">
        <f t="shared" ref="J108:K108" si="25">J99+J105+J106+J107</f>
        <v>0</v>
      </c>
      <c r="K108" s="35">
        <f t="shared" si="25"/>
        <v>0</v>
      </c>
      <c r="L108" s="35">
        <f t="shared" si="15"/>
        <v>236211913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5907500</v>
      </c>
      <c r="F109" s="39">
        <f t="shared" ref="F109:G109" si="26">F78+F108</f>
        <v>0</v>
      </c>
      <c r="G109" s="39">
        <f t="shared" si="26"/>
        <v>232434859</v>
      </c>
      <c r="H109" s="39">
        <f t="shared" ref="H109:I109" si="27">H78+H108</f>
        <v>0</v>
      </c>
      <c r="I109" s="39">
        <f t="shared" si="27"/>
        <v>3777054</v>
      </c>
      <c r="J109" s="39">
        <f t="shared" ref="J109:K109" si="28">J78+J108</f>
        <v>0</v>
      </c>
      <c r="K109" s="39">
        <f t="shared" si="28"/>
        <v>0</v>
      </c>
      <c r="L109" s="39">
        <f t="shared" si="15"/>
        <v>242119413</v>
      </c>
    </row>
    <row r="110" spans="1:12" ht="15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ht="15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ht="15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3" ht="15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3" ht="15" customHeight="1" x14ac:dyDescent="0.25">
      <c r="A114" s="80" t="s">
        <v>31</v>
      </c>
      <c r="B114" s="80"/>
      <c r="C114" s="84" t="s">
        <v>363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ht="15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3" ht="15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3" ht="15" x14ac:dyDescent="0.25">
      <c r="A118" s="92" t="s">
        <v>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1:13" ht="15" x14ac:dyDescent="0.25">
      <c r="A119" s="89" t="s">
        <v>67</v>
      </c>
      <c r="B119" s="89"/>
      <c r="C119" s="23" t="s">
        <v>239</v>
      </c>
      <c r="D119" s="23" t="s">
        <v>235</v>
      </c>
      <c r="E119" s="24"/>
      <c r="F119" s="24"/>
      <c r="G119" s="24">
        <v>166888534</v>
      </c>
      <c r="H119" s="24"/>
      <c r="I119" s="24">
        <v>2379335</v>
      </c>
      <c r="J119" s="24"/>
      <c r="K119" s="24"/>
      <c r="L119" s="24">
        <f>SUM(E119:K119)</f>
        <v>169267869</v>
      </c>
    </row>
    <row r="120" spans="1:13" ht="25.5" x14ac:dyDescent="0.25">
      <c r="A120" s="89" t="s">
        <v>68</v>
      </c>
      <c r="B120" s="89"/>
      <c r="C120" s="23" t="s">
        <v>236</v>
      </c>
      <c r="D120" s="23" t="s">
        <v>237</v>
      </c>
      <c r="E120" s="24"/>
      <c r="F120" s="24"/>
      <c r="G120" s="24">
        <v>31768820</v>
      </c>
      <c r="H120" s="24"/>
      <c r="I120" s="24">
        <v>1397719</v>
      </c>
      <c r="J120" s="24"/>
      <c r="K120" s="24"/>
      <c r="L120" s="24">
        <f t="shared" ref="L120:L142" si="29">SUM(E120:K120)</f>
        <v>33166539</v>
      </c>
    </row>
    <row r="121" spans="1:13" ht="15" x14ac:dyDescent="0.25">
      <c r="A121" s="89" t="s">
        <v>69</v>
      </c>
      <c r="B121" s="89"/>
      <c r="C121" s="23" t="s">
        <v>32</v>
      </c>
      <c r="D121" s="23" t="s">
        <v>238</v>
      </c>
      <c r="E121" s="24"/>
      <c r="F121" s="24"/>
      <c r="G121" s="24">
        <v>32528030</v>
      </c>
      <c r="H121" s="24"/>
      <c r="I121" s="24"/>
      <c r="J121" s="24"/>
      <c r="K121" s="24"/>
      <c r="L121" s="24">
        <f t="shared" si="29"/>
        <v>32528030</v>
      </c>
    </row>
    <row r="122" spans="1:13" ht="15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4">
        <f t="shared" si="29"/>
        <v>0</v>
      </c>
    </row>
    <row r="123" spans="1:13" ht="15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/>
      <c r="J123" s="24"/>
      <c r="K123" s="24"/>
      <c r="L123" s="24">
        <f t="shared" si="29"/>
        <v>0</v>
      </c>
      <c r="M123" s="19"/>
    </row>
    <row r="124" spans="1:13" ht="15" x14ac:dyDescent="0.25">
      <c r="A124" s="89" t="s">
        <v>72</v>
      </c>
      <c r="B124" s="89"/>
      <c r="C124" s="23" t="s">
        <v>244</v>
      </c>
      <c r="D124" s="23" t="s">
        <v>243</v>
      </c>
      <c r="E124" s="24"/>
      <c r="F124" s="24"/>
      <c r="G124" s="24">
        <v>7156975</v>
      </c>
      <c r="H124" s="24"/>
      <c r="I124" s="24"/>
      <c r="J124" s="24"/>
      <c r="K124" s="24"/>
      <c r="L124" s="24">
        <f t="shared" si="29"/>
        <v>7156975</v>
      </c>
    </row>
    <row r="125" spans="1:13" ht="15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4">
        <f t="shared" si="29"/>
        <v>0</v>
      </c>
    </row>
    <row r="126" spans="1:13" ht="15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4">
        <f t="shared" si="29"/>
        <v>0</v>
      </c>
    </row>
    <row r="127" spans="1:13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0</v>
      </c>
      <c r="F127" s="35">
        <f t="shared" ref="F127:K127" si="30">SUM(F119:F126)</f>
        <v>0</v>
      </c>
      <c r="G127" s="35">
        <f t="shared" si="30"/>
        <v>238342359</v>
      </c>
      <c r="H127" s="35">
        <f t="shared" si="30"/>
        <v>0</v>
      </c>
      <c r="I127" s="35">
        <f t="shared" si="30"/>
        <v>3777054</v>
      </c>
      <c r="J127" s="35">
        <f t="shared" si="30"/>
        <v>0</v>
      </c>
      <c r="K127" s="35">
        <f t="shared" si="30"/>
        <v>0</v>
      </c>
      <c r="L127" s="35">
        <f t="shared" si="29"/>
        <v>242119413</v>
      </c>
    </row>
    <row r="128" spans="1:13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4">
        <f t="shared" si="29"/>
        <v>0</v>
      </c>
    </row>
    <row r="129" spans="1:12" ht="15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4">
        <f t="shared" si="29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4">
        <f t="shared" si="29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4">
        <f t="shared" si="29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4">
        <f t="shared" si="29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4">
        <f t="shared" si="29"/>
        <v>0</v>
      </c>
    </row>
    <row r="134" spans="1:12" ht="15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4">
        <f t="shared" si="29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4">
        <f t="shared" si="29"/>
        <v>0</v>
      </c>
    </row>
    <row r="136" spans="1:12" ht="15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4">
        <f t="shared" si="29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1">SUM(F128:F136)</f>
        <v>0</v>
      </c>
      <c r="G137" s="31">
        <f t="shared" si="31"/>
        <v>0</v>
      </c>
      <c r="H137" s="31">
        <f t="shared" ref="H137:K137" si="32">SUM(H128:H136)</f>
        <v>0</v>
      </c>
      <c r="I137" s="31">
        <f t="shared" si="32"/>
        <v>0</v>
      </c>
      <c r="J137" s="31">
        <f t="shared" si="32"/>
        <v>0</v>
      </c>
      <c r="K137" s="31">
        <f t="shared" si="32"/>
        <v>0</v>
      </c>
      <c r="L137" s="31">
        <f t="shared" si="29"/>
        <v>0</v>
      </c>
    </row>
    <row r="138" spans="1:12" ht="15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29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29"/>
        <v>0</v>
      </c>
    </row>
    <row r="140" spans="1:12" ht="15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29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33">F137+F138+F139+F140</f>
        <v>0</v>
      </c>
      <c r="G141" s="35">
        <f t="shared" si="33"/>
        <v>0</v>
      </c>
      <c r="H141" s="35">
        <f t="shared" ref="H141:I141" si="34">H137+H138+H139+H140</f>
        <v>0</v>
      </c>
      <c r="I141" s="35">
        <f t="shared" si="34"/>
        <v>0</v>
      </c>
      <c r="J141" s="35">
        <f t="shared" ref="J141:K141" si="35">J137+J138+J139+J140</f>
        <v>0</v>
      </c>
      <c r="K141" s="35">
        <f t="shared" si="35"/>
        <v>0</v>
      </c>
      <c r="L141" s="35">
        <f t="shared" si="29"/>
        <v>0</v>
      </c>
    </row>
    <row r="142" spans="1:12" ht="15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0</v>
      </c>
      <c r="F142" s="39">
        <f t="shared" ref="F142:G142" si="36">F127+F141</f>
        <v>0</v>
      </c>
      <c r="G142" s="39">
        <f t="shared" si="36"/>
        <v>238342359</v>
      </c>
      <c r="H142" s="39">
        <f t="shared" ref="H142:I142" si="37">H127+H141</f>
        <v>0</v>
      </c>
      <c r="I142" s="39">
        <f t="shared" si="37"/>
        <v>3777054</v>
      </c>
      <c r="J142" s="39">
        <f t="shared" ref="J142:K142" si="38">J127+J141</f>
        <v>0</v>
      </c>
      <c r="K142" s="39">
        <f t="shared" si="38"/>
        <v>0</v>
      </c>
      <c r="L142" s="39">
        <f t="shared" si="29"/>
        <v>242119413</v>
      </c>
    </row>
    <row r="143" spans="1:12" ht="15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ht="15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 x14ac:dyDescent="0.25">
      <c r="A145" s="12" t="s">
        <v>38</v>
      </c>
      <c r="B145" s="12"/>
      <c r="C145" s="13"/>
      <c r="D145" s="22"/>
      <c r="E145" s="97">
        <v>32</v>
      </c>
      <c r="F145" s="98"/>
      <c r="G145" s="98"/>
      <c r="H145" s="98"/>
      <c r="I145" s="98"/>
      <c r="J145" s="98"/>
      <c r="K145" s="98"/>
      <c r="L145" s="99"/>
    </row>
    <row r="146" spans="1:12" ht="15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ht="15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</sheetData>
  <mergeCells count="144">
    <mergeCell ref="A79:B79"/>
    <mergeCell ref="A78:B78"/>
    <mergeCell ref="A80:B80"/>
    <mergeCell ref="A88:B88"/>
    <mergeCell ref="A87:B87"/>
    <mergeCell ref="A90:B90"/>
    <mergeCell ref="A89:B89"/>
    <mergeCell ref="A81:B81"/>
    <mergeCell ref="A84:B84"/>
    <mergeCell ref="A83:B83"/>
    <mergeCell ref="A86:B86"/>
    <mergeCell ref="A85:B85"/>
    <mergeCell ref="A82:B82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8:B8"/>
    <mergeCell ref="A11:B11"/>
    <mergeCell ref="A14:B14"/>
    <mergeCell ref="A13:B13"/>
    <mergeCell ref="A21:B21"/>
    <mergeCell ref="A20:B20"/>
    <mergeCell ref="A16:B16"/>
    <mergeCell ref="A17:B17"/>
    <mergeCell ref="A15:B15"/>
    <mergeCell ref="A19:B19"/>
    <mergeCell ref="A18:B18"/>
    <mergeCell ref="A12:B12"/>
    <mergeCell ref="A9:L9"/>
    <mergeCell ref="C3:L3"/>
    <mergeCell ref="A3:B3"/>
    <mergeCell ref="A2:L2"/>
    <mergeCell ref="A4:B4"/>
    <mergeCell ref="C4:L4"/>
    <mergeCell ref="A5:B5"/>
    <mergeCell ref="A6:B7"/>
    <mergeCell ref="C6:C7"/>
    <mergeCell ref="E6:L6"/>
    <mergeCell ref="A91:B91"/>
    <mergeCell ref="A92:B92"/>
    <mergeCell ref="A93:B93"/>
    <mergeCell ref="A94:B94"/>
    <mergeCell ref="A95:B95"/>
    <mergeCell ref="A96:B96"/>
    <mergeCell ref="A97:B97"/>
    <mergeCell ref="A98:B98"/>
    <mergeCell ref="A23:B23"/>
    <mergeCell ref="A33:B3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3"/>
    <mergeCell ref="A114:B114"/>
    <mergeCell ref="A115:B116"/>
    <mergeCell ref="C115:C116"/>
    <mergeCell ref="E115:L115"/>
    <mergeCell ref="A117:B117"/>
    <mergeCell ref="A118:L118"/>
    <mergeCell ref="C114:L11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E145:L145"/>
    <mergeCell ref="A146:C146"/>
    <mergeCell ref="E146:L146"/>
  </mergeCells>
  <pageMargins left="0.7" right="0.7" top="0.75" bottom="0.75" header="0.3" footer="0.3"/>
  <pageSetup paperSize="9" scale="64" orientation="portrait" r:id="rId1"/>
  <rowBreaks count="1" manualBreakCount="1">
    <brk id="4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2:L156"/>
  <sheetViews>
    <sheetView workbookViewId="0">
      <pane ySplit="8" topLeftCell="A125" activePane="bottomLeft" state="frozen"/>
      <selection pane="bottomLeft" activeCell="E146" sqref="E146:L14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6384" width="9.140625" style="1"/>
  </cols>
  <sheetData>
    <row r="2" spans="1:12" ht="15" customHeight="1" x14ac:dyDescent="0.25">
      <c r="A2" s="83" t="s">
        <v>366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39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K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5"/>
      <c r="K30" s="25"/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G32" si="5">SUM(F30:F31)</f>
        <v>0</v>
      </c>
      <c r="G32" s="28">
        <f t="shared" si="5"/>
        <v>0</v>
      </c>
      <c r="H32" s="28"/>
      <c r="I32" s="28"/>
      <c r="J32" s="28"/>
      <c r="K32" s="28"/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G41" si="6">SUM(F36:F40)</f>
        <v>0</v>
      </c>
      <c r="G41" s="28">
        <f t="shared" si="6"/>
        <v>0</v>
      </c>
      <c r="H41" s="28"/>
      <c r="I41" s="28"/>
      <c r="J41" s="28"/>
      <c r="K41" s="28"/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K43" si="7">F32+F33+F34+F35+F41+F42</f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1155000</v>
      </c>
      <c r="F45" s="28"/>
      <c r="G45" s="28"/>
      <c r="H45" s="28"/>
      <c r="I45" s="28"/>
      <c r="J45" s="28"/>
      <c r="K45" s="28"/>
      <c r="L45" s="28">
        <f t="shared" si="0"/>
        <v>1155000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v>3800000</v>
      </c>
      <c r="F48" s="28"/>
      <c r="G48" s="28"/>
      <c r="H48" s="28"/>
      <c r="I48" s="28"/>
      <c r="J48" s="28"/>
      <c r="K48" s="28"/>
      <c r="L48" s="28">
        <f t="shared" si="0"/>
        <v>3800000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524033</v>
      </c>
      <c r="F49" s="28"/>
      <c r="G49" s="28"/>
      <c r="H49" s="28"/>
      <c r="I49" s="28"/>
      <c r="J49" s="28"/>
      <c r="K49" s="28"/>
      <c r="L49" s="28">
        <f t="shared" si="0"/>
        <v>524033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>
        <v>82000</v>
      </c>
      <c r="F52" s="24"/>
      <c r="G52" s="24"/>
      <c r="H52" s="24"/>
      <c r="I52" s="24"/>
      <c r="J52" s="24"/>
      <c r="K52" s="24"/>
      <c r="L52" s="28">
        <f t="shared" si="0"/>
        <v>82000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82000</v>
      </c>
      <c r="F53" s="28">
        <f t="shared" ref="F53:G53" si="8">SUM(F51:F52)</f>
        <v>0</v>
      </c>
      <c r="G53" s="28">
        <f t="shared" si="8"/>
        <v>0</v>
      </c>
      <c r="H53" s="28"/>
      <c r="I53" s="28"/>
      <c r="J53" s="28"/>
      <c r="K53" s="28"/>
      <c r="L53" s="28">
        <f t="shared" si="0"/>
        <v>82000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G56" si="9">SUM(F54:F55)</f>
        <v>0</v>
      </c>
      <c r="G56" s="28">
        <f t="shared" si="9"/>
        <v>0</v>
      </c>
      <c r="H56" s="28"/>
      <c r="I56" s="28"/>
      <c r="J56" s="28"/>
      <c r="K56" s="28"/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5561033</v>
      </c>
      <c r="F59" s="31">
        <f t="shared" ref="F59:K59" si="10">F44+F45+F46+F47+F48+F49+F50+F53+F56+F57+F58</f>
        <v>0</v>
      </c>
      <c r="G59" s="31">
        <f t="shared" si="10"/>
        <v>0</v>
      </c>
      <c r="H59" s="31">
        <f t="shared" si="10"/>
        <v>0</v>
      </c>
      <c r="I59" s="31">
        <f t="shared" si="10"/>
        <v>0</v>
      </c>
      <c r="J59" s="31">
        <f t="shared" si="10"/>
        <v>0</v>
      </c>
      <c r="K59" s="31">
        <f t="shared" si="10"/>
        <v>0</v>
      </c>
      <c r="L59" s="31">
        <f t="shared" si="0"/>
        <v>5561033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1">SUM(F60:F64)</f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  <c r="K65" s="31">
        <f t="shared" si="11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2">SUM(F66:F70)</f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13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13"/>
        <v>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5561033</v>
      </c>
      <c r="F78" s="35">
        <f t="shared" ref="F78:K78" si="14">F23+F29+F43+F59+F65+F71+F77</f>
        <v>0</v>
      </c>
      <c r="G78" s="35">
        <f t="shared" si="14"/>
        <v>0</v>
      </c>
      <c r="H78" s="35">
        <f t="shared" si="14"/>
        <v>0</v>
      </c>
      <c r="I78" s="35">
        <f t="shared" si="14"/>
        <v>0</v>
      </c>
      <c r="J78" s="35">
        <f t="shared" si="14"/>
        <v>0</v>
      </c>
      <c r="K78" s="35">
        <f t="shared" si="14"/>
        <v>0</v>
      </c>
      <c r="L78" s="35">
        <f t="shared" si="13"/>
        <v>5561033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3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3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3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G82" si="15">SUM(F79:F81)</f>
        <v>0</v>
      </c>
      <c r="G82" s="28">
        <f t="shared" si="15"/>
        <v>0</v>
      </c>
      <c r="H82" s="28"/>
      <c r="I82" s="28"/>
      <c r="J82" s="28"/>
      <c r="K82" s="28"/>
      <c r="L82" s="28">
        <f t="shared" si="13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3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3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3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3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G87" si="16">SUM(F79:F86)</f>
        <v>0</v>
      </c>
      <c r="G87" s="28">
        <f t="shared" si="16"/>
        <v>0</v>
      </c>
      <c r="H87" s="28"/>
      <c r="I87" s="28"/>
      <c r="J87" s="28"/>
      <c r="K87" s="28"/>
      <c r="L87" s="28">
        <f t="shared" si="13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>
        <v>1885483</v>
      </c>
      <c r="J88" s="24"/>
      <c r="K88" s="24"/>
      <c r="L88" s="28">
        <f t="shared" si="13"/>
        <v>1885483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3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I90" si="17">SUM(F88:F89)</f>
        <v>0</v>
      </c>
      <c r="G90" s="28">
        <f t="shared" si="17"/>
        <v>0</v>
      </c>
      <c r="H90" s="28">
        <f t="shared" si="17"/>
        <v>0</v>
      </c>
      <c r="I90" s="28">
        <f t="shared" si="17"/>
        <v>1885483</v>
      </c>
      <c r="J90" s="28"/>
      <c r="K90" s="28"/>
      <c r="L90" s="28">
        <f t="shared" si="13"/>
        <v>1885483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3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3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92584775</v>
      </c>
      <c r="F93" s="28"/>
      <c r="G93" s="28"/>
      <c r="H93" s="28">
        <v>-2000000</v>
      </c>
      <c r="I93" s="28">
        <v>-1270000</v>
      </c>
      <c r="J93" s="28"/>
      <c r="K93" s="28"/>
      <c r="L93" s="28">
        <f t="shared" si="13"/>
        <v>89314775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3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3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3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3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3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92584775</v>
      </c>
      <c r="F99" s="31">
        <f t="shared" ref="F99:K99" si="18">F82+F87+F90+F91+F92+F93+F94+F95+F98</f>
        <v>0</v>
      </c>
      <c r="G99" s="31">
        <f t="shared" si="18"/>
        <v>0</v>
      </c>
      <c r="H99" s="31">
        <f t="shared" si="18"/>
        <v>-2000000</v>
      </c>
      <c r="I99" s="31">
        <f t="shared" si="18"/>
        <v>615483</v>
      </c>
      <c r="J99" s="31">
        <f t="shared" si="18"/>
        <v>0</v>
      </c>
      <c r="K99" s="31">
        <f t="shared" si="18"/>
        <v>0</v>
      </c>
      <c r="L99" s="31">
        <f t="shared" si="13"/>
        <v>91200258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3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3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3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3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3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G105" si="19">SUM(F100:F104)</f>
        <v>0</v>
      </c>
      <c r="G105" s="31">
        <f t="shared" si="19"/>
        <v>0</v>
      </c>
      <c r="H105" s="31">
        <f t="shared" ref="H105:K105" si="20">SUM(H100:H104)</f>
        <v>0</v>
      </c>
      <c r="I105" s="31">
        <f t="shared" si="20"/>
        <v>0</v>
      </c>
      <c r="J105" s="31">
        <f t="shared" si="20"/>
        <v>0</v>
      </c>
      <c r="K105" s="31">
        <f t="shared" si="20"/>
        <v>0</v>
      </c>
      <c r="L105" s="31">
        <f t="shared" si="13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3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3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92584775</v>
      </c>
      <c r="F108" s="35">
        <f t="shared" ref="F108:G108" si="21">F99+F105+F106+F107</f>
        <v>0</v>
      </c>
      <c r="G108" s="35">
        <f t="shared" si="21"/>
        <v>0</v>
      </c>
      <c r="H108" s="35">
        <f t="shared" ref="H108" si="22">H99+H105+H106+H107</f>
        <v>-2000000</v>
      </c>
      <c r="I108" s="35">
        <f t="shared" ref="I108" si="23">I99+I105+I106+I107</f>
        <v>615483</v>
      </c>
      <c r="J108" s="35">
        <f t="shared" ref="J108:K108" si="24">J99+J105+J106+J107</f>
        <v>0</v>
      </c>
      <c r="K108" s="35">
        <f t="shared" si="24"/>
        <v>0</v>
      </c>
      <c r="L108" s="35">
        <f t="shared" si="13"/>
        <v>91200258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98145808</v>
      </c>
      <c r="F109" s="39">
        <f t="shared" ref="F109:G109" si="25">F78+F108</f>
        <v>0</v>
      </c>
      <c r="G109" s="39">
        <f t="shared" si="25"/>
        <v>0</v>
      </c>
      <c r="H109" s="39">
        <f t="shared" ref="H109" si="26">H78+H108</f>
        <v>-2000000</v>
      </c>
      <c r="I109" s="39">
        <f t="shared" ref="I109" si="27">I78+I108</f>
        <v>615483</v>
      </c>
      <c r="J109" s="39">
        <f t="shared" ref="J109:K109" si="28">J78+J108</f>
        <v>0</v>
      </c>
      <c r="K109" s="39">
        <f t="shared" si="28"/>
        <v>0</v>
      </c>
      <c r="L109" s="39">
        <f t="shared" si="13"/>
        <v>96761291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2" ht="15" customHeight="1" x14ac:dyDescent="0.25">
      <c r="A114" s="80" t="s">
        <v>31</v>
      </c>
      <c r="B114" s="80"/>
      <c r="C114" s="84" t="s">
        <v>39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2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2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2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2" x14ac:dyDescent="0.25">
      <c r="A119" s="89" t="s">
        <v>67</v>
      </c>
      <c r="B119" s="89"/>
      <c r="C119" s="23" t="s">
        <v>239</v>
      </c>
      <c r="D119" s="23" t="s">
        <v>235</v>
      </c>
      <c r="E119" s="24">
        <v>66177193</v>
      </c>
      <c r="F119" s="24"/>
      <c r="G119" s="24"/>
      <c r="H119" s="24"/>
      <c r="I119" s="24">
        <v>219150</v>
      </c>
      <c r="J119" s="24"/>
      <c r="K119" s="24"/>
      <c r="L119" s="28">
        <f>SUM(E119:K119)</f>
        <v>66396343</v>
      </c>
    </row>
    <row r="120" spans="1:12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v>11461776</v>
      </c>
      <c r="F120" s="24"/>
      <c r="G120" s="24"/>
      <c r="H120" s="24"/>
      <c r="I120" s="24">
        <v>148750</v>
      </c>
      <c r="J120" s="24"/>
      <c r="K120" s="24"/>
      <c r="L120" s="28">
        <f t="shared" ref="L120:L142" si="29">SUM(E120:K120)</f>
        <v>11610526</v>
      </c>
    </row>
    <row r="121" spans="1:12" x14ac:dyDescent="0.25">
      <c r="A121" s="89" t="s">
        <v>69</v>
      </c>
      <c r="B121" s="89"/>
      <c r="C121" s="23" t="s">
        <v>32</v>
      </c>
      <c r="D121" s="23" t="s">
        <v>238</v>
      </c>
      <c r="E121" s="24">
        <v>18981654</v>
      </c>
      <c r="F121" s="24"/>
      <c r="G121" s="24"/>
      <c r="H121" s="24">
        <v>-2000000</v>
      </c>
      <c r="I121" s="24">
        <v>-1270000</v>
      </c>
      <c r="J121" s="24"/>
      <c r="K121" s="24"/>
      <c r="L121" s="28">
        <f t="shared" si="29"/>
        <v>15711654</v>
      </c>
    </row>
    <row r="122" spans="1:12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29"/>
        <v>0</v>
      </c>
    </row>
    <row r="123" spans="1:12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>
        <v>1517583</v>
      </c>
      <c r="J123" s="24"/>
      <c r="K123" s="24"/>
      <c r="L123" s="28">
        <f t="shared" si="29"/>
        <v>1517583</v>
      </c>
    </row>
    <row r="124" spans="1:12" x14ac:dyDescent="0.25">
      <c r="A124" s="89" t="s">
        <v>72</v>
      </c>
      <c r="B124" s="89"/>
      <c r="C124" s="23" t="s">
        <v>244</v>
      </c>
      <c r="D124" s="23" t="s">
        <v>243</v>
      </c>
      <c r="E124" s="24">
        <v>1525185</v>
      </c>
      <c r="F124" s="24"/>
      <c r="G124" s="24"/>
      <c r="H124" s="24"/>
      <c r="I124" s="24"/>
      <c r="J124" s="24"/>
      <c r="K124" s="24"/>
      <c r="L124" s="28">
        <f t="shared" si="29"/>
        <v>1525185</v>
      </c>
    </row>
    <row r="125" spans="1:12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8">
        <f t="shared" si="29"/>
        <v>0</v>
      </c>
    </row>
    <row r="126" spans="1:12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29"/>
        <v>0</v>
      </c>
    </row>
    <row r="127" spans="1:12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98145808</v>
      </c>
      <c r="F127" s="35">
        <f t="shared" ref="F127:K127" si="30">SUM(F119:F126)</f>
        <v>0</v>
      </c>
      <c r="G127" s="35">
        <f t="shared" si="30"/>
        <v>0</v>
      </c>
      <c r="H127" s="35">
        <f t="shared" si="30"/>
        <v>-2000000</v>
      </c>
      <c r="I127" s="35">
        <f t="shared" si="30"/>
        <v>615483</v>
      </c>
      <c r="J127" s="35">
        <f t="shared" si="30"/>
        <v>0</v>
      </c>
      <c r="K127" s="35">
        <f t="shared" si="30"/>
        <v>0</v>
      </c>
      <c r="L127" s="35">
        <f t="shared" si="29"/>
        <v>96761291</v>
      </c>
    </row>
    <row r="128" spans="1:12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29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29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29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29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29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29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29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29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29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1">SUM(F128:F136)</f>
        <v>0</v>
      </c>
      <c r="G137" s="31">
        <f t="shared" si="31"/>
        <v>0</v>
      </c>
      <c r="H137" s="31">
        <f t="shared" ref="H137:K137" si="32">SUM(H128:H136)</f>
        <v>0</v>
      </c>
      <c r="I137" s="31">
        <f t="shared" si="32"/>
        <v>0</v>
      </c>
      <c r="J137" s="31">
        <f t="shared" si="32"/>
        <v>0</v>
      </c>
      <c r="K137" s="31">
        <f t="shared" si="32"/>
        <v>0</v>
      </c>
      <c r="L137" s="31">
        <f t="shared" si="29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29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29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29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33">F137+F138+F139+F140</f>
        <v>0</v>
      </c>
      <c r="G141" s="35">
        <f t="shared" si="33"/>
        <v>0</v>
      </c>
      <c r="H141" s="35">
        <f t="shared" ref="H141:I141" si="34">H137+H138+H139+H140</f>
        <v>0</v>
      </c>
      <c r="I141" s="35">
        <f t="shared" si="34"/>
        <v>0</v>
      </c>
      <c r="J141" s="35">
        <f t="shared" ref="J141:K141" si="35">J137+J138+J139+J140</f>
        <v>0</v>
      </c>
      <c r="K141" s="35">
        <f t="shared" si="35"/>
        <v>0</v>
      </c>
      <c r="L141" s="35">
        <f t="shared" si="29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98145808</v>
      </c>
      <c r="F142" s="39">
        <f t="shared" ref="F142:G142" si="36">F127+F141</f>
        <v>0</v>
      </c>
      <c r="G142" s="39">
        <f t="shared" si="36"/>
        <v>0</v>
      </c>
      <c r="H142" s="39">
        <f t="shared" ref="H142:I142" si="37">H127+H141</f>
        <v>-2000000</v>
      </c>
      <c r="I142" s="39">
        <f t="shared" si="37"/>
        <v>615483</v>
      </c>
      <c r="J142" s="39">
        <f t="shared" ref="J142:K142" si="38">J127+J141</f>
        <v>0</v>
      </c>
      <c r="K142" s="39">
        <f t="shared" si="38"/>
        <v>0</v>
      </c>
      <c r="L142" s="39">
        <f t="shared" si="29"/>
        <v>96761291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18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16:B16"/>
    <mergeCell ref="A17:B17"/>
    <mergeCell ref="A18:B18"/>
    <mergeCell ref="A19:B19"/>
    <mergeCell ref="A20:B20"/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8:B8"/>
    <mergeCell ref="A9:L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L115"/>
    <mergeCell ref="A117:B117"/>
    <mergeCell ref="A118:L118"/>
    <mergeCell ref="C114:L114"/>
    <mergeCell ref="A146:C146"/>
    <mergeCell ref="E146:L146"/>
    <mergeCell ref="A139:B139"/>
    <mergeCell ref="A140:B140"/>
    <mergeCell ref="A141:B141"/>
    <mergeCell ref="A142:B142"/>
    <mergeCell ref="E145:L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A2:M156"/>
  <sheetViews>
    <sheetView workbookViewId="0">
      <pane ySplit="8" topLeftCell="A132" activePane="bottomLeft" state="frozen"/>
      <selection pane="bottomLeft" activeCell="J142" sqref="J142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9.140625" style="44"/>
    <col min="14" max="16384" width="9.140625" style="1"/>
  </cols>
  <sheetData>
    <row r="2" spans="1:12" ht="15" customHeight="1" x14ac:dyDescent="0.25">
      <c r="A2" s="83" t="s">
        <v>367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40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G29" si="3">SUM(F24:F28)</f>
        <v>0</v>
      </c>
      <c r="G29" s="32">
        <f t="shared" si="3"/>
        <v>0</v>
      </c>
      <c r="H29" s="32">
        <f t="shared" ref="H29:K29" si="4">SUM(H24:H28)</f>
        <v>0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5">F31+F37+F33</f>
        <v>0</v>
      </c>
      <c r="G30" s="25">
        <f t="shared" si="5"/>
        <v>0</v>
      </c>
      <c r="H30" s="25">
        <f t="shared" ref="H30:K30" si="6">H31+H37+H33</f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K32" si="7">SUM(F30:F31)</f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ref="J41:K41" si="9">SUM(J36:J40)</f>
        <v>0</v>
      </c>
      <c r="K41" s="28">
        <f t="shared" si="9"/>
        <v>0</v>
      </c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I43" si="10">F32+F33+F34+F35+F41+F42</f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ref="J43:K43" si="11">J32+J33+J34+J35+J41+J42</f>
        <v>0</v>
      </c>
      <c r="K43" s="31">
        <f t="shared" si="11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1720469</v>
      </c>
      <c r="F45" s="28"/>
      <c r="G45" s="28"/>
      <c r="H45" s="28">
        <v>-1000000</v>
      </c>
      <c r="I45" s="28"/>
      <c r="J45" s="28"/>
      <c r="K45" s="28"/>
      <c r="L45" s="28">
        <f t="shared" si="0"/>
        <v>720469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>
        <v>2800000</v>
      </c>
      <c r="F47" s="28"/>
      <c r="G47" s="28"/>
      <c r="H47" s="28"/>
      <c r="I47" s="28"/>
      <c r="J47" s="28"/>
      <c r="K47" s="28"/>
      <c r="L47" s="28">
        <f t="shared" si="0"/>
        <v>2800000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/>
      <c r="F48" s="28"/>
      <c r="G48" s="28"/>
      <c r="H48" s="28"/>
      <c r="I48" s="28"/>
      <c r="J48" s="28"/>
      <c r="K48" s="28"/>
      <c r="L48" s="28">
        <f t="shared" si="0"/>
        <v>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464527</v>
      </c>
      <c r="F49" s="28"/>
      <c r="G49" s="28"/>
      <c r="H49" s="28"/>
      <c r="I49" s="28"/>
      <c r="J49" s="28"/>
      <c r="K49" s="28"/>
      <c r="L49" s="28">
        <f t="shared" si="0"/>
        <v>464527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/>
      <c r="F52" s="24"/>
      <c r="G52" s="24"/>
      <c r="H52" s="24"/>
      <c r="I52" s="24"/>
      <c r="J52" s="24"/>
      <c r="K52" s="24"/>
      <c r="L52" s="28">
        <f t="shared" si="0"/>
        <v>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0</v>
      </c>
      <c r="F53" s="28">
        <f t="shared" ref="F53:K53" si="12">SUM(F51:F52)</f>
        <v>0</v>
      </c>
      <c r="G53" s="28">
        <f t="shared" si="12"/>
        <v>0</v>
      </c>
      <c r="H53" s="28">
        <f t="shared" si="12"/>
        <v>0</v>
      </c>
      <c r="I53" s="28">
        <f t="shared" si="12"/>
        <v>0</v>
      </c>
      <c r="J53" s="28">
        <f t="shared" si="12"/>
        <v>0</v>
      </c>
      <c r="K53" s="28">
        <f t="shared" si="12"/>
        <v>0</v>
      </c>
      <c r="L53" s="28">
        <f t="shared" si="0"/>
        <v>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K56" si="13">SUM(F54:F55)</f>
        <v>0</v>
      </c>
      <c r="G56" s="28">
        <f t="shared" si="13"/>
        <v>0</v>
      </c>
      <c r="H56" s="28">
        <f t="shared" si="13"/>
        <v>0</v>
      </c>
      <c r="I56" s="28">
        <f t="shared" si="13"/>
        <v>0</v>
      </c>
      <c r="J56" s="28">
        <f t="shared" si="13"/>
        <v>0</v>
      </c>
      <c r="K56" s="28">
        <f t="shared" si="13"/>
        <v>0</v>
      </c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4984996</v>
      </c>
      <c r="F59" s="31">
        <f t="shared" ref="F59:K59" si="14">F44+F45+F46+F47+F48+F49+F50+F53+F56+F57+F58</f>
        <v>0</v>
      </c>
      <c r="G59" s="31">
        <f t="shared" si="14"/>
        <v>0</v>
      </c>
      <c r="H59" s="31">
        <f t="shared" si="14"/>
        <v>-1000000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0"/>
        <v>3984996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5">SUM(F60:F64)</f>
        <v>0</v>
      </c>
      <c r="G65" s="31">
        <f t="shared" si="15"/>
        <v>0</v>
      </c>
      <c r="H65" s="31">
        <f t="shared" si="15"/>
        <v>0</v>
      </c>
      <c r="I65" s="31">
        <f t="shared" si="15"/>
        <v>0</v>
      </c>
      <c r="J65" s="31">
        <f t="shared" si="15"/>
        <v>0</v>
      </c>
      <c r="K65" s="31">
        <f t="shared" si="15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6">SUM(F66:F70)</f>
        <v>0</v>
      </c>
      <c r="G71" s="32">
        <f t="shared" si="16"/>
        <v>0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17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17"/>
        <v>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4984996</v>
      </c>
      <c r="F78" s="35">
        <f t="shared" ref="F78:K78" si="18">F23+F29+F43+F59+F65+F71+F77</f>
        <v>0</v>
      </c>
      <c r="G78" s="35">
        <f t="shared" si="18"/>
        <v>0</v>
      </c>
      <c r="H78" s="35">
        <f t="shared" si="18"/>
        <v>-1000000</v>
      </c>
      <c r="I78" s="35">
        <f t="shared" si="18"/>
        <v>0</v>
      </c>
      <c r="J78" s="35">
        <f t="shared" si="18"/>
        <v>0</v>
      </c>
      <c r="K78" s="35">
        <f t="shared" si="18"/>
        <v>0</v>
      </c>
      <c r="L78" s="35">
        <f t="shared" si="17"/>
        <v>3984996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7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7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7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G82" si="19">SUM(F79:F81)</f>
        <v>0</v>
      </c>
      <c r="G82" s="28">
        <f t="shared" si="19"/>
        <v>0</v>
      </c>
      <c r="H82" s="28"/>
      <c r="I82" s="28"/>
      <c r="J82" s="28"/>
      <c r="K82" s="28"/>
      <c r="L82" s="28">
        <f t="shared" si="17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7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7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7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7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20">SUM(F79:F86)</f>
        <v>0</v>
      </c>
      <c r="G87" s="28">
        <f t="shared" si="20"/>
        <v>0</v>
      </c>
      <c r="H87" s="28">
        <f t="shared" si="20"/>
        <v>0</v>
      </c>
      <c r="I87" s="28">
        <f t="shared" si="20"/>
        <v>0</v>
      </c>
      <c r="J87" s="28">
        <f t="shared" si="20"/>
        <v>0</v>
      </c>
      <c r="K87" s="28">
        <f t="shared" si="20"/>
        <v>0</v>
      </c>
      <c r="L87" s="28">
        <f t="shared" si="17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>
        <v>1034807</v>
      </c>
      <c r="J88" s="24"/>
      <c r="K88" s="24"/>
      <c r="L88" s="28">
        <f t="shared" si="17"/>
        <v>1034807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7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21">SUM(F88:F89)</f>
        <v>0</v>
      </c>
      <c r="G90" s="28">
        <f t="shared" si="21"/>
        <v>0</v>
      </c>
      <c r="H90" s="28">
        <f t="shared" si="21"/>
        <v>0</v>
      </c>
      <c r="I90" s="28">
        <f t="shared" si="21"/>
        <v>1034807</v>
      </c>
      <c r="J90" s="28">
        <f t="shared" si="21"/>
        <v>0</v>
      </c>
      <c r="K90" s="28">
        <f t="shared" si="21"/>
        <v>0</v>
      </c>
      <c r="L90" s="28">
        <f t="shared" si="17"/>
        <v>1034807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7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7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48809919</v>
      </c>
      <c r="F93" s="28"/>
      <c r="G93" s="28"/>
      <c r="H93" s="28">
        <v>-2000000</v>
      </c>
      <c r="I93" s="28">
        <v>-8741000</v>
      </c>
      <c r="J93" s="28">
        <v>-13961489</v>
      </c>
      <c r="K93" s="28"/>
      <c r="L93" s="28">
        <f t="shared" si="17"/>
        <v>24107430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7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7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7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7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7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48809919</v>
      </c>
      <c r="F99" s="31">
        <f t="shared" ref="F99:K99" si="22">F82+F87+F90+F91+F92+F93+F94+F95+F98</f>
        <v>0</v>
      </c>
      <c r="G99" s="31">
        <f t="shared" si="22"/>
        <v>0</v>
      </c>
      <c r="H99" s="31">
        <f t="shared" si="22"/>
        <v>-2000000</v>
      </c>
      <c r="I99" s="31">
        <f t="shared" si="22"/>
        <v>-7706193</v>
      </c>
      <c r="J99" s="31">
        <f t="shared" si="22"/>
        <v>-13961489</v>
      </c>
      <c r="K99" s="31">
        <f t="shared" si="22"/>
        <v>0</v>
      </c>
      <c r="L99" s="31">
        <f t="shared" si="17"/>
        <v>25142237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7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7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7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7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7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H105" si="23">SUM(F100:F104)</f>
        <v>0</v>
      </c>
      <c r="G105" s="31">
        <f t="shared" si="23"/>
        <v>0</v>
      </c>
      <c r="H105" s="31">
        <f t="shared" si="23"/>
        <v>0</v>
      </c>
      <c r="I105" s="31">
        <f t="shared" ref="I105:K105" si="24">SUM(I100:I104)</f>
        <v>0</v>
      </c>
      <c r="J105" s="31">
        <f t="shared" si="24"/>
        <v>0</v>
      </c>
      <c r="K105" s="31">
        <f t="shared" si="24"/>
        <v>0</v>
      </c>
      <c r="L105" s="31">
        <f t="shared" si="17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7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7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48809919</v>
      </c>
      <c r="F108" s="35">
        <f t="shared" ref="F108:G108" si="25">F99+F105+F106+F107</f>
        <v>0</v>
      </c>
      <c r="G108" s="35">
        <f t="shared" si="25"/>
        <v>0</v>
      </c>
      <c r="H108" s="35">
        <f t="shared" ref="H108" si="26">H99+H105+H106+H107</f>
        <v>-2000000</v>
      </c>
      <c r="I108" s="35">
        <f t="shared" ref="I108" si="27">I99+I105+I106+I107</f>
        <v>-7706193</v>
      </c>
      <c r="J108" s="35">
        <f t="shared" ref="J108:K108" si="28">J99+J105+J106+J107</f>
        <v>-13961489</v>
      </c>
      <c r="K108" s="35">
        <f t="shared" si="28"/>
        <v>0</v>
      </c>
      <c r="L108" s="35">
        <f t="shared" si="17"/>
        <v>25142237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53794915</v>
      </c>
      <c r="F109" s="39">
        <f t="shared" ref="F109:G109" si="29">F78+F108</f>
        <v>0</v>
      </c>
      <c r="G109" s="39">
        <f t="shared" si="29"/>
        <v>0</v>
      </c>
      <c r="H109" s="39">
        <f t="shared" ref="H109" si="30">H78+H108</f>
        <v>-3000000</v>
      </c>
      <c r="I109" s="39">
        <f t="shared" ref="I109" si="31">I78+I108</f>
        <v>-7706193</v>
      </c>
      <c r="J109" s="39">
        <f t="shared" ref="J109:K109" si="32">J78+J108</f>
        <v>-13961489</v>
      </c>
      <c r="K109" s="39">
        <f t="shared" si="32"/>
        <v>0</v>
      </c>
      <c r="L109" s="39">
        <f t="shared" si="17"/>
        <v>29127233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80" t="s">
        <v>31</v>
      </c>
      <c r="B114" s="80"/>
      <c r="C114" s="84" t="s">
        <v>40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2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2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/>
      <c r="K117" s="60"/>
      <c r="L117" s="46">
        <v>8</v>
      </c>
    </row>
    <row r="118" spans="1:12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2" x14ac:dyDescent="0.25">
      <c r="A119" s="89" t="s">
        <v>67</v>
      </c>
      <c r="B119" s="89"/>
      <c r="C119" s="23" t="s">
        <v>239</v>
      </c>
      <c r="D119" s="23" t="s">
        <v>235</v>
      </c>
      <c r="E119" s="24">
        <v>19696800</v>
      </c>
      <c r="F119" s="24"/>
      <c r="G119" s="24"/>
      <c r="H119" s="24"/>
      <c r="I119" s="24">
        <f>-800000+62999</f>
        <v>-737001</v>
      </c>
      <c r="J119" s="24">
        <v>-5053175</v>
      </c>
      <c r="K119" s="24"/>
      <c r="L119" s="28">
        <f>SUM(E119:K119)</f>
        <v>13906624</v>
      </c>
    </row>
    <row r="120" spans="1:12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v>3606165</v>
      </c>
      <c r="F120" s="24"/>
      <c r="G120" s="24"/>
      <c r="H120" s="24"/>
      <c r="I120" s="24">
        <f>-156000+47250</f>
        <v>-108750</v>
      </c>
      <c r="J120" s="24">
        <v>-1037386</v>
      </c>
      <c r="K120" s="24"/>
      <c r="L120" s="28">
        <f t="shared" ref="L120:L142" si="33">SUM(E120:K120)</f>
        <v>2460029</v>
      </c>
    </row>
    <row r="121" spans="1:12" x14ac:dyDescent="0.25">
      <c r="A121" s="89" t="s">
        <v>69</v>
      </c>
      <c r="B121" s="89"/>
      <c r="C121" s="23" t="s">
        <v>32</v>
      </c>
      <c r="D121" s="23" t="s">
        <v>238</v>
      </c>
      <c r="E121" s="24">
        <v>29387050</v>
      </c>
      <c r="F121" s="24"/>
      <c r="G121" s="24"/>
      <c r="H121" s="24">
        <v>-3000000</v>
      </c>
      <c r="I121" s="24">
        <v>-7150000</v>
      </c>
      <c r="J121" s="24">
        <v>-12124526</v>
      </c>
      <c r="K121" s="24"/>
      <c r="L121" s="28">
        <f t="shared" si="33"/>
        <v>7112524</v>
      </c>
    </row>
    <row r="122" spans="1:12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33"/>
        <v>0</v>
      </c>
    </row>
    <row r="123" spans="1:12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>
        <v>924558</v>
      </c>
      <c r="J123" s="24">
        <v>4402598</v>
      </c>
      <c r="K123" s="24"/>
      <c r="L123" s="28">
        <f t="shared" si="33"/>
        <v>5327156</v>
      </c>
    </row>
    <row r="124" spans="1:12" x14ac:dyDescent="0.25">
      <c r="A124" s="89" t="s">
        <v>72</v>
      </c>
      <c r="B124" s="89"/>
      <c r="C124" s="23" t="s">
        <v>244</v>
      </c>
      <c r="D124" s="23" t="s">
        <v>243</v>
      </c>
      <c r="E124" s="24">
        <v>1104900</v>
      </c>
      <c r="F124" s="24"/>
      <c r="G124" s="24"/>
      <c r="H124" s="24"/>
      <c r="I124" s="24">
        <v>-635000</v>
      </c>
      <c r="J124" s="24">
        <v>-149000</v>
      </c>
      <c r="K124" s="24"/>
      <c r="L124" s="28">
        <f t="shared" si="33"/>
        <v>320900</v>
      </c>
    </row>
    <row r="125" spans="1:12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8">
        <f t="shared" si="33"/>
        <v>0</v>
      </c>
    </row>
    <row r="126" spans="1:12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33"/>
        <v>0</v>
      </c>
    </row>
    <row r="127" spans="1:12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53794915</v>
      </c>
      <c r="F127" s="35">
        <f t="shared" ref="F127:K127" si="34">SUM(F119:F126)</f>
        <v>0</v>
      </c>
      <c r="G127" s="35">
        <f t="shared" si="34"/>
        <v>0</v>
      </c>
      <c r="H127" s="35">
        <f t="shared" si="34"/>
        <v>-3000000</v>
      </c>
      <c r="I127" s="35">
        <f t="shared" si="34"/>
        <v>-7706193</v>
      </c>
      <c r="J127" s="35">
        <f t="shared" si="34"/>
        <v>-13961489</v>
      </c>
      <c r="K127" s="35">
        <f t="shared" si="34"/>
        <v>0</v>
      </c>
      <c r="L127" s="35">
        <f t="shared" si="33"/>
        <v>29127233</v>
      </c>
    </row>
    <row r="128" spans="1:12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33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33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33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33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33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33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33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33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33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5">SUM(F128:F136)</f>
        <v>0</v>
      </c>
      <c r="G137" s="31">
        <f t="shared" si="35"/>
        <v>0</v>
      </c>
      <c r="H137" s="31">
        <f t="shared" ref="H137:K137" si="36">SUM(H128:H136)</f>
        <v>0</v>
      </c>
      <c r="I137" s="31">
        <f t="shared" si="36"/>
        <v>0</v>
      </c>
      <c r="J137" s="31">
        <f t="shared" si="36"/>
        <v>0</v>
      </c>
      <c r="K137" s="31">
        <f t="shared" si="36"/>
        <v>0</v>
      </c>
      <c r="L137" s="31">
        <f t="shared" si="33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33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33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33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37">F137+F138+F139+F140</f>
        <v>0</v>
      </c>
      <c r="G141" s="35">
        <f t="shared" si="37"/>
        <v>0</v>
      </c>
      <c r="H141" s="35">
        <f t="shared" ref="H141:I141" si="38">H137+H138+H139+H140</f>
        <v>0</v>
      </c>
      <c r="I141" s="35">
        <f t="shared" si="38"/>
        <v>0</v>
      </c>
      <c r="J141" s="35">
        <f t="shared" ref="J141:K141" si="39">J137+J138+J139+J140</f>
        <v>0</v>
      </c>
      <c r="K141" s="35">
        <f t="shared" si="39"/>
        <v>0</v>
      </c>
      <c r="L141" s="35">
        <f t="shared" si="33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53794915</v>
      </c>
      <c r="F142" s="39">
        <f t="shared" ref="F142:G142" si="40">F127+F141</f>
        <v>0</v>
      </c>
      <c r="G142" s="39">
        <f t="shared" si="40"/>
        <v>0</v>
      </c>
      <c r="H142" s="39">
        <f t="shared" ref="H142:I142" si="41">H127+H141</f>
        <v>-3000000</v>
      </c>
      <c r="I142" s="39">
        <f t="shared" si="41"/>
        <v>-7706193</v>
      </c>
      <c r="J142" s="39">
        <f t="shared" ref="J142:K142" si="42">J127+J141</f>
        <v>-13961489</v>
      </c>
      <c r="K142" s="39">
        <f t="shared" si="42"/>
        <v>0</v>
      </c>
      <c r="L142" s="50">
        <f t="shared" si="33"/>
        <v>29127233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0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14:B14"/>
    <mergeCell ref="A15:B15"/>
    <mergeCell ref="A16:B16"/>
    <mergeCell ref="A17:B17"/>
    <mergeCell ref="A18:B18"/>
    <mergeCell ref="A19:B19"/>
    <mergeCell ref="A20:B20"/>
    <mergeCell ref="A8:B8"/>
    <mergeCell ref="A9:L9"/>
    <mergeCell ref="A11:B11"/>
    <mergeCell ref="A12:B12"/>
    <mergeCell ref="A13:B13"/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L115"/>
    <mergeCell ref="A117:B117"/>
    <mergeCell ref="A118:L118"/>
    <mergeCell ref="C114:L114"/>
    <mergeCell ref="A146:C146"/>
    <mergeCell ref="E146:L146"/>
    <mergeCell ref="A139:B139"/>
    <mergeCell ref="A140:B140"/>
    <mergeCell ref="A141:B141"/>
    <mergeCell ref="A142:B142"/>
    <mergeCell ref="E145:L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39997558519241921"/>
  </sheetPr>
  <dimension ref="A2:M156"/>
  <sheetViews>
    <sheetView workbookViewId="0">
      <pane ySplit="8" topLeftCell="A125" activePane="bottomLeft" state="frozen"/>
      <selection pane="bottomLeft" activeCell="R135" sqref="R135:R13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6384" width="9.140625" style="1"/>
  </cols>
  <sheetData>
    <row r="2" spans="1:12" ht="15" customHeight="1" x14ac:dyDescent="0.25">
      <c r="A2" s="83" t="s">
        <v>368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377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K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5"/>
      <c r="K30" s="25"/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K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G41" si="6">SUM(F36:F40)</f>
        <v>0</v>
      </c>
      <c r="G41" s="28">
        <f t="shared" si="6"/>
        <v>0</v>
      </c>
      <c r="H41" s="28">
        <f t="shared" ref="H41:I41" si="7">SUM(H36:H40)</f>
        <v>0</v>
      </c>
      <c r="I41" s="28">
        <f t="shared" si="7"/>
        <v>0</v>
      </c>
      <c r="J41" s="28">
        <f t="shared" ref="J41:K41" si="8">SUM(J36:J40)</f>
        <v>0</v>
      </c>
      <c r="K41" s="28">
        <f t="shared" si="8"/>
        <v>0</v>
      </c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G43" si="9">F32+F33+F34+F35+F41+F42</f>
        <v>0</v>
      </c>
      <c r="G43" s="31">
        <f t="shared" si="9"/>
        <v>0</v>
      </c>
      <c r="H43" s="31">
        <f t="shared" ref="H43:I43" si="10">H32+H33+H34+H35+H41+H42</f>
        <v>0</v>
      </c>
      <c r="I43" s="31">
        <f t="shared" si="10"/>
        <v>0</v>
      </c>
      <c r="J43" s="31">
        <f t="shared" ref="J43:K43" si="11">J32+J33+J34+J35+J41+J42</f>
        <v>0</v>
      </c>
      <c r="K43" s="31">
        <f t="shared" si="11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1500000</v>
      </c>
      <c r="F45" s="28"/>
      <c r="G45" s="28"/>
      <c r="H45" s="28"/>
      <c r="I45" s="28"/>
      <c r="J45" s="28"/>
      <c r="K45" s="28"/>
      <c r="L45" s="28">
        <f t="shared" si="0"/>
        <v>1500000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>
        <v>6305512</v>
      </c>
      <c r="F48" s="28"/>
      <c r="G48" s="28"/>
      <c r="H48" s="28"/>
      <c r="I48" s="28"/>
      <c r="J48" s="28"/>
      <c r="K48" s="28"/>
      <c r="L48" s="28">
        <f t="shared" si="0"/>
        <v>6305512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>
        <v>2107488</v>
      </c>
      <c r="F49" s="28"/>
      <c r="G49" s="28"/>
      <c r="H49" s="28"/>
      <c r="I49" s="28"/>
      <c r="J49" s="28"/>
      <c r="K49" s="28"/>
      <c r="L49" s="28">
        <f t="shared" si="0"/>
        <v>2107488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/>
      <c r="F52" s="24"/>
      <c r="G52" s="24"/>
      <c r="H52" s="24"/>
      <c r="I52" s="24"/>
      <c r="J52" s="24"/>
      <c r="K52" s="24"/>
      <c r="L52" s="28">
        <f t="shared" si="0"/>
        <v>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0</v>
      </c>
      <c r="F53" s="28">
        <f t="shared" ref="F53:K53" si="12">SUM(F51:F52)</f>
        <v>0</v>
      </c>
      <c r="G53" s="28">
        <f t="shared" si="12"/>
        <v>0</v>
      </c>
      <c r="H53" s="28">
        <f t="shared" si="12"/>
        <v>0</v>
      </c>
      <c r="I53" s="28">
        <f t="shared" si="12"/>
        <v>0</v>
      </c>
      <c r="J53" s="28">
        <f t="shared" si="12"/>
        <v>0</v>
      </c>
      <c r="K53" s="28">
        <f t="shared" si="12"/>
        <v>0</v>
      </c>
      <c r="L53" s="28">
        <f t="shared" si="0"/>
        <v>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K56" si="13">SUM(F54:F55)</f>
        <v>0</v>
      </c>
      <c r="G56" s="28">
        <f t="shared" si="13"/>
        <v>0</v>
      </c>
      <c r="H56" s="28">
        <f t="shared" si="13"/>
        <v>0</v>
      </c>
      <c r="I56" s="28">
        <f t="shared" si="13"/>
        <v>0</v>
      </c>
      <c r="J56" s="28">
        <f t="shared" si="13"/>
        <v>0</v>
      </c>
      <c r="K56" s="28">
        <f t="shared" si="13"/>
        <v>0</v>
      </c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9913000</v>
      </c>
      <c r="F59" s="31">
        <f t="shared" ref="F59:K59" si="14">F44+F45+F46+F47+F48+F49+F50+F53+F56+F57+F58</f>
        <v>0</v>
      </c>
      <c r="G59" s="31">
        <f t="shared" si="14"/>
        <v>0</v>
      </c>
      <c r="H59" s="31">
        <f t="shared" si="14"/>
        <v>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0"/>
        <v>9913000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5">SUM(F60:F64)</f>
        <v>0</v>
      </c>
      <c r="G65" s="31">
        <f t="shared" si="15"/>
        <v>0</v>
      </c>
      <c r="H65" s="31">
        <f t="shared" si="15"/>
        <v>0</v>
      </c>
      <c r="I65" s="31">
        <f t="shared" si="15"/>
        <v>0</v>
      </c>
      <c r="J65" s="31">
        <f t="shared" si="15"/>
        <v>0</v>
      </c>
      <c r="K65" s="31">
        <f t="shared" si="15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6">SUM(F66:F70)</f>
        <v>0</v>
      </c>
      <c r="G71" s="32">
        <f t="shared" si="16"/>
        <v>0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64">
        <v>1618960</v>
      </c>
      <c r="J76" s="64"/>
      <c r="K76" s="64"/>
      <c r="L76" s="28">
        <f t="shared" ref="L76:L110" si="17">SUM(E76:K76)</f>
        <v>1618960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>
        <f>SUM(E72:E76)</f>
        <v>0</v>
      </c>
      <c r="F77" s="32">
        <f t="shared" ref="F77:I77" si="18">SUM(F72:F76)</f>
        <v>0</v>
      </c>
      <c r="G77" s="32">
        <f t="shared" si="18"/>
        <v>0</v>
      </c>
      <c r="H77" s="32">
        <f t="shared" si="18"/>
        <v>0</v>
      </c>
      <c r="I77" s="31">
        <f t="shared" si="18"/>
        <v>1618960</v>
      </c>
      <c r="J77" s="31">
        <f t="shared" ref="J77:K77" si="19">SUM(J72:J76)</f>
        <v>0</v>
      </c>
      <c r="K77" s="31">
        <f t="shared" si="19"/>
        <v>0</v>
      </c>
      <c r="L77" s="31">
        <f t="shared" si="17"/>
        <v>1618960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9913000</v>
      </c>
      <c r="F78" s="35">
        <f t="shared" ref="F78:I78" si="20">F23+F29+F43+F59+F65+F71+F77</f>
        <v>0</v>
      </c>
      <c r="G78" s="35">
        <f t="shared" si="20"/>
        <v>0</v>
      </c>
      <c r="H78" s="35">
        <f t="shared" si="20"/>
        <v>0</v>
      </c>
      <c r="I78" s="35">
        <f t="shared" si="20"/>
        <v>1618960</v>
      </c>
      <c r="J78" s="35">
        <f t="shared" ref="J78:K78" si="21">J23+J29+J43+J59+J65+J71+J77</f>
        <v>0</v>
      </c>
      <c r="K78" s="35">
        <f t="shared" si="21"/>
        <v>0</v>
      </c>
      <c r="L78" s="35">
        <f t="shared" si="17"/>
        <v>11531960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7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7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7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K82" si="22">SUM(F79:F81)</f>
        <v>0</v>
      </c>
      <c r="G82" s="28">
        <f t="shared" si="22"/>
        <v>0</v>
      </c>
      <c r="H82" s="28">
        <f t="shared" si="22"/>
        <v>0</v>
      </c>
      <c r="I82" s="28">
        <f t="shared" si="22"/>
        <v>0</v>
      </c>
      <c r="J82" s="28">
        <f t="shared" si="22"/>
        <v>0</v>
      </c>
      <c r="K82" s="28">
        <f t="shared" si="22"/>
        <v>0</v>
      </c>
      <c r="L82" s="28">
        <f t="shared" si="17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7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7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7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7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23">SUM(F79:F86)</f>
        <v>0</v>
      </c>
      <c r="G87" s="28">
        <f t="shared" si="23"/>
        <v>0</v>
      </c>
      <c r="H87" s="28">
        <f t="shared" si="23"/>
        <v>0</v>
      </c>
      <c r="I87" s="28">
        <f t="shared" si="23"/>
        <v>0</v>
      </c>
      <c r="J87" s="28">
        <f t="shared" si="23"/>
        <v>0</v>
      </c>
      <c r="K87" s="28">
        <f t="shared" si="23"/>
        <v>0</v>
      </c>
      <c r="L87" s="28">
        <f t="shared" si="17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>
        <v>6166038</v>
      </c>
      <c r="J88" s="24"/>
      <c r="K88" s="24"/>
      <c r="L88" s="28">
        <f t="shared" si="17"/>
        <v>6166038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7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24">SUM(F88:F89)</f>
        <v>0</v>
      </c>
      <c r="G90" s="28">
        <f t="shared" si="24"/>
        <v>0</v>
      </c>
      <c r="H90" s="28">
        <f t="shared" si="24"/>
        <v>0</v>
      </c>
      <c r="I90" s="28">
        <f t="shared" si="24"/>
        <v>6166038</v>
      </c>
      <c r="J90" s="28">
        <f t="shared" si="24"/>
        <v>0</v>
      </c>
      <c r="K90" s="28">
        <f t="shared" si="24"/>
        <v>0</v>
      </c>
      <c r="L90" s="28">
        <f t="shared" si="17"/>
        <v>6166038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7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7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316956118</v>
      </c>
      <c r="F93" s="28"/>
      <c r="G93" s="28"/>
      <c r="H93" s="28"/>
      <c r="I93" s="28">
        <v>-10022150</v>
      </c>
      <c r="J93" s="28"/>
      <c r="K93" s="28"/>
      <c r="L93" s="28">
        <f t="shared" si="17"/>
        <v>306933968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7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7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7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7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7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316956118</v>
      </c>
      <c r="F99" s="31">
        <f t="shared" ref="F99:K99" si="25">F82+F87+F90+F91+F92+F93+F94+F95+F98</f>
        <v>0</v>
      </c>
      <c r="G99" s="31">
        <f t="shared" si="25"/>
        <v>0</v>
      </c>
      <c r="H99" s="31">
        <f t="shared" si="25"/>
        <v>0</v>
      </c>
      <c r="I99" s="31">
        <f t="shared" si="25"/>
        <v>-3856112</v>
      </c>
      <c r="J99" s="31">
        <f t="shared" si="25"/>
        <v>0</v>
      </c>
      <c r="K99" s="31">
        <f t="shared" si="25"/>
        <v>0</v>
      </c>
      <c r="L99" s="31">
        <f t="shared" si="17"/>
        <v>313100006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7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7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7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7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7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G105" si="26">SUM(F100:F104)</f>
        <v>0</v>
      </c>
      <c r="G105" s="31">
        <f t="shared" si="26"/>
        <v>0</v>
      </c>
      <c r="H105" s="31">
        <f t="shared" ref="H105:I105" si="27">SUM(H100:H104)</f>
        <v>0</v>
      </c>
      <c r="I105" s="31">
        <f t="shared" si="27"/>
        <v>0</v>
      </c>
      <c r="J105" s="31">
        <f t="shared" ref="J105:K105" si="28">SUM(J100:J104)</f>
        <v>0</v>
      </c>
      <c r="K105" s="31">
        <f t="shared" si="28"/>
        <v>0</v>
      </c>
      <c r="L105" s="31">
        <f t="shared" si="17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7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7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316956118</v>
      </c>
      <c r="F108" s="35">
        <f t="shared" ref="F108:G108" si="29">F99+F105+F106+F107</f>
        <v>0</v>
      </c>
      <c r="G108" s="35">
        <f t="shared" si="29"/>
        <v>0</v>
      </c>
      <c r="H108" s="35">
        <f t="shared" ref="H108:I108" si="30">H99+H105+H106+H107</f>
        <v>0</v>
      </c>
      <c r="I108" s="35">
        <f t="shared" si="30"/>
        <v>-3856112</v>
      </c>
      <c r="J108" s="35">
        <f t="shared" ref="J108:K108" si="31">J99+J105+J106+J107</f>
        <v>0</v>
      </c>
      <c r="K108" s="35">
        <f t="shared" si="31"/>
        <v>0</v>
      </c>
      <c r="L108" s="35">
        <f t="shared" si="17"/>
        <v>313100006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326869118</v>
      </c>
      <c r="F109" s="39">
        <f t="shared" ref="F109:G109" si="32">F78+F108</f>
        <v>0</v>
      </c>
      <c r="G109" s="39">
        <f t="shared" si="32"/>
        <v>0</v>
      </c>
      <c r="H109" s="39">
        <f t="shared" ref="H109:I109" si="33">H78+H108</f>
        <v>0</v>
      </c>
      <c r="I109" s="39">
        <f t="shared" si="33"/>
        <v>-2237152</v>
      </c>
      <c r="J109" s="39">
        <f t="shared" ref="J109:K109" si="34">J78+J108</f>
        <v>0</v>
      </c>
      <c r="K109" s="39">
        <f t="shared" si="34"/>
        <v>0</v>
      </c>
      <c r="L109" s="50">
        <f t="shared" si="17"/>
        <v>324631966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>
        <f t="shared" si="17"/>
        <v>0</v>
      </c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3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3" x14ac:dyDescent="0.25">
      <c r="A114" s="80" t="s">
        <v>31</v>
      </c>
      <c r="B114" s="80"/>
      <c r="C114" s="84" t="s">
        <v>377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3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3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3" x14ac:dyDescent="0.25">
      <c r="A119" s="89" t="s">
        <v>67</v>
      </c>
      <c r="B119" s="89"/>
      <c r="C119" s="23" t="s">
        <v>239</v>
      </c>
      <c r="D119" s="23" t="s">
        <v>235</v>
      </c>
      <c r="E119" s="24">
        <v>205860745</v>
      </c>
      <c r="F119" s="24"/>
      <c r="G119" s="24"/>
      <c r="H119" s="24"/>
      <c r="I119" s="24">
        <f>712147+1777000</f>
        <v>2489147</v>
      </c>
      <c r="J119" s="24"/>
      <c r="K119" s="24"/>
      <c r="L119" s="28">
        <f>SUM(E119:K119)</f>
        <v>208349892</v>
      </c>
    </row>
    <row r="120" spans="1:13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v>40075133</v>
      </c>
      <c r="F120" s="24"/>
      <c r="G120" s="24"/>
      <c r="H120" s="24"/>
      <c r="I120" s="24">
        <f>455000+346850</f>
        <v>801850</v>
      </c>
      <c r="J120" s="24"/>
      <c r="K120" s="24"/>
      <c r="L120" s="28">
        <f t="shared" ref="L120:L142" si="35">SUM(E120:K120)</f>
        <v>40876983</v>
      </c>
    </row>
    <row r="121" spans="1:13" x14ac:dyDescent="0.25">
      <c r="A121" s="89" t="s">
        <v>69</v>
      </c>
      <c r="B121" s="89"/>
      <c r="C121" s="23" t="s">
        <v>32</v>
      </c>
      <c r="D121" s="23" t="s">
        <v>238</v>
      </c>
      <c r="E121" s="24">
        <v>78278940</v>
      </c>
      <c r="F121" s="24"/>
      <c r="G121" s="24"/>
      <c r="H121" s="24"/>
      <c r="I121" s="24">
        <v>-9860000</v>
      </c>
      <c r="J121" s="24"/>
      <c r="K121" s="24"/>
      <c r="L121" s="28">
        <f t="shared" si="35"/>
        <v>68418940</v>
      </c>
    </row>
    <row r="122" spans="1:13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35"/>
        <v>0</v>
      </c>
    </row>
    <row r="123" spans="1:13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>
        <v>4998891</v>
      </c>
      <c r="J123" s="24"/>
      <c r="K123" s="24"/>
      <c r="L123" s="28">
        <f t="shared" si="35"/>
        <v>4998891</v>
      </c>
      <c r="M123" s="19"/>
    </row>
    <row r="124" spans="1:13" x14ac:dyDescent="0.25">
      <c r="A124" s="89" t="s">
        <v>72</v>
      </c>
      <c r="B124" s="89"/>
      <c r="C124" s="23" t="s">
        <v>244</v>
      </c>
      <c r="D124" s="23" t="s">
        <v>243</v>
      </c>
      <c r="E124" s="24">
        <v>749300</v>
      </c>
      <c r="F124" s="24"/>
      <c r="G124" s="24"/>
      <c r="H124" s="24"/>
      <c r="I124" s="24">
        <f>-381000+1618960</f>
        <v>1237960</v>
      </c>
      <c r="J124" s="24"/>
      <c r="K124" s="24"/>
      <c r="L124" s="28">
        <f t="shared" si="35"/>
        <v>1987260</v>
      </c>
    </row>
    <row r="125" spans="1:13" x14ac:dyDescent="0.25">
      <c r="A125" s="89" t="s">
        <v>73</v>
      </c>
      <c r="B125" s="89"/>
      <c r="C125" s="23" t="s">
        <v>25</v>
      </c>
      <c r="D125" s="23" t="s">
        <v>245</v>
      </c>
      <c r="E125" s="24">
        <v>1905000</v>
      </c>
      <c r="F125" s="24"/>
      <c r="G125" s="24"/>
      <c r="H125" s="24"/>
      <c r="I125" s="24">
        <v>-1905000</v>
      </c>
      <c r="J125" s="24"/>
      <c r="K125" s="24"/>
      <c r="L125" s="28">
        <f t="shared" si="35"/>
        <v>0</v>
      </c>
    </row>
    <row r="126" spans="1:13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35"/>
        <v>0</v>
      </c>
    </row>
    <row r="127" spans="1:13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326869118</v>
      </c>
      <c r="F127" s="35">
        <f t="shared" ref="F127:K127" si="36">SUM(F119:F126)</f>
        <v>0</v>
      </c>
      <c r="G127" s="35">
        <f t="shared" si="36"/>
        <v>0</v>
      </c>
      <c r="H127" s="35">
        <f t="shared" si="36"/>
        <v>0</v>
      </c>
      <c r="I127" s="35">
        <f t="shared" si="36"/>
        <v>-2237152</v>
      </c>
      <c r="J127" s="35">
        <f t="shared" si="36"/>
        <v>0</v>
      </c>
      <c r="K127" s="35">
        <f t="shared" si="36"/>
        <v>0</v>
      </c>
      <c r="L127" s="35">
        <f t="shared" si="35"/>
        <v>324631966</v>
      </c>
    </row>
    <row r="128" spans="1:13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35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35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35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35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35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35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35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35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35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7">SUM(F128:F136)</f>
        <v>0</v>
      </c>
      <c r="G137" s="31">
        <f t="shared" si="37"/>
        <v>0</v>
      </c>
      <c r="H137" s="31">
        <f t="shared" ref="H137:I137" si="38">SUM(H128:H136)</f>
        <v>0</v>
      </c>
      <c r="I137" s="31">
        <f t="shared" si="38"/>
        <v>0</v>
      </c>
      <c r="J137" s="31">
        <f t="shared" ref="J137:K137" si="39">SUM(J128:J136)</f>
        <v>0</v>
      </c>
      <c r="K137" s="31">
        <f t="shared" si="39"/>
        <v>0</v>
      </c>
      <c r="L137" s="31">
        <f t="shared" si="35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35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35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35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40">F137+F138+F139+F140</f>
        <v>0</v>
      </c>
      <c r="G141" s="35">
        <f t="shared" si="40"/>
        <v>0</v>
      </c>
      <c r="H141" s="35">
        <f t="shared" ref="H141:I141" si="41">H137+H138+H139+H140</f>
        <v>0</v>
      </c>
      <c r="I141" s="35">
        <f t="shared" si="41"/>
        <v>0</v>
      </c>
      <c r="J141" s="35">
        <f t="shared" ref="J141:K141" si="42">J137+J138+J139+J140</f>
        <v>0</v>
      </c>
      <c r="K141" s="35">
        <f t="shared" si="42"/>
        <v>0</v>
      </c>
      <c r="L141" s="35">
        <f t="shared" si="35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326869118</v>
      </c>
      <c r="F142" s="39">
        <f t="shared" ref="F142:G142" si="43">F127+F141</f>
        <v>0</v>
      </c>
      <c r="G142" s="39">
        <f t="shared" si="43"/>
        <v>0</v>
      </c>
      <c r="H142" s="39">
        <f t="shared" ref="H142:I142" si="44">H127+H141</f>
        <v>0</v>
      </c>
      <c r="I142" s="39">
        <f t="shared" si="44"/>
        <v>-2237152</v>
      </c>
      <c r="J142" s="39">
        <f t="shared" ref="J142:K142" si="45">J127+J141</f>
        <v>0</v>
      </c>
      <c r="K142" s="39">
        <f t="shared" si="45"/>
        <v>0</v>
      </c>
      <c r="L142" s="39">
        <f t="shared" si="35"/>
        <v>324631966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57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16:B16"/>
    <mergeCell ref="A17:B17"/>
    <mergeCell ref="A18:B18"/>
    <mergeCell ref="A19:B19"/>
    <mergeCell ref="A20:B20"/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8:B8"/>
    <mergeCell ref="A9:L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L115"/>
    <mergeCell ref="A117:B117"/>
    <mergeCell ref="A118:L118"/>
    <mergeCell ref="C114:L114"/>
    <mergeCell ref="A146:C146"/>
    <mergeCell ref="E146:L146"/>
    <mergeCell ref="A139:B139"/>
    <mergeCell ref="A140:B140"/>
    <mergeCell ref="A141:B141"/>
    <mergeCell ref="A142:B142"/>
    <mergeCell ref="E145:L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39997558519241921"/>
  </sheetPr>
  <dimension ref="A2:M156"/>
  <sheetViews>
    <sheetView workbookViewId="0">
      <pane ySplit="8" topLeftCell="A133" activePane="bottomLeft" state="frozen"/>
      <selection pane="bottomLeft" activeCell="S90" sqref="S90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10" width="14.28515625" style="1" customWidth="1"/>
    <col min="11" max="11" width="14.28515625" style="1" hidden="1" customWidth="1"/>
    <col min="12" max="12" width="15.42578125" style="1" customWidth="1"/>
    <col min="13" max="13" width="13.5703125" style="1" bestFit="1" customWidth="1"/>
    <col min="14" max="16384" width="9.140625" style="1"/>
  </cols>
  <sheetData>
    <row r="2" spans="1:12" ht="15" customHeight="1" x14ac:dyDescent="0.25">
      <c r="A2" s="83" t="s">
        <v>370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0" t="s">
        <v>31</v>
      </c>
      <c r="B3" s="80"/>
      <c r="C3" s="84" t="s">
        <v>369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5">
      <c r="A4" s="80" t="s">
        <v>34</v>
      </c>
      <c r="B4" s="80"/>
      <c r="C4" s="85" t="s">
        <v>35</v>
      </c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6"/>
      <c r="B5" s="86"/>
      <c r="C5" s="36"/>
      <c r="D5" s="36"/>
      <c r="E5" s="37"/>
      <c r="F5" s="37"/>
      <c r="G5" s="37"/>
      <c r="H5" s="37"/>
      <c r="I5" s="37"/>
      <c r="J5" s="37"/>
      <c r="K5" s="37"/>
      <c r="L5" s="41"/>
    </row>
    <row r="6" spans="1:12" x14ac:dyDescent="0.25">
      <c r="A6" s="80" t="s">
        <v>36</v>
      </c>
      <c r="B6" s="80"/>
      <c r="C6" s="87" t="s">
        <v>37</v>
      </c>
      <c r="D6" s="34"/>
      <c r="E6" s="85" t="s">
        <v>380</v>
      </c>
      <c r="F6" s="85"/>
      <c r="G6" s="85"/>
      <c r="H6" s="88"/>
      <c r="I6" s="88"/>
      <c r="J6" s="88"/>
      <c r="K6" s="88"/>
      <c r="L6" s="88"/>
    </row>
    <row r="7" spans="1:12" ht="25.5" x14ac:dyDescent="0.25">
      <c r="A7" s="80"/>
      <c r="B7" s="80"/>
      <c r="C7" s="87"/>
      <c r="D7" s="34"/>
      <c r="E7" s="40" t="s">
        <v>0</v>
      </c>
      <c r="F7" s="40" t="s">
        <v>1</v>
      </c>
      <c r="G7" s="40" t="s">
        <v>2</v>
      </c>
      <c r="H7" s="45" t="s">
        <v>378</v>
      </c>
      <c r="I7" s="46" t="s">
        <v>379</v>
      </c>
      <c r="J7" s="60" t="s">
        <v>381</v>
      </c>
      <c r="K7" s="60" t="s">
        <v>382</v>
      </c>
      <c r="L7" s="40" t="s">
        <v>3</v>
      </c>
    </row>
    <row r="8" spans="1:12" x14ac:dyDescent="0.25">
      <c r="A8" s="80">
        <v>1</v>
      </c>
      <c r="B8" s="80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60">
        <v>8</v>
      </c>
      <c r="K8" s="60">
        <v>9</v>
      </c>
      <c r="L8" s="60">
        <v>10</v>
      </c>
    </row>
    <row r="9" spans="1:12" x14ac:dyDescent="0.2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1" spans="1:12" ht="38.25" x14ac:dyDescent="0.25">
      <c r="A11" s="89" t="s">
        <v>67</v>
      </c>
      <c r="B11" s="89"/>
      <c r="C11" s="23" t="s">
        <v>4</v>
      </c>
      <c r="D11" s="23" t="s">
        <v>47</v>
      </c>
      <c r="E11" s="24"/>
      <c r="F11" s="25"/>
      <c r="G11" s="24"/>
      <c r="H11" s="24"/>
      <c r="I11" s="24"/>
      <c r="J11" s="24"/>
      <c r="K11" s="24"/>
      <c r="L11" s="28">
        <f>SUM(E11:K11)</f>
        <v>0</v>
      </c>
    </row>
    <row r="12" spans="1:12" ht="38.25" x14ac:dyDescent="0.25">
      <c r="A12" s="89" t="s">
        <v>68</v>
      </c>
      <c r="B12" s="89"/>
      <c r="C12" s="23" t="s">
        <v>48</v>
      </c>
      <c r="D12" s="23" t="s">
        <v>49</v>
      </c>
      <c r="E12" s="24"/>
      <c r="F12" s="25"/>
      <c r="G12" s="25"/>
      <c r="H12" s="25"/>
      <c r="I12" s="25"/>
      <c r="J12" s="25"/>
      <c r="K12" s="25"/>
      <c r="L12" s="28">
        <f t="shared" ref="L12:L75" si="0">SUM(E12:K12)</f>
        <v>0</v>
      </c>
    </row>
    <row r="13" spans="1:12" ht="51" x14ac:dyDescent="0.25">
      <c r="A13" s="89" t="s">
        <v>69</v>
      </c>
      <c r="B13" s="89"/>
      <c r="C13" s="23" t="s">
        <v>50</v>
      </c>
      <c r="D13" s="23" t="s">
        <v>51</v>
      </c>
      <c r="E13" s="24"/>
      <c r="F13" s="25"/>
      <c r="G13" s="25"/>
      <c r="H13" s="25"/>
      <c r="I13" s="25"/>
      <c r="J13" s="25"/>
      <c r="K13" s="25"/>
      <c r="L13" s="28">
        <f t="shared" si="0"/>
        <v>0</v>
      </c>
    </row>
    <row r="14" spans="1:12" ht="25.5" x14ac:dyDescent="0.25">
      <c r="A14" s="89" t="s">
        <v>70</v>
      </c>
      <c r="B14" s="89"/>
      <c r="C14" s="23" t="s">
        <v>52</v>
      </c>
      <c r="D14" s="23" t="s">
        <v>53</v>
      </c>
      <c r="E14" s="24"/>
      <c r="F14" s="25"/>
      <c r="G14" s="25"/>
      <c r="H14" s="25"/>
      <c r="I14" s="25"/>
      <c r="J14" s="25"/>
      <c r="K14" s="25"/>
      <c r="L14" s="28">
        <f t="shared" si="0"/>
        <v>0</v>
      </c>
    </row>
    <row r="15" spans="1:12" ht="38.25" x14ac:dyDescent="0.25">
      <c r="A15" s="89" t="s">
        <v>71</v>
      </c>
      <c r="B15" s="89"/>
      <c r="C15" s="23" t="s">
        <v>54</v>
      </c>
      <c r="D15" s="23" t="s">
        <v>55</v>
      </c>
      <c r="E15" s="25"/>
      <c r="F15" s="25"/>
      <c r="G15" s="25"/>
      <c r="H15" s="25"/>
      <c r="I15" s="25"/>
      <c r="J15" s="25"/>
      <c r="K15" s="25"/>
      <c r="L15" s="28">
        <f t="shared" si="0"/>
        <v>0</v>
      </c>
    </row>
    <row r="16" spans="1:12" x14ac:dyDescent="0.25">
      <c r="A16" s="90" t="s">
        <v>72</v>
      </c>
      <c r="B16" s="91"/>
      <c r="C16" s="26" t="s">
        <v>43</v>
      </c>
      <c r="D16" s="26" t="s">
        <v>56</v>
      </c>
      <c r="E16" s="27"/>
      <c r="F16" s="27"/>
      <c r="G16" s="27"/>
      <c r="H16" s="27"/>
      <c r="I16" s="27"/>
      <c r="J16" s="27"/>
      <c r="K16" s="27"/>
      <c r="L16" s="28">
        <f t="shared" si="0"/>
        <v>0</v>
      </c>
    </row>
    <row r="17" spans="1:12" ht="25.5" x14ac:dyDescent="0.25">
      <c r="A17" s="82" t="s">
        <v>73</v>
      </c>
      <c r="B17" s="82"/>
      <c r="C17" s="13" t="s">
        <v>74</v>
      </c>
      <c r="D17" s="13" t="s">
        <v>57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K17" si="1">H11+H12+H13+H14+H15+H16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0"/>
        <v>0</v>
      </c>
    </row>
    <row r="18" spans="1:12" x14ac:dyDescent="0.25">
      <c r="A18" s="82" t="s">
        <v>75</v>
      </c>
      <c r="B18" s="82"/>
      <c r="C18" s="13" t="s">
        <v>5</v>
      </c>
      <c r="D18" s="13" t="s">
        <v>62</v>
      </c>
      <c r="E18" s="29"/>
      <c r="F18" s="29"/>
      <c r="G18" s="29"/>
      <c r="H18" s="29"/>
      <c r="I18" s="29"/>
      <c r="J18" s="29"/>
      <c r="K18" s="29"/>
      <c r="L18" s="28">
        <f t="shared" si="0"/>
        <v>0</v>
      </c>
    </row>
    <row r="19" spans="1:12" ht="51" x14ac:dyDescent="0.25">
      <c r="A19" s="82" t="s">
        <v>76</v>
      </c>
      <c r="B19" s="82"/>
      <c r="C19" s="13" t="s">
        <v>58</v>
      </c>
      <c r="D19" s="13" t="s">
        <v>63</v>
      </c>
      <c r="E19" s="29"/>
      <c r="F19" s="29"/>
      <c r="G19" s="29"/>
      <c r="H19" s="29"/>
      <c r="I19" s="29"/>
      <c r="J19" s="29"/>
      <c r="K19" s="29"/>
      <c r="L19" s="28">
        <f t="shared" si="0"/>
        <v>0</v>
      </c>
    </row>
    <row r="20" spans="1:12" ht="51" x14ac:dyDescent="0.25">
      <c r="A20" s="82" t="s">
        <v>77</v>
      </c>
      <c r="B20" s="82"/>
      <c r="C20" s="13" t="s">
        <v>59</v>
      </c>
      <c r="D20" s="13" t="s">
        <v>64</v>
      </c>
      <c r="E20" s="29"/>
      <c r="F20" s="29"/>
      <c r="G20" s="29"/>
      <c r="H20" s="29"/>
      <c r="I20" s="29"/>
      <c r="J20" s="29"/>
      <c r="K20" s="29"/>
      <c r="L20" s="28">
        <f t="shared" si="0"/>
        <v>0</v>
      </c>
    </row>
    <row r="21" spans="1:12" ht="51" x14ac:dyDescent="0.25">
      <c r="A21" s="82" t="s">
        <v>78</v>
      </c>
      <c r="B21" s="82"/>
      <c r="C21" s="13" t="s">
        <v>60</v>
      </c>
      <c r="D21" s="13" t="s">
        <v>65</v>
      </c>
      <c r="E21" s="29"/>
      <c r="F21" s="29"/>
      <c r="G21" s="29"/>
      <c r="H21" s="29"/>
      <c r="I21" s="29"/>
      <c r="J21" s="29"/>
      <c r="K21" s="29"/>
      <c r="L21" s="28">
        <f t="shared" si="0"/>
        <v>0</v>
      </c>
    </row>
    <row r="22" spans="1:12" ht="38.25" x14ac:dyDescent="0.25">
      <c r="A22" s="82" t="s">
        <v>79</v>
      </c>
      <c r="B22" s="82"/>
      <c r="C22" s="13" t="s">
        <v>61</v>
      </c>
      <c r="D22" s="13" t="s">
        <v>66</v>
      </c>
      <c r="E22" s="28"/>
      <c r="F22" s="29"/>
      <c r="G22" s="29"/>
      <c r="H22" s="29"/>
      <c r="I22" s="29"/>
      <c r="J22" s="29"/>
      <c r="K22" s="29"/>
      <c r="L22" s="28">
        <f t="shared" si="0"/>
        <v>0</v>
      </c>
    </row>
    <row r="23" spans="1:12" ht="38.25" x14ac:dyDescent="0.25">
      <c r="A23" s="79" t="s">
        <v>80</v>
      </c>
      <c r="B23" s="79"/>
      <c r="C23" s="30" t="s">
        <v>81</v>
      </c>
      <c r="D23" s="30" t="s">
        <v>82</v>
      </c>
      <c r="E23" s="31">
        <f>SUM(E17:E22)</f>
        <v>0</v>
      </c>
      <c r="F23" s="31">
        <f t="shared" ref="F23:K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0"/>
        <v>0</v>
      </c>
    </row>
    <row r="24" spans="1:12" ht="25.5" x14ac:dyDescent="0.25">
      <c r="A24" s="89" t="s">
        <v>45</v>
      </c>
      <c r="B24" s="89"/>
      <c r="C24" s="23" t="s">
        <v>6</v>
      </c>
      <c r="D24" s="23" t="s">
        <v>91</v>
      </c>
      <c r="E24" s="25"/>
      <c r="F24" s="25"/>
      <c r="G24" s="25"/>
      <c r="H24" s="25"/>
      <c r="I24" s="25"/>
      <c r="J24" s="25"/>
      <c r="K24" s="25"/>
      <c r="L24" s="28">
        <f t="shared" si="0"/>
        <v>0</v>
      </c>
    </row>
    <row r="25" spans="1:12" ht="51" x14ac:dyDescent="0.25">
      <c r="A25" s="89" t="s">
        <v>87</v>
      </c>
      <c r="B25" s="89"/>
      <c r="C25" s="23" t="s">
        <v>83</v>
      </c>
      <c r="D25" s="23" t="s">
        <v>92</v>
      </c>
      <c r="E25" s="25"/>
      <c r="F25" s="25"/>
      <c r="G25" s="25"/>
      <c r="H25" s="25"/>
      <c r="I25" s="25"/>
      <c r="J25" s="25"/>
      <c r="K25" s="25"/>
      <c r="L25" s="28">
        <f t="shared" si="0"/>
        <v>0</v>
      </c>
    </row>
    <row r="26" spans="1:12" ht="51" x14ac:dyDescent="0.25">
      <c r="A26" s="89" t="s">
        <v>88</v>
      </c>
      <c r="B26" s="89"/>
      <c r="C26" s="23" t="s">
        <v>84</v>
      </c>
      <c r="D26" s="23" t="s">
        <v>93</v>
      </c>
      <c r="E26" s="25"/>
      <c r="F26" s="25"/>
      <c r="G26" s="25"/>
      <c r="H26" s="25"/>
      <c r="I26" s="25"/>
      <c r="J26" s="25"/>
      <c r="K26" s="25"/>
      <c r="L26" s="28">
        <f t="shared" si="0"/>
        <v>0</v>
      </c>
    </row>
    <row r="27" spans="1:12" ht="51" x14ac:dyDescent="0.25">
      <c r="A27" s="89" t="s">
        <v>89</v>
      </c>
      <c r="B27" s="89"/>
      <c r="C27" s="23" t="s">
        <v>85</v>
      </c>
      <c r="D27" s="23" t="s">
        <v>94</v>
      </c>
      <c r="E27" s="25"/>
      <c r="F27" s="25"/>
      <c r="G27" s="25"/>
      <c r="H27" s="25"/>
      <c r="I27" s="25"/>
      <c r="J27" s="25"/>
      <c r="K27" s="25"/>
      <c r="L27" s="28">
        <f t="shared" si="0"/>
        <v>0</v>
      </c>
    </row>
    <row r="28" spans="1:12" ht="38.25" x14ac:dyDescent="0.25">
      <c r="A28" s="89" t="s">
        <v>90</v>
      </c>
      <c r="B28" s="89"/>
      <c r="C28" s="23" t="s">
        <v>86</v>
      </c>
      <c r="D28" s="23" t="s">
        <v>95</v>
      </c>
      <c r="E28" s="25"/>
      <c r="F28" s="24"/>
      <c r="G28" s="25"/>
      <c r="H28" s="25"/>
      <c r="I28" s="25"/>
      <c r="J28" s="25"/>
      <c r="K28" s="25"/>
      <c r="L28" s="28">
        <f t="shared" si="0"/>
        <v>0</v>
      </c>
    </row>
    <row r="29" spans="1:12" ht="38.25" x14ac:dyDescent="0.25">
      <c r="A29" s="79" t="s">
        <v>98</v>
      </c>
      <c r="B29" s="79"/>
      <c r="C29" s="30" t="s">
        <v>96</v>
      </c>
      <c r="D29" s="30" t="s">
        <v>97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ref="J29:K29" si="4">SUM(J24:J28)</f>
        <v>0</v>
      </c>
      <c r="K29" s="32">
        <f t="shared" si="4"/>
        <v>0</v>
      </c>
      <c r="L29" s="32">
        <f t="shared" si="0"/>
        <v>0</v>
      </c>
    </row>
    <row r="30" spans="1:12" ht="25.5" customHeight="1" x14ac:dyDescent="0.25">
      <c r="A30" s="89" t="s">
        <v>99</v>
      </c>
      <c r="B30" s="89"/>
      <c r="C30" s="23" t="s">
        <v>101</v>
      </c>
      <c r="D30" s="23" t="s">
        <v>102</v>
      </c>
      <c r="E30" s="24"/>
      <c r="F30" s="25">
        <f t="shared" ref="F30:G30" si="5">F31+F37+F33</f>
        <v>0</v>
      </c>
      <c r="G30" s="25">
        <f t="shared" si="5"/>
        <v>0</v>
      </c>
      <c r="H30" s="25"/>
      <c r="I30" s="25"/>
      <c r="J30" s="25"/>
      <c r="K30" s="25"/>
      <c r="L30" s="28">
        <f t="shared" si="0"/>
        <v>0</v>
      </c>
    </row>
    <row r="31" spans="1:12" x14ac:dyDescent="0.25">
      <c r="A31" s="89" t="s">
        <v>100</v>
      </c>
      <c r="B31" s="89"/>
      <c r="C31" s="23" t="s">
        <v>103</v>
      </c>
      <c r="D31" s="23" t="s">
        <v>104</v>
      </c>
      <c r="E31" s="24"/>
      <c r="F31" s="25"/>
      <c r="G31" s="25"/>
      <c r="H31" s="25"/>
      <c r="I31" s="25"/>
      <c r="J31" s="25"/>
      <c r="K31" s="25"/>
      <c r="L31" s="28">
        <f t="shared" si="0"/>
        <v>0</v>
      </c>
    </row>
    <row r="32" spans="1:12" x14ac:dyDescent="0.25">
      <c r="A32" s="33" t="s">
        <v>105</v>
      </c>
      <c r="B32" s="33"/>
      <c r="C32" s="13" t="s">
        <v>106</v>
      </c>
      <c r="D32" s="13" t="s">
        <v>107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  <c r="J32" s="28">
        <f t="shared" ref="J32:K32" si="7">SUM(J30:J31)</f>
        <v>0</v>
      </c>
      <c r="K32" s="28">
        <f t="shared" si="7"/>
        <v>0</v>
      </c>
      <c r="L32" s="28">
        <f t="shared" si="0"/>
        <v>0</v>
      </c>
    </row>
    <row r="33" spans="1:12" ht="25.5" x14ac:dyDescent="0.25">
      <c r="A33" s="82" t="s">
        <v>108</v>
      </c>
      <c r="B33" s="82"/>
      <c r="C33" s="13" t="s">
        <v>116</v>
      </c>
      <c r="D33" s="13" t="s">
        <v>117</v>
      </c>
      <c r="E33" s="28"/>
      <c r="F33" s="29"/>
      <c r="G33" s="29"/>
      <c r="H33" s="29"/>
      <c r="I33" s="29"/>
      <c r="J33" s="29"/>
      <c r="K33" s="29"/>
      <c r="L33" s="28">
        <f t="shared" si="0"/>
        <v>0</v>
      </c>
    </row>
    <row r="34" spans="1:12" ht="25.5" x14ac:dyDescent="0.25">
      <c r="A34" s="82" t="s">
        <v>109</v>
      </c>
      <c r="B34" s="82"/>
      <c r="C34" s="13" t="s">
        <v>118</v>
      </c>
      <c r="D34" s="13" t="s">
        <v>119</v>
      </c>
      <c r="E34" s="28"/>
      <c r="F34" s="29"/>
      <c r="G34" s="29"/>
      <c r="H34" s="29"/>
      <c r="I34" s="29"/>
      <c r="J34" s="29"/>
      <c r="K34" s="29"/>
      <c r="L34" s="28">
        <f t="shared" si="0"/>
        <v>0</v>
      </c>
    </row>
    <row r="35" spans="1:12" x14ac:dyDescent="0.25">
      <c r="A35" s="82" t="s">
        <v>110</v>
      </c>
      <c r="B35" s="82"/>
      <c r="C35" s="13" t="s">
        <v>120</v>
      </c>
      <c r="D35" s="13" t="s">
        <v>121</v>
      </c>
      <c r="E35" s="28"/>
      <c r="F35" s="29"/>
      <c r="G35" s="29"/>
      <c r="H35" s="29"/>
      <c r="I35" s="29"/>
      <c r="J35" s="29"/>
      <c r="K35" s="29"/>
      <c r="L35" s="28">
        <f t="shared" si="0"/>
        <v>0</v>
      </c>
    </row>
    <row r="36" spans="1:12" x14ac:dyDescent="0.25">
      <c r="A36" s="89" t="s">
        <v>111</v>
      </c>
      <c r="B36" s="89"/>
      <c r="C36" s="23" t="s">
        <v>46</v>
      </c>
      <c r="D36" s="23" t="s">
        <v>122</v>
      </c>
      <c r="E36" s="24"/>
      <c r="F36" s="24"/>
      <c r="G36" s="24"/>
      <c r="H36" s="24"/>
      <c r="I36" s="24"/>
      <c r="J36" s="24"/>
      <c r="K36" s="24"/>
      <c r="L36" s="28">
        <f t="shared" si="0"/>
        <v>0</v>
      </c>
    </row>
    <row r="37" spans="1:12" x14ac:dyDescent="0.25">
      <c r="A37" s="89" t="s">
        <v>112</v>
      </c>
      <c r="B37" s="89"/>
      <c r="C37" s="23" t="s">
        <v>123</v>
      </c>
      <c r="D37" s="23" t="s">
        <v>124</v>
      </c>
      <c r="E37" s="24"/>
      <c r="F37" s="24"/>
      <c r="G37" s="24"/>
      <c r="H37" s="24"/>
      <c r="I37" s="24"/>
      <c r="J37" s="24"/>
      <c r="K37" s="24"/>
      <c r="L37" s="28">
        <f t="shared" si="0"/>
        <v>0</v>
      </c>
    </row>
    <row r="38" spans="1:12" ht="25.5" x14ac:dyDescent="0.25">
      <c r="A38" s="82" t="s">
        <v>113</v>
      </c>
      <c r="B38" s="82"/>
      <c r="C38" s="23" t="s">
        <v>125</v>
      </c>
      <c r="D38" s="23" t="s">
        <v>126</v>
      </c>
      <c r="E38" s="24"/>
      <c r="F38" s="24"/>
      <c r="G38" s="24"/>
      <c r="H38" s="24"/>
      <c r="I38" s="24"/>
      <c r="J38" s="24"/>
      <c r="K38" s="24"/>
      <c r="L38" s="28">
        <f t="shared" si="0"/>
        <v>0</v>
      </c>
    </row>
    <row r="39" spans="1:12" x14ac:dyDescent="0.25">
      <c r="A39" s="89" t="s">
        <v>114</v>
      </c>
      <c r="B39" s="89"/>
      <c r="C39" s="23" t="s">
        <v>127</v>
      </c>
      <c r="D39" s="23" t="s">
        <v>128</v>
      </c>
      <c r="E39" s="24"/>
      <c r="F39" s="24"/>
      <c r="G39" s="24"/>
      <c r="H39" s="24"/>
      <c r="I39" s="24"/>
      <c r="J39" s="24"/>
      <c r="K39" s="24"/>
      <c r="L39" s="28">
        <f t="shared" si="0"/>
        <v>0</v>
      </c>
    </row>
    <row r="40" spans="1:12" ht="25.5" x14ac:dyDescent="0.25">
      <c r="A40" s="89" t="s">
        <v>115</v>
      </c>
      <c r="B40" s="89"/>
      <c r="C40" s="23" t="s">
        <v>129</v>
      </c>
      <c r="D40" s="23" t="s">
        <v>130</v>
      </c>
      <c r="E40" s="24"/>
      <c r="F40" s="24"/>
      <c r="G40" s="24"/>
      <c r="H40" s="24"/>
      <c r="I40" s="24"/>
      <c r="J40" s="24"/>
      <c r="K40" s="24"/>
      <c r="L40" s="28">
        <f t="shared" si="0"/>
        <v>0</v>
      </c>
    </row>
    <row r="41" spans="1:12" ht="25.5" x14ac:dyDescent="0.25">
      <c r="A41" s="82" t="s">
        <v>131</v>
      </c>
      <c r="B41" s="82"/>
      <c r="C41" s="13" t="s">
        <v>132</v>
      </c>
      <c r="D41" s="13" t="s">
        <v>133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ref="J41:K41" si="9">SUM(J36:J40)</f>
        <v>0</v>
      </c>
      <c r="K41" s="28">
        <f t="shared" si="9"/>
        <v>0</v>
      </c>
      <c r="L41" s="28">
        <f t="shared" si="0"/>
        <v>0</v>
      </c>
    </row>
    <row r="42" spans="1:12" x14ac:dyDescent="0.25">
      <c r="A42" s="82" t="s">
        <v>138</v>
      </c>
      <c r="B42" s="82"/>
      <c r="C42" s="13" t="s">
        <v>134</v>
      </c>
      <c r="D42" s="13" t="s">
        <v>135</v>
      </c>
      <c r="E42" s="28"/>
      <c r="F42" s="29"/>
      <c r="G42" s="29"/>
      <c r="H42" s="29"/>
      <c r="I42" s="29"/>
      <c r="J42" s="29"/>
      <c r="K42" s="29"/>
      <c r="L42" s="28">
        <f t="shared" si="0"/>
        <v>0</v>
      </c>
    </row>
    <row r="43" spans="1:12" ht="25.5" x14ac:dyDescent="0.25">
      <c r="A43" s="89" t="s">
        <v>139</v>
      </c>
      <c r="B43" s="89"/>
      <c r="C43" s="30" t="s">
        <v>136</v>
      </c>
      <c r="D43" s="30" t="s">
        <v>137</v>
      </c>
      <c r="E43" s="31">
        <f>E32+E33+E34+E35+E41+E42</f>
        <v>0</v>
      </c>
      <c r="F43" s="31">
        <f t="shared" ref="F43:I43" si="10">F32+F33+F34+F35+F41+F42</f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ref="J43:K43" si="11">J32+J33+J34+J35+J41+J42</f>
        <v>0</v>
      </c>
      <c r="K43" s="31">
        <f t="shared" si="11"/>
        <v>0</v>
      </c>
      <c r="L43" s="31">
        <f t="shared" si="0"/>
        <v>0</v>
      </c>
    </row>
    <row r="44" spans="1:12" x14ac:dyDescent="0.25">
      <c r="A44" s="82" t="s">
        <v>199</v>
      </c>
      <c r="B44" s="82"/>
      <c r="C44" s="13" t="s">
        <v>7</v>
      </c>
      <c r="D44" s="13" t="s">
        <v>140</v>
      </c>
      <c r="E44" s="28"/>
      <c r="F44" s="28"/>
      <c r="G44" s="28"/>
      <c r="H44" s="28"/>
      <c r="I44" s="28"/>
      <c r="J44" s="28"/>
      <c r="K44" s="28"/>
      <c r="L44" s="28">
        <f t="shared" si="0"/>
        <v>0</v>
      </c>
    </row>
    <row r="45" spans="1:12" x14ac:dyDescent="0.25">
      <c r="A45" s="82" t="s">
        <v>200</v>
      </c>
      <c r="B45" s="82"/>
      <c r="C45" s="13" t="s">
        <v>8</v>
      </c>
      <c r="D45" s="13" t="s">
        <v>141</v>
      </c>
      <c r="E45" s="28">
        <v>250000</v>
      </c>
      <c r="F45" s="28"/>
      <c r="G45" s="28"/>
      <c r="H45" s="28"/>
      <c r="I45" s="28"/>
      <c r="J45" s="28"/>
      <c r="K45" s="28"/>
      <c r="L45" s="28">
        <f t="shared" si="0"/>
        <v>250000</v>
      </c>
    </row>
    <row r="46" spans="1:12" ht="25.5" x14ac:dyDescent="0.25">
      <c r="A46" s="82" t="s">
        <v>201</v>
      </c>
      <c r="B46" s="82"/>
      <c r="C46" s="13" t="s">
        <v>142</v>
      </c>
      <c r="D46" s="13" t="s">
        <v>143</v>
      </c>
      <c r="E46" s="28"/>
      <c r="F46" s="28"/>
      <c r="G46" s="28"/>
      <c r="H46" s="28"/>
      <c r="I46" s="28"/>
      <c r="J46" s="28"/>
      <c r="K46" s="28"/>
      <c r="L46" s="28">
        <f t="shared" si="0"/>
        <v>0</v>
      </c>
    </row>
    <row r="47" spans="1:12" x14ac:dyDescent="0.25">
      <c r="A47" s="82" t="s">
        <v>202</v>
      </c>
      <c r="B47" s="82"/>
      <c r="C47" s="13" t="s">
        <v>9</v>
      </c>
      <c r="D47" s="13" t="s">
        <v>144</v>
      </c>
      <c r="E47" s="28"/>
      <c r="F47" s="28"/>
      <c r="G47" s="28"/>
      <c r="H47" s="28"/>
      <c r="I47" s="28"/>
      <c r="J47" s="28"/>
      <c r="K47" s="28"/>
      <c r="L47" s="28">
        <f t="shared" si="0"/>
        <v>0</v>
      </c>
    </row>
    <row r="48" spans="1:12" x14ac:dyDescent="0.25">
      <c r="A48" s="82" t="s">
        <v>203</v>
      </c>
      <c r="B48" s="82"/>
      <c r="C48" s="13" t="s">
        <v>10</v>
      </c>
      <c r="D48" s="13" t="s">
        <v>145</v>
      </c>
      <c r="E48" s="28"/>
      <c r="F48" s="28"/>
      <c r="G48" s="28"/>
      <c r="H48" s="28"/>
      <c r="I48" s="28"/>
      <c r="J48" s="28"/>
      <c r="K48" s="28"/>
      <c r="L48" s="28">
        <f t="shared" si="0"/>
        <v>0</v>
      </c>
    </row>
    <row r="49" spans="1:12" ht="25.5" x14ac:dyDescent="0.25">
      <c r="A49" s="82" t="s">
        <v>204</v>
      </c>
      <c r="B49" s="82"/>
      <c r="C49" s="13" t="s">
        <v>146</v>
      </c>
      <c r="D49" s="13" t="s">
        <v>147</v>
      </c>
      <c r="E49" s="28"/>
      <c r="F49" s="28"/>
      <c r="G49" s="28"/>
      <c r="H49" s="28"/>
      <c r="I49" s="28"/>
      <c r="J49" s="28"/>
      <c r="K49" s="28"/>
      <c r="L49" s="28">
        <f t="shared" si="0"/>
        <v>0</v>
      </c>
    </row>
    <row r="50" spans="1:12" ht="25.5" x14ac:dyDescent="0.25">
      <c r="A50" s="82" t="s">
        <v>205</v>
      </c>
      <c r="B50" s="82"/>
      <c r="C50" s="13" t="s">
        <v>11</v>
      </c>
      <c r="D50" s="13" t="s">
        <v>148</v>
      </c>
      <c r="E50" s="28"/>
      <c r="F50" s="28"/>
      <c r="G50" s="28"/>
      <c r="H50" s="28"/>
      <c r="I50" s="28"/>
      <c r="J50" s="28"/>
      <c r="K50" s="28"/>
      <c r="L50" s="28">
        <f t="shared" si="0"/>
        <v>0</v>
      </c>
    </row>
    <row r="51" spans="1:12" ht="25.5" x14ac:dyDescent="0.25">
      <c r="A51" s="89" t="s">
        <v>206</v>
      </c>
      <c r="B51" s="89"/>
      <c r="C51" s="23" t="s">
        <v>149</v>
      </c>
      <c r="D51" s="23" t="s">
        <v>150</v>
      </c>
      <c r="E51" s="24"/>
      <c r="F51" s="24"/>
      <c r="G51" s="24"/>
      <c r="H51" s="24"/>
      <c r="I51" s="24"/>
      <c r="J51" s="24"/>
      <c r="K51" s="24"/>
      <c r="L51" s="28">
        <f t="shared" si="0"/>
        <v>0</v>
      </c>
    </row>
    <row r="52" spans="1:12" ht="25.5" x14ac:dyDescent="0.25">
      <c r="A52" s="89" t="s">
        <v>207</v>
      </c>
      <c r="B52" s="89"/>
      <c r="C52" s="23" t="s">
        <v>151</v>
      </c>
      <c r="D52" s="23" t="s">
        <v>152</v>
      </c>
      <c r="E52" s="24"/>
      <c r="F52" s="24"/>
      <c r="G52" s="24"/>
      <c r="H52" s="24"/>
      <c r="I52" s="24"/>
      <c r="J52" s="24"/>
      <c r="K52" s="24"/>
      <c r="L52" s="28">
        <f t="shared" si="0"/>
        <v>0</v>
      </c>
    </row>
    <row r="53" spans="1:12" ht="38.25" x14ac:dyDescent="0.25">
      <c r="A53" s="82" t="s">
        <v>208</v>
      </c>
      <c r="B53" s="82"/>
      <c r="C53" s="13" t="s">
        <v>153</v>
      </c>
      <c r="D53" s="13" t="s">
        <v>154</v>
      </c>
      <c r="E53" s="28">
        <f>SUM(E51:E52)</f>
        <v>0</v>
      </c>
      <c r="F53" s="28">
        <f t="shared" ref="F53:K53" si="12">SUM(F51:F52)</f>
        <v>0</v>
      </c>
      <c r="G53" s="28">
        <f t="shared" si="12"/>
        <v>0</v>
      </c>
      <c r="H53" s="28">
        <f t="shared" si="12"/>
        <v>0</v>
      </c>
      <c r="I53" s="28">
        <f t="shared" si="12"/>
        <v>0</v>
      </c>
      <c r="J53" s="28">
        <f t="shared" si="12"/>
        <v>0</v>
      </c>
      <c r="K53" s="28">
        <f t="shared" si="12"/>
        <v>0</v>
      </c>
      <c r="L53" s="28">
        <f t="shared" si="0"/>
        <v>0</v>
      </c>
    </row>
    <row r="54" spans="1:12" ht="25.5" x14ac:dyDescent="0.25">
      <c r="A54" s="89" t="s">
        <v>209</v>
      </c>
      <c r="B54" s="89"/>
      <c r="C54" s="23" t="s">
        <v>155</v>
      </c>
      <c r="D54" s="23" t="s">
        <v>156</v>
      </c>
      <c r="E54" s="24"/>
      <c r="F54" s="24"/>
      <c r="G54" s="24"/>
      <c r="H54" s="24"/>
      <c r="I54" s="24"/>
      <c r="J54" s="24"/>
      <c r="K54" s="24"/>
      <c r="L54" s="28">
        <f t="shared" si="0"/>
        <v>0</v>
      </c>
    </row>
    <row r="55" spans="1:12" ht="25.5" x14ac:dyDescent="0.25">
      <c r="A55" s="89" t="s">
        <v>210</v>
      </c>
      <c r="B55" s="89"/>
      <c r="C55" s="23" t="s">
        <v>157</v>
      </c>
      <c r="D55" s="23" t="s">
        <v>158</v>
      </c>
      <c r="E55" s="24"/>
      <c r="F55" s="24"/>
      <c r="G55" s="24"/>
      <c r="H55" s="24"/>
      <c r="I55" s="24"/>
      <c r="J55" s="24"/>
      <c r="K55" s="24"/>
      <c r="L55" s="28">
        <f t="shared" si="0"/>
        <v>0</v>
      </c>
    </row>
    <row r="56" spans="1:12" ht="25.5" x14ac:dyDescent="0.25">
      <c r="A56" s="82" t="s">
        <v>211</v>
      </c>
      <c r="B56" s="82"/>
      <c r="C56" s="13" t="s">
        <v>159</v>
      </c>
      <c r="D56" s="13" t="s">
        <v>160</v>
      </c>
      <c r="E56" s="28">
        <f>SUM(E54:E55)</f>
        <v>0</v>
      </c>
      <c r="F56" s="28">
        <f t="shared" ref="F56:I56" si="13">SUM(F54:F55)</f>
        <v>0</v>
      </c>
      <c r="G56" s="28">
        <f t="shared" si="13"/>
        <v>0</v>
      </c>
      <c r="H56" s="28">
        <f t="shared" si="13"/>
        <v>0</v>
      </c>
      <c r="I56" s="28">
        <f t="shared" si="13"/>
        <v>0</v>
      </c>
      <c r="J56" s="28">
        <f t="shared" ref="J56:K56" si="14">SUM(J54:J55)</f>
        <v>0</v>
      </c>
      <c r="K56" s="28">
        <f t="shared" si="14"/>
        <v>0</v>
      </c>
      <c r="L56" s="28">
        <f t="shared" si="0"/>
        <v>0</v>
      </c>
    </row>
    <row r="57" spans="1:12" x14ac:dyDescent="0.25">
      <c r="A57" s="82" t="s">
        <v>212</v>
      </c>
      <c r="B57" s="82"/>
      <c r="C57" s="13" t="s">
        <v>161</v>
      </c>
      <c r="D57" s="13" t="s">
        <v>162</v>
      </c>
      <c r="E57" s="28"/>
      <c r="F57" s="28"/>
      <c r="G57" s="28"/>
      <c r="H57" s="28"/>
      <c r="I57" s="28"/>
      <c r="J57" s="28"/>
      <c r="K57" s="28"/>
      <c r="L57" s="28">
        <f t="shared" si="0"/>
        <v>0</v>
      </c>
    </row>
    <row r="58" spans="1:12" x14ac:dyDescent="0.25">
      <c r="A58" s="82" t="s">
        <v>213</v>
      </c>
      <c r="B58" s="82"/>
      <c r="C58" s="13" t="s">
        <v>12</v>
      </c>
      <c r="D58" s="13" t="s">
        <v>163</v>
      </c>
      <c r="E58" s="28"/>
      <c r="F58" s="28"/>
      <c r="G58" s="28"/>
      <c r="H58" s="28"/>
      <c r="I58" s="28"/>
      <c r="J58" s="28"/>
      <c r="K58" s="28"/>
      <c r="L58" s="28">
        <f t="shared" si="0"/>
        <v>0</v>
      </c>
    </row>
    <row r="59" spans="1:12" ht="25.5" x14ac:dyDescent="0.25">
      <c r="A59" s="79" t="s">
        <v>214</v>
      </c>
      <c r="B59" s="79"/>
      <c r="C59" s="30" t="s">
        <v>164</v>
      </c>
      <c r="D59" s="30" t="s">
        <v>165</v>
      </c>
      <c r="E59" s="31">
        <f>E44+E45+E46+E47+E48+E49+E50+E53+E56+E57+E58</f>
        <v>250000</v>
      </c>
      <c r="F59" s="31">
        <f t="shared" ref="F59:I59" si="15">F44+F45+F46+F47+F48+F49+F50+F53+F56+F57+F58</f>
        <v>0</v>
      </c>
      <c r="G59" s="31">
        <f t="shared" si="15"/>
        <v>0</v>
      </c>
      <c r="H59" s="31">
        <f t="shared" si="15"/>
        <v>0</v>
      </c>
      <c r="I59" s="31">
        <f t="shared" si="15"/>
        <v>0</v>
      </c>
      <c r="J59" s="31">
        <f t="shared" ref="J59:K59" si="16">J44+J45+J46+J47+J48+J49+J50+J53+J56+J57+J58</f>
        <v>0</v>
      </c>
      <c r="K59" s="31">
        <f t="shared" si="16"/>
        <v>0</v>
      </c>
      <c r="L59" s="31">
        <f t="shared" si="0"/>
        <v>250000</v>
      </c>
    </row>
    <row r="60" spans="1:12" x14ac:dyDescent="0.25">
      <c r="A60" s="89" t="s">
        <v>215</v>
      </c>
      <c r="B60" s="89"/>
      <c r="C60" s="23" t="s">
        <v>13</v>
      </c>
      <c r="D60" s="23" t="s">
        <v>166</v>
      </c>
      <c r="E60" s="24"/>
      <c r="F60" s="24"/>
      <c r="G60" s="24"/>
      <c r="H60" s="24"/>
      <c r="I60" s="24"/>
      <c r="J60" s="24"/>
      <c r="K60" s="24"/>
      <c r="L60" s="28">
        <f t="shared" si="0"/>
        <v>0</v>
      </c>
    </row>
    <row r="61" spans="1:12" x14ac:dyDescent="0.25">
      <c r="A61" s="89" t="s">
        <v>216</v>
      </c>
      <c r="B61" s="89"/>
      <c r="C61" s="23" t="s">
        <v>14</v>
      </c>
      <c r="D61" s="23" t="s">
        <v>167</v>
      </c>
      <c r="E61" s="24"/>
      <c r="F61" s="24"/>
      <c r="G61" s="24"/>
      <c r="H61" s="24"/>
      <c r="I61" s="24"/>
      <c r="J61" s="24"/>
      <c r="K61" s="24"/>
      <c r="L61" s="28">
        <f t="shared" si="0"/>
        <v>0</v>
      </c>
    </row>
    <row r="62" spans="1:12" x14ac:dyDescent="0.25">
      <c r="A62" s="89" t="s">
        <v>217</v>
      </c>
      <c r="B62" s="89"/>
      <c r="C62" s="23" t="s">
        <v>15</v>
      </c>
      <c r="D62" s="23" t="s">
        <v>168</v>
      </c>
      <c r="E62" s="24"/>
      <c r="F62" s="24"/>
      <c r="G62" s="24"/>
      <c r="H62" s="24"/>
      <c r="I62" s="24"/>
      <c r="J62" s="24"/>
      <c r="K62" s="24"/>
      <c r="L62" s="28">
        <f t="shared" si="0"/>
        <v>0</v>
      </c>
    </row>
    <row r="63" spans="1:12" x14ac:dyDescent="0.25">
      <c r="A63" s="89" t="s">
        <v>218</v>
      </c>
      <c r="B63" s="89"/>
      <c r="C63" s="23" t="s">
        <v>16</v>
      </c>
      <c r="D63" s="23" t="s">
        <v>169</v>
      </c>
      <c r="E63" s="24"/>
      <c r="F63" s="24"/>
      <c r="G63" s="24"/>
      <c r="H63" s="24"/>
      <c r="I63" s="24"/>
      <c r="J63" s="24"/>
      <c r="K63" s="24"/>
      <c r="L63" s="28">
        <f t="shared" si="0"/>
        <v>0</v>
      </c>
    </row>
    <row r="64" spans="1:12" ht="25.5" x14ac:dyDescent="0.25">
      <c r="A64" s="89" t="s">
        <v>219</v>
      </c>
      <c r="B64" s="89"/>
      <c r="C64" s="23" t="s">
        <v>17</v>
      </c>
      <c r="D64" s="23" t="s">
        <v>170</v>
      </c>
      <c r="E64" s="25"/>
      <c r="F64" s="25"/>
      <c r="G64" s="25"/>
      <c r="H64" s="25"/>
      <c r="I64" s="25"/>
      <c r="J64" s="25"/>
      <c r="K64" s="25"/>
      <c r="L64" s="28">
        <f t="shared" si="0"/>
        <v>0</v>
      </c>
    </row>
    <row r="65" spans="1:12" ht="25.5" x14ac:dyDescent="0.25">
      <c r="A65" s="79" t="s">
        <v>220</v>
      </c>
      <c r="B65" s="79"/>
      <c r="C65" s="30" t="s">
        <v>171</v>
      </c>
      <c r="D65" s="30" t="s">
        <v>172</v>
      </c>
      <c r="E65" s="31">
        <f>SUM(E60:E64)</f>
        <v>0</v>
      </c>
      <c r="F65" s="31">
        <f t="shared" ref="F65:K65" si="17">SUM(F60:F64)</f>
        <v>0</v>
      </c>
      <c r="G65" s="31">
        <f t="shared" si="17"/>
        <v>0</v>
      </c>
      <c r="H65" s="31">
        <f t="shared" si="17"/>
        <v>0</v>
      </c>
      <c r="I65" s="31">
        <f t="shared" si="17"/>
        <v>0</v>
      </c>
      <c r="J65" s="31">
        <f t="shared" si="17"/>
        <v>0</v>
      </c>
      <c r="K65" s="31">
        <f t="shared" si="17"/>
        <v>0</v>
      </c>
      <c r="L65" s="31">
        <f t="shared" si="0"/>
        <v>0</v>
      </c>
    </row>
    <row r="66" spans="1:12" ht="51" x14ac:dyDescent="0.25">
      <c r="A66" s="82" t="s">
        <v>221</v>
      </c>
      <c r="B66" s="82"/>
      <c r="C66" s="13" t="s">
        <v>173</v>
      </c>
      <c r="D66" s="13" t="s">
        <v>174</v>
      </c>
      <c r="E66" s="29"/>
      <c r="F66" s="29"/>
      <c r="G66" s="29"/>
      <c r="H66" s="29"/>
      <c r="I66" s="29"/>
      <c r="J66" s="29"/>
      <c r="K66" s="29"/>
      <c r="L66" s="28">
        <f t="shared" si="0"/>
        <v>0</v>
      </c>
    </row>
    <row r="67" spans="1:12" ht="38.25" x14ac:dyDescent="0.25">
      <c r="A67" s="82" t="s">
        <v>222</v>
      </c>
      <c r="B67" s="82"/>
      <c r="C67" s="13" t="s">
        <v>175</v>
      </c>
      <c r="D67" s="13" t="s">
        <v>176</v>
      </c>
      <c r="E67" s="29"/>
      <c r="F67" s="29"/>
      <c r="G67" s="29"/>
      <c r="H67" s="29"/>
      <c r="I67" s="29"/>
      <c r="J67" s="29"/>
      <c r="K67" s="29"/>
      <c r="L67" s="28">
        <f t="shared" si="0"/>
        <v>0</v>
      </c>
    </row>
    <row r="68" spans="1:12" ht="51" x14ac:dyDescent="0.25">
      <c r="A68" s="82" t="s">
        <v>223</v>
      </c>
      <c r="B68" s="82"/>
      <c r="C68" s="13" t="s">
        <v>177</v>
      </c>
      <c r="D68" s="13" t="s">
        <v>178</v>
      </c>
      <c r="E68" s="29"/>
      <c r="F68" s="29"/>
      <c r="G68" s="29"/>
      <c r="H68" s="29"/>
      <c r="I68" s="29"/>
      <c r="J68" s="29"/>
      <c r="K68" s="29"/>
      <c r="L68" s="28">
        <f t="shared" si="0"/>
        <v>0</v>
      </c>
    </row>
    <row r="69" spans="1:12" ht="51" x14ac:dyDescent="0.25">
      <c r="A69" s="82" t="s">
        <v>224</v>
      </c>
      <c r="B69" s="82"/>
      <c r="C69" s="13" t="s">
        <v>179</v>
      </c>
      <c r="D69" s="13" t="s">
        <v>180</v>
      </c>
      <c r="E69" s="29"/>
      <c r="F69" s="29"/>
      <c r="G69" s="29"/>
      <c r="H69" s="29"/>
      <c r="I69" s="29"/>
      <c r="J69" s="29"/>
      <c r="K69" s="29"/>
      <c r="L69" s="28">
        <f t="shared" si="0"/>
        <v>0</v>
      </c>
    </row>
    <row r="70" spans="1:12" ht="25.5" x14ac:dyDescent="0.25">
      <c r="A70" s="82" t="s">
        <v>225</v>
      </c>
      <c r="B70" s="82"/>
      <c r="C70" s="13" t="s">
        <v>181</v>
      </c>
      <c r="D70" s="13" t="s">
        <v>182</v>
      </c>
      <c r="E70" s="29"/>
      <c r="F70" s="29"/>
      <c r="G70" s="29"/>
      <c r="H70" s="29"/>
      <c r="I70" s="29"/>
      <c r="J70" s="29"/>
      <c r="K70" s="29"/>
      <c r="L70" s="28">
        <f t="shared" si="0"/>
        <v>0</v>
      </c>
    </row>
    <row r="71" spans="1:12" ht="25.5" x14ac:dyDescent="0.25">
      <c r="A71" s="79" t="s">
        <v>226</v>
      </c>
      <c r="B71" s="79"/>
      <c r="C71" s="30" t="s">
        <v>183</v>
      </c>
      <c r="D71" s="30" t="s">
        <v>184</v>
      </c>
      <c r="E71" s="32">
        <f>SUM(E66:E70)</f>
        <v>0</v>
      </c>
      <c r="F71" s="32">
        <f t="shared" ref="F71:K71" si="18">SUM(F66:F70)</f>
        <v>0</v>
      </c>
      <c r="G71" s="32">
        <f t="shared" si="18"/>
        <v>0</v>
      </c>
      <c r="H71" s="32">
        <f t="shared" si="18"/>
        <v>0</v>
      </c>
      <c r="I71" s="32">
        <f t="shared" si="18"/>
        <v>0</v>
      </c>
      <c r="J71" s="32">
        <f t="shared" si="18"/>
        <v>0</v>
      </c>
      <c r="K71" s="32">
        <f t="shared" si="18"/>
        <v>0</v>
      </c>
      <c r="L71" s="32">
        <f t="shared" si="0"/>
        <v>0</v>
      </c>
    </row>
    <row r="72" spans="1:12" ht="51" x14ac:dyDescent="0.25">
      <c r="A72" s="89" t="s">
        <v>227</v>
      </c>
      <c r="B72" s="89"/>
      <c r="C72" s="23" t="s">
        <v>185</v>
      </c>
      <c r="D72" s="23" t="s">
        <v>186</v>
      </c>
      <c r="E72" s="25"/>
      <c r="F72" s="25"/>
      <c r="G72" s="25"/>
      <c r="H72" s="25"/>
      <c r="I72" s="25"/>
      <c r="J72" s="25"/>
      <c r="K72" s="25"/>
      <c r="L72" s="28">
        <f t="shared" si="0"/>
        <v>0</v>
      </c>
    </row>
    <row r="73" spans="1:12" ht="38.25" x14ac:dyDescent="0.25">
      <c r="A73" s="89" t="s">
        <v>228</v>
      </c>
      <c r="B73" s="89"/>
      <c r="C73" s="23" t="s">
        <v>187</v>
      </c>
      <c r="D73" s="23" t="s">
        <v>188</v>
      </c>
      <c r="E73" s="25"/>
      <c r="F73" s="25"/>
      <c r="G73" s="25"/>
      <c r="H73" s="25"/>
      <c r="I73" s="25"/>
      <c r="J73" s="25"/>
      <c r="K73" s="25"/>
      <c r="L73" s="28">
        <f t="shared" si="0"/>
        <v>0</v>
      </c>
    </row>
    <row r="74" spans="1:12" ht="51" x14ac:dyDescent="0.25">
      <c r="A74" s="89" t="s">
        <v>229</v>
      </c>
      <c r="B74" s="89"/>
      <c r="C74" s="23" t="s">
        <v>189</v>
      </c>
      <c r="D74" s="23" t="s">
        <v>190</v>
      </c>
      <c r="E74" s="25"/>
      <c r="F74" s="25"/>
      <c r="G74" s="25"/>
      <c r="H74" s="25"/>
      <c r="I74" s="25"/>
      <c r="J74" s="25"/>
      <c r="K74" s="25"/>
      <c r="L74" s="28">
        <f t="shared" si="0"/>
        <v>0</v>
      </c>
    </row>
    <row r="75" spans="1:12" ht="51" x14ac:dyDescent="0.25">
      <c r="A75" s="89" t="s">
        <v>230</v>
      </c>
      <c r="B75" s="89"/>
      <c r="C75" s="23" t="s">
        <v>191</v>
      </c>
      <c r="D75" s="23" t="s">
        <v>192</v>
      </c>
      <c r="E75" s="24"/>
      <c r="F75" s="25"/>
      <c r="G75" s="25"/>
      <c r="H75" s="25"/>
      <c r="I75" s="25"/>
      <c r="J75" s="25"/>
      <c r="K75" s="25"/>
      <c r="L75" s="28">
        <f t="shared" si="0"/>
        <v>0</v>
      </c>
    </row>
    <row r="76" spans="1:12" ht="25.5" x14ac:dyDescent="0.25">
      <c r="A76" s="89" t="s">
        <v>231</v>
      </c>
      <c r="B76" s="89"/>
      <c r="C76" s="23" t="s">
        <v>193</v>
      </c>
      <c r="D76" s="23" t="s">
        <v>194</v>
      </c>
      <c r="E76" s="24"/>
      <c r="F76" s="25"/>
      <c r="G76" s="25"/>
      <c r="H76" s="25"/>
      <c r="I76" s="25"/>
      <c r="J76" s="25"/>
      <c r="K76" s="25"/>
      <c r="L76" s="28">
        <f t="shared" ref="L76:L109" si="19">SUM(E76:K76)</f>
        <v>0</v>
      </c>
    </row>
    <row r="77" spans="1:12" ht="25.5" x14ac:dyDescent="0.25">
      <c r="A77" s="79" t="s">
        <v>232</v>
      </c>
      <c r="B77" s="79"/>
      <c r="C77" s="30" t="s">
        <v>195</v>
      </c>
      <c r="D77" s="30" t="s">
        <v>196</v>
      </c>
      <c r="E77" s="32"/>
      <c r="F77" s="32"/>
      <c r="G77" s="32"/>
      <c r="H77" s="32"/>
      <c r="I77" s="32"/>
      <c r="J77" s="32"/>
      <c r="K77" s="32"/>
      <c r="L77" s="32">
        <f t="shared" si="19"/>
        <v>0</v>
      </c>
    </row>
    <row r="78" spans="1:12" ht="25.5" x14ac:dyDescent="0.25">
      <c r="A78" s="80" t="s">
        <v>233</v>
      </c>
      <c r="B78" s="80"/>
      <c r="C78" s="34" t="s">
        <v>197</v>
      </c>
      <c r="D78" s="34" t="s">
        <v>198</v>
      </c>
      <c r="E78" s="35">
        <f>E23+E29+E43+E59+E65+E71+E77</f>
        <v>250000</v>
      </c>
      <c r="F78" s="35">
        <f t="shared" ref="F78:K78" si="20">F23+F29+F43+F59+F65+F71+F77</f>
        <v>0</v>
      </c>
      <c r="G78" s="35">
        <f t="shared" si="20"/>
        <v>0</v>
      </c>
      <c r="H78" s="35">
        <f t="shared" si="20"/>
        <v>0</v>
      </c>
      <c r="I78" s="35">
        <f t="shared" si="20"/>
        <v>0</v>
      </c>
      <c r="J78" s="35">
        <f t="shared" si="20"/>
        <v>0</v>
      </c>
      <c r="K78" s="35">
        <f t="shared" si="20"/>
        <v>0</v>
      </c>
      <c r="L78" s="35">
        <f t="shared" si="19"/>
        <v>250000</v>
      </c>
    </row>
    <row r="79" spans="1:12" ht="25.5" x14ac:dyDescent="0.25">
      <c r="A79" s="89" t="s">
        <v>234</v>
      </c>
      <c r="B79" s="89"/>
      <c r="C79" s="23" t="s">
        <v>250</v>
      </c>
      <c r="D79" s="23" t="s">
        <v>251</v>
      </c>
      <c r="E79" s="24">
        <v>0</v>
      </c>
      <c r="F79" s="24"/>
      <c r="G79" s="24"/>
      <c r="H79" s="24"/>
      <c r="I79" s="24"/>
      <c r="J79" s="24"/>
      <c r="K79" s="24"/>
      <c r="L79" s="28">
        <f t="shared" si="19"/>
        <v>0</v>
      </c>
    </row>
    <row r="80" spans="1:12" ht="25.5" x14ac:dyDescent="0.25">
      <c r="A80" s="89" t="s">
        <v>297</v>
      </c>
      <c r="B80" s="89"/>
      <c r="C80" s="23" t="s">
        <v>252</v>
      </c>
      <c r="D80" s="23" t="s">
        <v>253</v>
      </c>
      <c r="E80" s="24">
        <v>0</v>
      </c>
      <c r="F80" s="24"/>
      <c r="G80" s="24"/>
      <c r="H80" s="24"/>
      <c r="I80" s="24"/>
      <c r="J80" s="24"/>
      <c r="K80" s="24"/>
      <c r="L80" s="28">
        <f t="shared" si="19"/>
        <v>0</v>
      </c>
    </row>
    <row r="81" spans="1:12" ht="25.5" x14ac:dyDescent="0.25">
      <c r="A81" s="89" t="s">
        <v>298</v>
      </c>
      <c r="B81" s="89"/>
      <c r="C81" s="23" t="s">
        <v>254</v>
      </c>
      <c r="D81" s="23" t="s">
        <v>255</v>
      </c>
      <c r="E81" s="24">
        <v>0</v>
      </c>
      <c r="F81" s="24"/>
      <c r="G81" s="24"/>
      <c r="H81" s="24"/>
      <c r="I81" s="24"/>
      <c r="J81" s="24"/>
      <c r="K81" s="24"/>
      <c r="L81" s="28">
        <f t="shared" si="19"/>
        <v>0</v>
      </c>
    </row>
    <row r="82" spans="1:12" ht="25.5" x14ac:dyDescent="0.25">
      <c r="A82" s="82" t="s">
        <v>299</v>
      </c>
      <c r="B82" s="82"/>
      <c r="C82" s="13" t="s">
        <v>314</v>
      </c>
      <c r="D82" s="13" t="s">
        <v>256</v>
      </c>
      <c r="E82" s="28">
        <f>SUM(E79:E81)</f>
        <v>0</v>
      </c>
      <c r="F82" s="28">
        <f t="shared" ref="F82:K82" si="21">SUM(F79:F81)</f>
        <v>0</v>
      </c>
      <c r="G82" s="28">
        <f t="shared" si="21"/>
        <v>0</v>
      </c>
      <c r="H82" s="28">
        <f t="shared" si="21"/>
        <v>0</v>
      </c>
      <c r="I82" s="28">
        <f t="shared" si="21"/>
        <v>0</v>
      </c>
      <c r="J82" s="28">
        <f t="shared" si="21"/>
        <v>0</v>
      </c>
      <c r="K82" s="28">
        <f t="shared" si="21"/>
        <v>0</v>
      </c>
      <c r="L82" s="28">
        <f t="shared" si="19"/>
        <v>0</v>
      </c>
    </row>
    <row r="83" spans="1:12" ht="38.25" x14ac:dyDescent="0.25">
      <c r="A83" s="89" t="s">
        <v>300</v>
      </c>
      <c r="B83" s="89"/>
      <c r="C83" s="23" t="s">
        <v>257</v>
      </c>
      <c r="D83" s="23" t="s">
        <v>258</v>
      </c>
      <c r="E83" s="24">
        <v>0</v>
      </c>
      <c r="F83" s="24"/>
      <c r="G83" s="24"/>
      <c r="H83" s="24"/>
      <c r="I83" s="24"/>
      <c r="J83" s="24"/>
      <c r="K83" s="24"/>
      <c r="L83" s="28">
        <f t="shared" si="19"/>
        <v>0</v>
      </c>
    </row>
    <row r="84" spans="1:12" ht="25.5" x14ac:dyDescent="0.25">
      <c r="A84" s="89" t="s">
        <v>301</v>
      </c>
      <c r="B84" s="89"/>
      <c r="C84" s="23" t="s">
        <v>259</v>
      </c>
      <c r="D84" s="23" t="s">
        <v>260</v>
      </c>
      <c r="E84" s="24">
        <v>0</v>
      </c>
      <c r="F84" s="24"/>
      <c r="G84" s="24"/>
      <c r="H84" s="24"/>
      <c r="I84" s="24"/>
      <c r="J84" s="24"/>
      <c r="K84" s="24"/>
      <c r="L84" s="28">
        <f t="shared" si="19"/>
        <v>0</v>
      </c>
    </row>
    <row r="85" spans="1:12" ht="38.25" x14ac:dyDescent="0.25">
      <c r="A85" s="89" t="s">
        <v>302</v>
      </c>
      <c r="B85" s="89"/>
      <c r="C85" s="23" t="s">
        <v>261</v>
      </c>
      <c r="D85" s="23" t="s">
        <v>262</v>
      </c>
      <c r="E85" s="24">
        <v>0</v>
      </c>
      <c r="F85" s="24"/>
      <c r="G85" s="24"/>
      <c r="H85" s="24"/>
      <c r="I85" s="24"/>
      <c r="J85" s="24"/>
      <c r="K85" s="24"/>
      <c r="L85" s="28">
        <f t="shared" si="19"/>
        <v>0</v>
      </c>
    </row>
    <row r="86" spans="1:12" ht="25.5" x14ac:dyDescent="0.25">
      <c r="A86" s="89" t="s">
        <v>303</v>
      </c>
      <c r="B86" s="89"/>
      <c r="C86" s="23" t="s">
        <v>263</v>
      </c>
      <c r="D86" s="23" t="s">
        <v>264</v>
      </c>
      <c r="E86" s="24">
        <v>0</v>
      </c>
      <c r="F86" s="24"/>
      <c r="G86" s="24"/>
      <c r="H86" s="24"/>
      <c r="I86" s="24"/>
      <c r="J86" s="24"/>
      <c r="K86" s="24"/>
      <c r="L86" s="28">
        <f t="shared" si="19"/>
        <v>0</v>
      </c>
    </row>
    <row r="87" spans="1:12" ht="25.5" x14ac:dyDescent="0.25">
      <c r="A87" s="82" t="s">
        <v>304</v>
      </c>
      <c r="B87" s="82"/>
      <c r="C87" s="13" t="s">
        <v>315</v>
      </c>
      <c r="D87" s="13" t="s">
        <v>265</v>
      </c>
      <c r="E87" s="28">
        <f>SUM(E79:E86)</f>
        <v>0</v>
      </c>
      <c r="F87" s="28">
        <f t="shared" ref="F87:K87" si="22">SUM(F79:F86)</f>
        <v>0</v>
      </c>
      <c r="G87" s="28">
        <f t="shared" si="22"/>
        <v>0</v>
      </c>
      <c r="H87" s="28">
        <f t="shared" si="22"/>
        <v>0</v>
      </c>
      <c r="I87" s="28">
        <f t="shared" si="22"/>
        <v>0</v>
      </c>
      <c r="J87" s="28">
        <f t="shared" si="22"/>
        <v>0</v>
      </c>
      <c r="K87" s="28">
        <f t="shared" si="22"/>
        <v>0</v>
      </c>
      <c r="L87" s="28">
        <f t="shared" si="19"/>
        <v>0</v>
      </c>
    </row>
    <row r="88" spans="1:12" ht="25.5" x14ac:dyDescent="0.25">
      <c r="A88" s="89" t="s">
        <v>305</v>
      </c>
      <c r="B88" s="89"/>
      <c r="C88" s="23" t="s">
        <v>18</v>
      </c>
      <c r="D88" s="23" t="s">
        <v>266</v>
      </c>
      <c r="E88" s="24"/>
      <c r="F88" s="24"/>
      <c r="G88" s="24"/>
      <c r="H88" s="24"/>
      <c r="I88" s="24">
        <v>155455</v>
      </c>
      <c r="J88" s="24"/>
      <c r="K88" s="24"/>
      <c r="L88" s="28">
        <f t="shared" si="19"/>
        <v>155455</v>
      </c>
    </row>
    <row r="89" spans="1:12" ht="25.5" x14ac:dyDescent="0.25">
      <c r="A89" s="89" t="s">
        <v>306</v>
      </c>
      <c r="B89" s="89"/>
      <c r="C89" s="23" t="s">
        <v>19</v>
      </c>
      <c r="D89" s="23" t="s">
        <v>267</v>
      </c>
      <c r="E89" s="24">
        <v>0</v>
      </c>
      <c r="F89" s="24"/>
      <c r="G89" s="24"/>
      <c r="H89" s="24"/>
      <c r="I89" s="24"/>
      <c r="J89" s="24"/>
      <c r="K89" s="24"/>
      <c r="L89" s="28">
        <f t="shared" si="19"/>
        <v>0</v>
      </c>
    </row>
    <row r="90" spans="1:12" ht="25.5" x14ac:dyDescent="0.25">
      <c r="A90" s="82" t="s">
        <v>307</v>
      </c>
      <c r="B90" s="82"/>
      <c r="C90" s="13" t="s">
        <v>316</v>
      </c>
      <c r="D90" s="13" t="s">
        <v>268</v>
      </c>
      <c r="E90" s="28">
        <f>SUM(E88:E89)</f>
        <v>0</v>
      </c>
      <c r="F90" s="28">
        <f t="shared" ref="F90:K90" si="23">SUM(F88:F89)</f>
        <v>0</v>
      </c>
      <c r="G90" s="28">
        <f t="shared" si="23"/>
        <v>0</v>
      </c>
      <c r="H90" s="28">
        <f t="shared" si="23"/>
        <v>0</v>
      </c>
      <c r="I90" s="28">
        <f t="shared" si="23"/>
        <v>155455</v>
      </c>
      <c r="J90" s="28">
        <f t="shared" si="23"/>
        <v>0</v>
      </c>
      <c r="K90" s="28">
        <f t="shared" si="23"/>
        <v>0</v>
      </c>
      <c r="L90" s="28">
        <f t="shared" si="19"/>
        <v>155455</v>
      </c>
    </row>
    <row r="91" spans="1:12" ht="25.5" x14ac:dyDescent="0.25">
      <c r="A91" s="82" t="s">
        <v>308</v>
      </c>
      <c r="B91" s="82"/>
      <c r="C91" s="13" t="s">
        <v>20</v>
      </c>
      <c r="D91" s="13" t="s">
        <v>269</v>
      </c>
      <c r="E91" s="28"/>
      <c r="F91" s="28"/>
      <c r="G91" s="28"/>
      <c r="H91" s="28"/>
      <c r="I91" s="28"/>
      <c r="J91" s="28"/>
      <c r="K91" s="28"/>
      <c r="L91" s="28">
        <f t="shared" si="19"/>
        <v>0</v>
      </c>
    </row>
    <row r="92" spans="1:12" ht="25.5" x14ac:dyDescent="0.25">
      <c r="A92" s="82" t="s">
        <v>309</v>
      </c>
      <c r="B92" s="82"/>
      <c r="C92" s="13" t="s">
        <v>21</v>
      </c>
      <c r="D92" s="13" t="s">
        <v>270</v>
      </c>
      <c r="E92" s="28">
        <v>0</v>
      </c>
      <c r="F92" s="28"/>
      <c r="G92" s="28"/>
      <c r="H92" s="28"/>
      <c r="I92" s="28"/>
      <c r="J92" s="28"/>
      <c r="K92" s="28"/>
      <c r="L92" s="28">
        <f t="shared" si="19"/>
        <v>0</v>
      </c>
    </row>
    <row r="93" spans="1:12" ht="25.5" x14ac:dyDescent="0.25">
      <c r="A93" s="82" t="s">
        <v>310</v>
      </c>
      <c r="B93" s="82"/>
      <c r="C93" s="13" t="s">
        <v>271</v>
      </c>
      <c r="D93" s="13" t="s">
        <v>272</v>
      </c>
      <c r="E93" s="28">
        <v>14512090</v>
      </c>
      <c r="F93" s="28"/>
      <c r="G93" s="28"/>
      <c r="H93" s="28"/>
      <c r="I93" s="28">
        <v>1829000</v>
      </c>
      <c r="J93" s="28">
        <v>-6279841</v>
      </c>
      <c r="K93" s="28"/>
      <c r="L93" s="28">
        <f t="shared" si="19"/>
        <v>10061249</v>
      </c>
    </row>
    <row r="94" spans="1:12" ht="25.5" x14ac:dyDescent="0.25">
      <c r="A94" s="82" t="s">
        <v>311</v>
      </c>
      <c r="B94" s="82"/>
      <c r="C94" s="13" t="s">
        <v>273</v>
      </c>
      <c r="D94" s="13" t="s">
        <v>274</v>
      </c>
      <c r="E94" s="28">
        <v>0</v>
      </c>
      <c r="F94" s="28"/>
      <c r="G94" s="28"/>
      <c r="H94" s="28"/>
      <c r="I94" s="28"/>
      <c r="J94" s="28"/>
      <c r="K94" s="28"/>
      <c r="L94" s="28">
        <f t="shared" si="19"/>
        <v>0</v>
      </c>
    </row>
    <row r="95" spans="1:12" ht="25.5" x14ac:dyDescent="0.25">
      <c r="A95" s="82" t="s">
        <v>312</v>
      </c>
      <c r="B95" s="82"/>
      <c r="C95" s="13" t="s">
        <v>275</v>
      </c>
      <c r="D95" s="13" t="s">
        <v>276</v>
      </c>
      <c r="E95" s="28">
        <v>0</v>
      </c>
      <c r="F95" s="28"/>
      <c r="G95" s="28"/>
      <c r="H95" s="28"/>
      <c r="I95" s="28"/>
      <c r="J95" s="28"/>
      <c r="K95" s="28"/>
      <c r="L95" s="28">
        <f t="shared" si="19"/>
        <v>0</v>
      </c>
    </row>
    <row r="96" spans="1:12" ht="25.5" x14ac:dyDescent="0.25">
      <c r="A96" s="89" t="s">
        <v>313</v>
      </c>
      <c r="B96" s="89"/>
      <c r="C96" s="23" t="s">
        <v>277</v>
      </c>
      <c r="D96" s="23" t="s">
        <v>278</v>
      </c>
      <c r="E96" s="24">
        <v>0</v>
      </c>
      <c r="F96" s="24"/>
      <c r="G96" s="24"/>
      <c r="H96" s="24"/>
      <c r="I96" s="24"/>
      <c r="J96" s="24"/>
      <c r="K96" s="24"/>
      <c r="L96" s="28">
        <f t="shared" si="19"/>
        <v>0</v>
      </c>
    </row>
    <row r="97" spans="1:12" ht="25.5" x14ac:dyDescent="0.25">
      <c r="A97" s="89" t="s">
        <v>317</v>
      </c>
      <c r="B97" s="89"/>
      <c r="C97" s="23" t="s">
        <v>279</v>
      </c>
      <c r="D97" s="23" t="s">
        <v>280</v>
      </c>
      <c r="E97" s="24">
        <v>0</v>
      </c>
      <c r="F97" s="24"/>
      <c r="G97" s="24"/>
      <c r="H97" s="24"/>
      <c r="I97" s="24"/>
      <c r="J97" s="24"/>
      <c r="K97" s="24"/>
      <c r="L97" s="28">
        <f t="shared" si="19"/>
        <v>0</v>
      </c>
    </row>
    <row r="98" spans="1:12" ht="25.5" x14ac:dyDescent="0.25">
      <c r="A98" s="82" t="s">
        <v>318</v>
      </c>
      <c r="B98" s="82"/>
      <c r="C98" s="13" t="s">
        <v>319</v>
      </c>
      <c r="D98" s="13" t="s">
        <v>281</v>
      </c>
      <c r="E98" s="28">
        <v>0</v>
      </c>
      <c r="F98" s="28"/>
      <c r="G98" s="28"/>
      <c r="H98" s="28"/>
      <c r="I98" s="28"/>
      <c r="J98" s="28"/>
      <c r="K98" s="28"/>
      <c r="L98" s="28">
        <f t="shared" si="19"/>
        <v>0</v>
      </c>
    </row>
    <row r="99" spans="1:12" ht="25.5" x14ac:dyDescent="0.25">
      <c r="A99" s="79" t="s">
        <v>321</v>
      </c>
      <c r="B99" s="79"/>
      <c r="C99" s="30" t="s">
        <v>320</v>
      </c>
      <c r="D99" s="30" t="s">
        <v>282</v>
      </c>
      <c r="E99" s="31">
        <f>E82+E87+E90+E91+E92+E93+E94+E95+E98</f>
        <v>14512090</v>
      </c>
      <c r="F99" s="31">
        <f t="shared" ref="F99:K99" si="24">F82+F87+F90+F91+F92+F93+F94+F95+F98</f>
        <v>0</v>
      </c>
      <c r="G99" s="31">
        <f t="shared" si="24"/>
        <v>0</v>
      </c>
      <c r="H99" s="31">
        <f t="shared" si="24"/>
        <v>0</v>
      </c>
      <c r="I99" s="31">
        <f t="shared" si="24"/>
        <v>1984455</v>
      </c>
      <c r="J99" s="31">
        <f t="shared" si="24"/>
        <v>-6279841</v>
      </c>
      <c r="K99" s="31">
        <f t="shared" si="24"/>
        <v>0</v>
      </c>
      <c r="L99" s="31">
        <f t="shared" si="19"/>
        <v>10216704</v>
      </c>
    </row>
    <row r="100" spans="1:12" ht="38.25" x14ac:dyDescent="0.25">
      <c r="A100" s="82" t="s">
        <v>322</v>
      </c>
      <c r="B100" s="82"/>
      <c r="C100" s="13" t="s">
        <v>283</v>
      </c>
      <c r="D100" s="13" t="s">
        <v>284</v>
      </c>
      <c r="E100" s="28">
        <v>0</v>
      </c>
      <c r="F100" s="28"/>
      <c r="G100" s="28"/>
      <c r="H100" s="28"/>
      <c r="I100" s="28"/>
      <c r="J100" s="28"/>
      <c r="K100" s="28"/>
      <c r="L100" s="28">
        <f t="shared" si="19"/>
        <v>0</v>
      </c>
    </row>
    <row r="101" spans="1:12" ht="38.25" x14ac:dyDescent="0.25">
      <c r="A101" s="82" t="s">
        <v>323</v>
      </c>
      <c r="B101" s="82"/>
      <c r="C101" s="13" t="s">
        <v>285</v>
      </c>
      <c r="D101" s="13" t="s">
        <v>286</v>
      </c>
      <c r="E101" s="28">
        <v>0</v>
      </c>
      <c r="F101" s="28"/>
      <c r="G101" s="28"/>
      <c r="H101" s="28"/>
      <c r="I101" s="28"/>
      <c r="J101" s="28"/>
      <c r="K101" s="28"/>
      <c r="L101" s="28">
        <f t="shared" si="19"/>
        <v>0</v>
      </c>
    </row>
    <row r="102" spans="1:12" ht="25.5" x14ac:dyDescent="0.25">
      <c r="A102" s="82" t="s">
        <v>324</v>
      </c>
      <c r="B102" s="82"/>
      <c r="C102" s="13" t="s">
        <v>22</v>
      </c>
      <c r="D102" s="13" t="s">
        <v>287</v>
      </c>
      <c r="E102" s="28">
        <v>0</v>
      </c>
      <c r="F102" s="28"/>
      <c r="G102" s="28"/>
      <c r="H102" s="28"/>
      <c r="I102" s="28"/>
      <c r="J102" s="28"/>
      <c r="K102" s="28"/>
      <c r="L102" s="28">
        <f t="shared" si="19"/>
        <v>0</v>
      </c>
    </row>
    <row r="103" spans="1:12" ht="38.25" x14ac:dyDescent="0.25">
      <c r="A103" s="82" t="s">
        <v>325</v>
      </c>
      <c r="B103" s="82"/>
      <c r="C103" s="13" t="s">
        <v>288</v>
      </c>
      <c r="D103" s="13" t="s">
        <v>289</v>
      </c>
      <c r="E103" s="28">
        <v>0</v>
      </c>
      <c r="F103" s="28"/>
      <c r="G103" s="28"/>
      <c r="H103" s="28"/>
      <c r="I103" s="28"/>
      <c r="J103" s="28"/>
      <c r="K103" s="28"/>
      <c r="L103" s="28">
        <f t="shared" si="19"/>
        <v>0</v>
      </c>
    </row>
    <row r="104" spans="1:12" ht="25.5" x14ac:dyDescent="0.25">
      <c r="A104" s="82" t="s">
        <v>326</v>
      </c>
      <c r="B104" s="82"/>
      <c r="C104" s="13" t="s">
        <v>290</v>
      </c>
      <c r="D104" s="13" t="s">
        <v>291</v>
      </c>
      <c r="E104" s="28">
        <v>0</v>
      </c>
      <c r="F104" s="28"/>
      <c r="G104" s="28"/>
      <c r="H104" s="28"/>
      <c r="I104" s="28"/>
      <c r="J104" s="28"/>
      <c r="K104" s="28"/>
      <c r="L104" s="28">
        <f t="shared" si="19"/>
        <v>0</v>
      </c>
    </row>
    <row r="105" spans="1:12" ht="25.5" x14ac:dyDescent="0.25">
      <c r="A105" s="79" t="s">
        <v>327</v>
      </c>
      <c r="B105" s="79"/>
      <c r="C105" s="30" t="s">
        <v>331</v>
      </c>
      <c r="D105" s="30" t="s">
        <v>292</v>
      </c>
      <c r="E105" s="31">
        <f>SUM(E100:E104)</f>
        <v>0</v>
      </c>
      <c r="F105" s="31">
        <f t="shared" ref="F105:G105" si="25">SUM(F100:F104)</f>
        <v>0</v>
      </c>
      <c r="G105" s="31">
        <f t="shared" si="25"/>
        <v>0</v>
      </c>
      <c r="H105" s="31">
        <f t="shared" ref="H105:I105" si="26">SUM(H100:H104)</f>
        <v>0</v>
      </c>
      <c r="I105" s="31">
        <f t="shared" si="26"/>
        <v>0</v>
      </c>
      <c r="J105" s="31">
        <f t="shared" ref="J105:K105" si="27">SUM(J100:J104)</f>
        <v>0</v>
      </c>
      <c r="K105" s="31">
        <f t="shared" si="27"/>
        <v>0</v>
      </c>
      <c r="L105" s="31">
        <f t="shared" si="19"/>
        <v>0</v>
      </c>
    </row>
    <row r="106" spans="1:12" ht="25.5" x14ac:dyDescent="0.25">
      <c r="A106" s="79" t="s">
        <v>328</v>
      </c>
      <c r="B106" s="79"/>
      <c r="C106" s="30" t="s">
        <v>23</v>
      </c>
      <c r="D106" s="30" t="s">
        <v>293</v>
      </c>
      <c r="E106" s="31">
        <v>0</v>
      </c>
      <c r="F106" s="31"/>
      <c r="G106" s="31"/>
      <c r="H106" s="31"/>
      <c r="I106" s="31"/>
      <c r="J106" s="31"/>
      <c r="K106" s="31"/>
      <c r="L106" s="31">
        <f t="shared" si="19"/>
        <v>0</v>
      </c>
    </row>
    <row r="107" spans="1:12" x14ac:dyDescent="0.25">
      <c r="A107" s="79" t="s">
        <v>329</v>
      </c>
      <c r="B107" s="79"/>
      <c r="C107" s="30" t="s">
        <v>294</v>
      </c>
      <c r="D107" s="30" t="s">
        <v>295</v>
      </c>
      <c r="E107" s="31">
        <v>0</v>
      </c>
      <c r="F107" s="31"/>
      <c r="G107" s="31"/>
      <c r="H107" s="31"/>
      <c r="I107" s="31"/>
      <c r="J107" s="31"/>
      <c r="K107" s="31"/>
      <c r="L107" s="31">
        <f t="shared" si="19"/>
        <v>0</v>
      </c>
    </row>
    <row r="108" spans="1:12" ht="25.5" x14ac:dyDescent="0.25">
      <c r="A108" s="80" t="s">
        <v>330</v>
      </c>
      <c r="B108" s="80"/>
      <c r="C108" s="34" t="s">
        <v>332</v>
      </c>
      <c r="D108" s="34" t="s">
        <v>296</v>
      </c>
      <c r="E108" s="35">
        <f>E99+E105+E106+E107</f>
        <v>14512090</v>
      </c>
      <c r="F108" s="35">
        <f t="shared" ref="F108:G108" si="28">F99+F105+F106+F107</f>
        <v>0</v>
      </c>
      <c r="G108" s="35">
        <f t="shared" si="28"/>
        <v>0</v>
      </c>
      <c r="H108" s="35">
        <f t="shared" ref="H108:I108" si="29">H99+H105+H106+H107</f>
        <v>0</v>
      </c>
      <c r="I108" s="35">
        <f t="shared" si="29"/>
        <v>1984455</v>
      </c>
      <c r="J108" s="35">
        <f t="shared" ref="J108:K108" si="30">J99+J105+J106+J107</f>
        <v>-6279841</v>
      </c>
      <c r="K108" s="35">
        <f t="shared" si="30"/>
        <v>0</v>
      </c>
      <c r="L108" s="35">
        <f t="shared" si="19"/>
        <v>10216704</v>
      </c>
    </row>
    <row r="109" spans="1:12" ht="21.75" customHeight="1" x14ac:dyDescent="0.25">
      <c r="A109" s="81" t="s">
        <v>333</v>
      </c>
      <c r="B109" s="81"/>
      <c r="C109" s="38" t="s">
        <v>334</v>
      </c>
      <c r="D109" s="38" t="s">
        <v>335</v>
      </c>
      <c r="E109" s="39">
        <f>E78+E108</f>
        <v>14762090</v>
      </c>
      <c r="F109" s="39">
        <f t="shared" ref="F109:G109" si="31">F78+F108</f>
        <v>0</v>
      </c>
      <c r="G109" s="39">
        <f t="shared" si="31"/>
        <v>0</v>
      </c>
      <c r="H109" s="39">
        <f t="shared" ref="H109:I109" si="32">H78+H108</f>
        <v>0</v>
      </c>
      <c r="I109" s="39">
        <f t="shared" si="32"/>
        <v>1984455</v>
      </c>
      <c r="J109" s="39">
        <f t="shared" ref="J109:K109" si="33">J78+J108</f>
        <v>-6279841</v>
      </c>
      <c r="K109" s="39">
        <f t="shared" si="33"/>
        <v>0</v>
      </c>
      <c r="L109" s="39">
        <f t="shared" si="19"/>
        <v>10466704</v>
      </c>
    </row>
    <row r="110" spans="1:12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</row>
    <row r="113" spans="1:13" x14ac:dyDescent="0.25">
      <c r="A113" s="78"/>
      <c r="B113" s="78"/>
      <c r="C113" s="4"/>
      <c r="D113" s="4"/>
      <c r="E113" s="3"/>
      <c r="F113" s="3"/>
      <c r="G113" s="3"/>
      <c r="H113" s="3"/>
      <c r="I113" s="3"/>
      <c r="J113" s="3"/>
      <c r="K113" s="3"/>
      <c r="L113" s="3"/>
    </row>
    <row r="114" spans="1:13" x14ac:dyDescent="0.25">
      <c r="A114" s="80" t="s">
        <v>31</v>
      </c>
      <c r="B114" s="80"/>
      <c r="C114" s="84" t="s">
        <v>369</v>
      </c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3" x14ac:dyDescent="0.25">
      <c r="A115" s="80" t="s">
        <v>36</v>
      </c>
      <c r="B115" s="80"/>
      <c r="C115" s="87" t="s">
        <v>37</v>
      </c>
      <c r="D115" s="34"/>
      <c r="E115" s="85" t="str">
        <f>E6</f>
        <v>2020. évi előirányzat</v>
      </c>
      <c r="F115" s="85"/>
      <c r="G115" s="85"/>
      <c r="H115" s="85"/>
      <c r="I115" s="85"/>
      <c r="J115" s="85"/>
      <c r="K115" s="85"/>
      <c r="L115" s="85"/>
    </row>
    <row r="116" spans="1:13" ht="25.5" x14ac:dyDescent="0.25">
      <c r="A116" s="80"/>
      <c r="B116" s="80"/>
      <c r="C116" s="87"/>
      <c r="D116" s="34"/>
      <c r="E116" s="40" t="s">
        <v>0</v>
      </c>
      <c r="F116" s="40" t="s">
        <v>1</v>
      </c>
      <c r="G116" s="40" t="s">
        <v>2</v>
      </c>
      <c r="H116" s="46" t="s">
        <v>378</v>
      </c>
      <c r="I116" s="46" t="s">
        <v>379</v>
      </c>
      <c r="J116" s="60" t="s">
        <v>381</v>
      </c>
      <c r="K116" s="60" t="s">
        <v>382</v>
      </c>
      <c r="L116" s="40" t="s">
        <v>3</v>
      </c>
    </row>
    <row r="117" spans="1:13" x14ac:dyDescent="0.25">
      <c r="A117" s="80">
        <v>1</v>
      </c>
      <c r="B117" s="80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60">
        <v>8</v>
      </c>
      <c r="K117" s="60">
        <v>9</v>
      </c>
      <c r="L117" s="60">
        <v>10</v>
      </c>
    </row>
    <row r="118" spans="1:13" x14ac:dyDescent="0.25">
      <c r="A118" s="93" t="s">
        <v>30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3" x14ac:dyDescent="0.25">
      <c r="A119" s="89" t="s">
        <v>67</v>
      </c>
      <c r="B119" s="89"/>
      <c r="C119" s="23" t="s">
        <v>239</v>
      </c>
      <c r="D119" s="23" t="s">
        <v>235</v>
      </c>
      <c r="E119" s="24">
        <v>7689440</v>
      </c>
      <c r="F119" s="24"/>
      <c r="G119" s="24"/>
      <c r="H119" s="24"/>
      <c r="I119" s="24">
        <f>750+1530000</f>
        <v>1530750</v>
      </c>
      <c r="J119" s="24">
        <v>-3506029</v>
      </c>
      <c r="K119" s="24"/>
      <c r="L119" s="28">
        <f>SUM(E119:K119)</f>
        <v>5714161</v>
      </c>
    </row>
    <row r="120" spans="1:13" ht="25.5" x14ac:dyDescent="0.25">
      <c r="A120" s="89" t="s">
        <v>68</v>
      </c>
      <c r="B120" s="89"/>
      <c r="C120" s="23" t="s">
        <v>236</v>
      </c>
      <c r="D120" s="23" t="s">
        <v>237</v>
      </c>
      <c r="E120" s="24">
        <v>1371980</v>
      </c>
      <c r="F120" s="24"/>
      <c r="G120" s="24"/>
      <c r="H120" s="24"/>
      <c r="I120" s="24">
        <f>8750+299000</f>
        <v>307750</v>
      </c>
      <c r="J120" s="24">
        <v>-711278</v>
      </c>
      <c r="K120" s="24"/>
      <c r="L120" s="28">
        <f t="shared" ref="L120:L142" si="34">SUM(E120:K120)</f>
        <v>968452</v>
      </c>
    </row>
    <row r="121" spans="1:13" x14ac:dyDescent="0.25">
      <c r="A121" s="89" t="s">
        <v>69</v>
      </c>
      <c r="B121" s="89"/>
      <c r="C121" s="23" t="s">
        <v>32</v>
      </c>
      <c r="D121" s="23" t="s">
        <v>238</v>
      </c>
      <c r="E121" s="24">
        <v>2784570</v>
      </c>
      <c r="F121" s="24"/>
      <c r="G121" s="24"/>
      <c r="H121" s="24"/>
      <c r="I121" s="24"/>
      <c r="J121" s="24">
        <v>-892684</v>
      </c>
      <c r="K121" s="24"/>
      <c r="L121" s="28">
        <f t="shared" si="34"/>
        <v>1891886</v>
      </c>
    </row>
    <row r="122" spans="1:13" x14ac:dyDescent="0.25">
      <c r="A122" s="89" t="s">
        <v>70</v>
      </c>
      <c r="B122" s="89"/>
      <c r="C122" s="23" t="s">
        <v>24</v>
      </c>
      <c r="D122" s="23" t="s">
        <v>240</v>
      </c>
      <c r="E122" s="24"/>
      <c r="F122" s="24"/>
      <c r="G122" s="24"/>
      <c r="H122" s="24"/>
      <c r="I122" s="24"/>
      <c r="J122" s="24"/>
      <c r="K122" s="24"/>
      <c r="L122" s="28">
        <f t="shared" si="34"/>
        <v>0</v>
      </c>
    </row>
    <row r="123" spans="1:13" x14ac:dyDescent="0.25">
      <c r="A123" s="89" t="s">
        <v>71</v>
      </c>
      <c r="B123" s="89"/>
      <c r="C123" s="23" t="s">
        <v>242</v>
      </c>
      <c r="D123" s="23" t="s">
        <v>241</v>
      </c>
      <c r="E123" s="24"/>
      <c r="F123" s="24"/>
      <c r="G123" s="24"/>
      <c r="H123" s="24"/>
      <c r="I123" s="24">
        <v>145955</v>
      </c>
      <c r="J123" s="24">
        <v>548078</v>
      </c>
      <c r="K123" s="24"/>
      <c r="L123" s="28">
        <f t="shared" si="34"/>
        <v>694033</v>
      </c>
      <c r="M123" s="19"/>
    </row>
    <row r="124" spans="1:13" x14ac:dyDescent="0.25">
      <c r="A124" s="89" t="s">
        <v>72</v>
      </c>
      <c r="B124" s="89"/>
      <c r="C124" s="23" t="s">
        <v>244</v>
      </c>
      <c r="D124" s="23" t="s">
        <v>243</v>
      </c>
      <c r="E124" s="24">
        <v>2916100</v>
      </c>
      <c r="F124" s="24"/>
      <c r="G124" s="24"/>
      <c r="H124" s="24"/>
      <c r="I124" s="24"/>
      <c r="J124" s="24">
        <v>-1717928</v>
      </c>
      <c r="K124" s="24"/>
      <c r="L124" s="28">
        <f t="shared" si="34"/>
        <v>1198172</v>
      </c>
    </row>
    <row r="125" spans="1:13" x14ac:dyDescent="0.25">
      <c r="A125" s="89" t="s">
        <v>73</v>
      </c>
      <c r="B125" s="89"/>
      <c r="C125" s="23" t="s">
        <v>25</v>
      </c>
      <c r="D125" s="23" t="s">
        <v>245</v>
      </c>
      <c r="E125" s="24"/>
      <c r="F125" s="24"/>
      <c r="G125" s="24"/>
      <c r="H125" s="24"/>
      <c r="I125" s="24"/>
      <c r="J125" s="24"/>
      <c r="K125" s="24"/>
      <c r="L125" s="28">
        <f t="shared" si="34"/>
        <v>0</v>
      </c>
    </row>
    <row r="126" spans="1:13" x14ac:dyDescent="0.25">
      <c r="A126" s="89" t="s">
        <v>75</v>
      </c>
      <c r="B126" s="89"/>
      <c r="C126" s="23" t="s">
        <v>247</v>
      </c>
      <c r="D126" s="23" t="s">
        <v>246</v>
      </c>
      <c r="E126" s="24"/>
      <c r="F126" s="24"/>
      <c r="G126" s="24"/>
      <c r="H126" s="24"/>
      <c r="I126" s="24"/>
      <c r="J126" s="24"/>
      <c r="K126" s="24"/>
      <c r="L126" s="28">
        <f t="shared" si="34"/>
        <v>0</v>
      </c>
    </row>
    <row r="127" spans="1:13" ht="25.5" x14ac:dyDescent="0.25">
      <c r="A127" s="80" t="s">
        <v>76</v>
      </c>
      <c r="B127" s="80"/>
      <c r="C127" s="34" t="s">
        <v>249</v>
      </c>
      <c r="D127" s="34" t="s">
        <v>248</v>
      </c>
      <c r="E127" s="35">
        <f>SUM(E119:E126)</f>
        <v>14762090</v>
      </c>
      <c r="F127" s="35">
        <f t="shared" ref="F127:K127" si="35">SUM(F119:F126)</f>
        <v>0</v>
      </c>
      <c r="G127" s="35">
        <f t="shared" si="35"/>
        <v>0</v>
      </c>
      <c r="H127" s="35">
        <f t="shared" si="35"/>
        <v>0</v>
      </c>
      <c r="I127" s="35">
        <f t="shared" si="35"/>
        <v>1984455</v>
      </c>
      <c r="J127" s="35">
        <f t="shared" si="35"/>
        <v>-6279841</v>
      </c>
      <c r="K127" s="35">
        <f t="shared" si="35"/>
        <v>0</v>
      </c>
      <c r="L127" s="35">
        <f t="shared" si="34"/>
        <v>10466704</v>
      </c>
    </row>
    <row r="128" spans="1:13" ht="25.5" x14ac:dyDescent="0.25">
      <c r="A128" s="89" t="s">
        <v>77</v>
      </c>
      <c r="B128" s="89"/>
      <c r="C128" s="23" t="s">
        <v>355</v>
      </c>
      <c r="D128" s="23" t="s">
        <v>338</v>
      </c>
      <c r="E128" s="24"/>
      <c r="F128" s="24"/>
      <c r="G128" s="24"/>
      <c r="H128" s="24"/>
      <c r="I128" s="24"/>
      <c r="J128" s="24"/>
      <c r="K128" s="24"/>
      <c r="L128" s="28">
        <f t="shared" si="34"/>
        <v>0</v>
      </c>
    </row>
    <row r="129" spans="1:12" x14ac:dyDescent="0.25">
      <c r="A129" s="89" t="s">
        <v>78</v>
      </c>
      <c r="B129" s="89"/>
      <c r="C129" s="23" t="s">
        <v>356</v>
      </c>
      <c r="D129" s="23" t="s">
        <v>339</v>
      </c>
      <c r="E129" s="24"/>
      <c r="F129" s="24"/>
      <c r="G129" s="24"/>
      <c r="H129" s="24"/>
      <c r="I129" s="24"/>
      <c r="J129" s="24"/>
      <c r="K129" s="24"/>
      <c r="L129" s="28">
        <f t="shared" si="34"/>
        <v>0</v>
      </c>
    </row>
    <row r="130" spans="1:12" ht="25.5" x14ac:dyDescent="0.25">
      <c r="A130" s="89" t="s">
        <v>79</v>
      </c>
      <c r="B130" s="89"/>
      <c r="C130" s="23" t="s">
        <v>26</v>
      </c>
      <c r="D130" s="23" t="s">
        <v>340</v>
      </c>
      <c r="E130" s="24"/>
      <c r="F130" s="24"/>
      <c r="G130" s="24"/>
      <c r="H130" s="24"/>
      <c r="I130" s="24"/>
      <c r="J130" s="24"/>
      <c r="K130" s="24"/>
      <c r="L130" s="28">
        <f t="shared" si="34"/>
        <v>0</v>
      </c>
    </row>
    <row r="131" spans="1:12" ht="25.5" x14ac:dyDescent="0.25">
      <c r="A131" s="89" t="s">
        <v>80</v>
      </c>
      <c r="B131" s="89"/>
      <c r="C131" s="23" t="s">
        <v>27</v>
      </c>
      <c r="D131" s="23" t="s">
        <v>341</v>
      </c>
      <c r="E131" s="24"/>
      <c r="F131" s="24"/>
      <c r="G131" s="24"/>
      <c r="H131" s="24"/>
      <c r="I131" s="24"/>
      <c r="J131" s="24"/>
      <c r="K131" s="24"/>
      <c r="L131" s="28">
        <f t="shared" si="34"/>
        <v>0</v>
      </c>
    </row>
    <row r="132" spans="1:12" ht="25.5" x14ac:dyDescent="0.25">
      <c r="A132" s="89" t="s">
        <v>45</v>
      </c>
      <c r="B132" s="89"/>
      <c r="C132" s="23" t="s">
        <v>342</v>
      </c>
      <c r="D132" s="23" t="s">
        <v>343</v>
      </c>
      <c r="E132" s="24"/>
      <c r="F132" s="24"/>
      <c r="G132" s="24"/>
      <c r="H132" s="24"/>
      <c r="I132" s="24"/>
      <c r="J132" s="24"/>
      <c r="K132" s="24"/>
      <c r="L132" s="28">
        <f t="shared" si="34"/>
        <v>0</v>
      </c>
    </row>
    <row r="133" spans="1:12" ht="25.5" x14ac:dyDescent="0.25">
      <c r="A133" s="89" t="s">
        <v>87</v>
      </c>
      <c r="B133" s="89"/>
      <c r="C133" s="23" t="s">
        <v>344</v>
      </c>
      <c r="D133" s="23" t="s">
        <v>345</v>
      </c>
      <c r="E133" s="24"/>
      <c r="F133" s="24"/>
      <c r="G133" s="24"/>
      <c r="H133" s="24"/>
      <c r="I133" s="24"/>
      <c r="J133" s="24"/>
      <c r="K133" s="24"/>
      <c r="L133" s="28">
        <f t="shared" si="34"/>
        <v>0</v>
      </c>
    </row>
    <row r="134" spans="1:12" x14ac:dyDescent="0.25">
      <c r="A134" s="89" t="s">
        <v>88</v>
      </c>
      <c r="B134" s="89"/>
      <c r="C134" s="23" t="s">
        <v>28</v>
      </c>
      <c r="D134" s="23" t="s">
        <v>346</v>
      </c>
      <c r="E134" s="24"/>
      <c r="F134" s="24"/>
      <c r="G134" s="24"/>
      <c r="H134" s="24"/>
      <c r="I134" s="24"/>
      <c r="J134" s="24"/>
      <c r="K134" s="24"/>
      <c r="L134" s="28">
        <f t="shared" si="34"/>
        <v>0</v>
      </c>
    </row>
    <row r="135" spans="1:12" ht="25.5" x14ac:dyDescent="0.25">
      <c r="A135" s="89" t="s">
        <v>89</v>
      </c>
      <c r="B135" s="89"/>
      <c r="C135" s="23" t="s">
        <v>347</v>
      </c>
      <c r="D135" s="23" t="s">
        <v>348</v>
      </c>
      <c r="E135" s="24"/>
      <c r="F135" s="24"/>
      <c r="G135" s="24"/>
      <c r="H135" s="24"/>
      <c r="I135" s="24"/>
      <c r="J135" s="24"/>
      <c r="K135" s="24"/>
      <c r="L135" s="28">
        <f t="shared" si="34"/>
        <v>0</v>
      </c>
    </row>
    <row r="136" spans="1:12" x14ac:dyDescent="0.25">
      <c r="A136" s="89" t="s">
        <v>90</v>
      </c>
      <c r="B136" s="89"/>
      <c r="C136" s="23" t="s">
        <v>357</v>
      </c>
      <c r="D136" s="23" t="s">
        <v>349</v>
      </c>
      <c r="E136" s="24">
        <v>0</v>
      </c>
      <c r="F136" s="24"/>
      <c r="G136" s="24"/>
      <c r="H136" s="24"/>
      <c r="I136" s="24"/>
      <c r="J136" s="24"/>
      <c r="K136" s="24"/>
      <c r="L136" s="28">
        <f t="shared" si="34"/>
        <v>0</v>
      </c>
    </row>
    <row r="137" spans="1:12" ht="25.5" x14ac:dyDescent="0.25">
      <c r="A137" s="79" t="s">
        <v>98</v>
      </c>
      <c r="B137" s="79"/>
      <c r="C137" s="30" t="s">
        <v>358</v>
      </c>
      <c r="D137" s="30" t="s">
        <v>336</v>
      </c>
      <c r="E137" s="31">
        <f>SUM(E128:E136)</f>
        <v>0</v>
      </c>
      <c r="F137" s="31">
        <f t="shared" ref="F137:G137" si="36">SUM(F128:F136)</f>
        <v>0</v>
      </c>
      <c r="G137" s="31">
        <f t="shared" si="36"/>
        <v>0</v>
      </c>
      <c r="H137" s="31">
        <f t="shared" ref="H137:I137" si="37">SUM(H128:H136)</f>
        <v>0</v>
      </c>
      <c r="I137" s="31">
        <f t="shared" si="37"/>
        <v>0</v>
      </c>
      <c r="J137" s="31">
        <f t="shared" ref="J137:K137" si="38">SUM(J128:J136)</f>
        <v>0</v>
      </c>
      <c r="K137" s="31">
        <f t="shared" si="38"/>
        <v>0</v>
      </c>
      <c r="L137" s="31">
        <f t="shared" si="34"/>
        <v>0</v>
      </c>
    </row>
    <row r="138" spans="1:12" x14ac:dyDescent="0.25">
      <c r="A138" s="79" t="s">
        <v>99</v>
      </c>
      <c r="B138" s="79"/>
      <c r="C138" s="30" t="s">
        <v>359</v>
      </c>
      <c r="D138" s="30" t="s">
        <v>337</v>
      </c>
      <c r="E138" s="31">
        <v>0</v>
      </c>
      <c r="F138" s="31"/>
      <c r="G138" s="31"/>
      <c r="H138" s="31"/>
      <c r="I138" s="31"/>
      <c r="J138" s="31"/>
      <c r="K138" s="31"/>
      <c r="L138" s="31">
        <f t="shared" si="34"/>
        <v>0</v>
      </c>
    </row>
    <row r="139" spans="1:12" ht="25.5" x14ac:dyDescent="0.25">
      <c r="A139" s="79" t="s">
        <v>100</v>
      </c>
      <c r="B139" s="79"/>
      <c r="C139" s="30" t="s">
        <v>350</v>
      </c>
      <c r="D139" s="30" t="s">
        <v>351</v>
      </c>
      <c r="E139" s="31"/>
      <c r="F139" s="31"/>
      <c r="G139" s="31"/>
      <c r="H139" s="31"/>
      <c r="I139" s="31"/>
      <c r="J139" s="31"/>
      <c r="K139" s="31"/>
      <c r="L139" s="31">
        <f t="shared" si="34"/>
        <v>0</v>
      </c>
    </row>
    <row r="140" spans="1:12" x14ac:dyDescent="0.25">
      <c r="A140" s="79" t="s">
        <v>105</v>
      </c>
      <c r="B140" s="79"/>
      <c r="C140" s="30" t="s">
        <v>352</v>
      </c>
      <c r="D140" s="30" t="s">
        <v>353</v>
      </c>
      <c r="E140" s="31"/>
      <c r="F140" s="31"/>
      <c r="G140" s="31"/>
      <c r="H140" s="31"/>
      <c r="I140" s="31"/>
      <c r="J140" s="31"/>
      <c r="K140" s="31"/>
      <c r="L140" s="31">
        <f t="shared" si="34"/>
        <v>0</v>
      </c>
    </row>
    <row r="141" spans="1:12" ht="25.5" x14ac:dyDescent="0.25">
      <c r="A141" s="80" t="s">
        <v>108</v>
      </c>
      <c r="B141" s="80"/>
      <c r="C141" s="34" t="s">
        <v>360</v>
      </c>
      <c r="D141" s="34" t="s">
        <v>354</v>
      </c>
      <c r="E141" s="35">
        <f>E137+E138+E139+E140</f>
        <v>0</v>
      </c>
      <c r="F141" s="35">
        <f t="shared" ref="F141:G141" si="39">F137+F138+F139+F140</f>
        <v>0</v>
      </c>
      <c r="G141" s="35">
        <f t="shared" si="39"/>
        <v>0</v>
      </c>
      <c r="H141" s="35">
        <f t="shared" ref="H141:I141" si="40">H137+H138+H139+H140</f>
        <v>0</v>
      </c>
      <c r="I141" s="35">
        <f t="shared" si="40"/>
        <v>0</v>
      </c>
      <c r="J141" s="35">
        <f t="shared" ref="J141:K141" si="41">J137+J138+J139+J140</f>
        <v>0</v>
      </c>
      <c r="K141" s="35">
        <f t="shared" si="41"/>
        <v>0</v>
      </c>
      <c r="L141" s="35">
        <f t="shared" si="34"/>
        <v>0</v>
      </c>
    </row>
    <row r="142" spans="1:12" x14ac:dyDescent="0.25">
      <c r="A142" s="81" t="s">
        <v>109</v>
      </c>
      <c r="B142" s="81"/>
      <c r="C142" s="38" t="s">
        <v>361</v>
      </c>
      <c r="D142" s="38" t="s">
        <v>362</v>
      </c>
      <c r="E142" s="39">
        <f>E127+E141</f>
        <v>14762090</v>
      </c>
      <c r="F142" s="39">
        <f t="shared" ref="F142:G142" si="42">F127+F141</f>
        <v>0</v>
      </c>
      <c r="G142" s="39">
        <f t="shared" si="42"/>
        <v>0</v>
      </c>
      <c r="H142" s="39">
        <f t="shared" ref="H142:I142" si="43">H127+H141</f>
        <v>0</v>
      </c>
      <c r="I142" s="39">
        <f t="shared" si="43"/>
        <v>1984455</v>
      </c>
      <c r="J142" s="39">
        <f t="shared" ref="J142:K142" si="44">J127+J141</f>
        <v>-6279841</v>
      </c>
      <c r="K142" s="39">
        <f t="shared" si="44"/>
        <v>0</v>
      </c>
      <c r="L142" s="50">
        <f t="shared" si="34"/>
        <v>10466704</v>
      </c>
    </row>
    <row r="143" spans="1:12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8">
        <f>L109-L142</f>
        <v>0</v>
      </c>
    </row>
    <row r="144" spans="1:12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x14ac:dyDescent="0.25">
      <c r="A145" s="12" t="s">
        <v>38</v>
      </c>
      <c r="B145" s="12"/>
      <c r="C145" s="13"/>
      <c r="D145" s="22"/>
      <c r="E145" s="97">
        <v>0</v>
      </c>
      <c r="F145" s="98"/>
      <c r="G145" s="98"/>
      <c r="H145" s="98"/>
      <c r="I145" s="98"/>
      <c r="J145" s="98"/>
      <c r="K145" s="98"/>
      <c r="L145" s="99"/>
    </row>
    <row r="146" spans="1:12" x14ac:dyDescent="0.25">
      <c r="A146" s="100"/>
      <c r="B146" s="101"/>
      <c r="C146" s="102"/>
      <c r="D146" s="20"/>
      <c r="E146" s="97"/>
      <c r="F146" s="98"/>
      <c r="G146" s="98"/>
      <c r="H146" s="98"/>
      <c r="I146" s="98"/>
      <c r="J146" s="98"/>
      <c r="K146" s="98"/>
      <c r="L146" s="99"/>
    </row>
    <row r="147" spans="1:12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  <c r="K147" s="16"/>
      <c r="L147" s="16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8:B8"/>
    <mergeCell ref="A9:L9"/>
    <mergeCell ref="A11:B11"/>
    <mergeCell ref="A12:B12"/>
    <mergeCell ref="A13:B13"/>
    <mergeCell ref="A19:B19"/>
    <mergeCell ref="A20:B20"/>
    <mergeCell ref="A21:B21"/>
    <mergeCell ref="A2:L2"/>
    <mergeCell ref="A3:B3"/>
    <mergeCell ref="C3:L3"/>
    <mergeCell ref="A4:B4"/>
    <mergeCell ref="C4:L4"/>
    <mergeCell ref="A5:B5"/>
    <mergeCell ref="A6:B7"/>
    <mergeCell ref="C6:C7"/>
    <mergeCell ref="E6:L6"/>
    <mergeCell ref="A22:B22"/>
    <mergeCell ref="A14:B14"/>
    <mergeCell ref="A15:B15"/>
    <mergeCell ref="A16:B16"/>
    <mergeCell ref="A17:B17"/>
    <mergeCell ref="A18:B18"/>
    <mergeCell ref="A35:B35"/>
    <mergeCell ref="A36:B36"/>
    <mergeCell ref="A37:B37"/>
    <mergeCell ref="A29:B29"/>
    <mergeCell ref="A24:B24"/>
    <mergeCell ref="A25:B25"/>
    <mergeCell ref="A26:B26"/>
    <mergeCell ref="A27:B27"/>
    <mergeCell ref="A28:B28"/>
    <mergeCell ref="A23:B23"/>
    <mergeCell ref="A38:B38"/>
    <mergeCell ref="A39:B3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22:B122"/>
    <mergeCell ref="A123:B123"/>
    <mergeCell ref="A124:B124"/>
    <mergeCell ref="C115:C116"/>
    <mergeCell ref="E115:L115"/>
    <mergeCell ref="A117:B117"/>
    <mergeCell ref="A118:L118"/>
    <mergeCell ref="A119:B119"/>
    <mergeCell ref="A108:B108"/>
    <mergeCell ref="A109:B109"/>
    <mergeCell ref="A113:B113"/>
    <mergeCell ref="A114:B114"/>
    <mergeCell ref="A115:B116"/>
    <mergeCell ref="C114:L114"/>
    <mergeCell ref="A120:B120"/>
    <mergeCell ref="A121:B121"/>
    <mergeCell ref="A140:B140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8</vt:i4>
      </vt:variant>
    </vt:vector>
  </HeadingPairs>
  <TitlesOfParts>
    <vt:vector size="20" baseType="lpstr">
      <vt:lpstr>1. melléklet</vt:lpstr>
      <vt:lpstr>2. melléklet</vt:lpstr>
      <vt:lpstr>6.4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9.9 melléklet</vt:lpstr>
      <vt:lpstr>'1. melléklet'!Nyomtatási_cím</vt:lpstr>
      <vt:lpstr>' 9.4 melléklet'!Nyomtatási_terület</vt:lpstr>
      <vt:lpstr>'1. melléklet'!Nyomtatási_terület</vt:lpstr>
      <vt:lpstr>'2. melléklet'!Nyomtatási_terület</vt:lpstr>
      <vt:lpstr>'9.1 melléklet'!Nyomtatási_terület</vt:lpstr>
      <vt:lpstr>'9.2 melléklet'!Nyomtatási_terület</vt:lpstr>
      <vt:lpstr>'9.6 melléklet'!Nyomtatási_terület</vt:lpstr>
      <vt:lpstr>'9.8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Talló Gabriella</cp:lastModifiedBy>
  <cp:lastPrinted>2020-11-12T14:37:39Z</cp:lastPrinted>
  <dcterms:created xsi:type="dcterms:W3CDTF">2018-12-03T11:00:00Z</dcterms:created>
  <dcterms:modified xsi:type="dcterms:W3CDTF">2020-11-19T13:32:22Z</dcterms:modified>
</cp:coreProperties>
</file>