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976CCA1E-0B61-49EB-8609-091B3A6E81EF}" xr6:coauthVersionLast="45" xr6:coauthVersionMax="45" xr10:uidLastSave="{00000000-0000-0000-0000-000000000000}"/>
  <bookViews>
    <workbookView xWindow="-120" yWindow="-120" windowWidth="29040" windowHeight="15840" tabRatio="608" xr2:uid="{00000000-000D-0000-FFFF-FFFF00000000}"/>
  </bookViews>
  <sheets>
    <sheet name="1. melléklet" sheetId="1" r:id="rId1"/>
    <sheet name="2. melléklet" sheetId="2" r:id="rId2"/>
    <sheet name="3. melléklet" sheetId="3" r:id="rId3"/>
    <sheet name="4.1 melléklet" sheetId="4" r:id="rId4"/>
    <sheet name="4.2 melléklet" sheetId="5" r:id="rId5"/>
    <sheet name="5. melléklet" sheetId="22" r:id="rId6"/>
    <sheet name="6.1 melléklet" sheetId="7" r:id="rId7"/>
    <sheet name=" 6.2 melléklet" sheetId="8" r:id="rId8"/>
    <sheet name=" 6.3 melléklet" sheetId="9" r:id="rId9"/>
    <sheet name=" 6.4 melléklet" sheetId="10" r:id="rId10"/>
    <sheet name="7. melléklet" sheetId="11" r:id="rId11"/>
    <sheet name="8. melléklet" sheetId="23" r:id="rId12"/>
    <sheet name="9.1 melléklet" sheetId="13" r:id="rId13"/>
    <sheet name="9.2 melléklet" sheetId="14" r:id="rId14"/>
    <sheet name="9.3 melléklet" sheetId="16" r:id="rId15"/>
    <sheet name=" 9.4 melléklet" sheetId="17" r:id="rId16"/>
    <sheet name="9.5 melléklet" sheetId="18" r:id="rId17"/>
    <sheet name="9.6 melléklet" sheetId="20" r:id="rId18"/>
    <sheet name="9.7 melléklet" sheetId="21" r:id="rId19"/>
  </sheets>
  <definedNames>
    <definedName name="_xlnm.Print_Titles" localSheetId="0">'1. melléklet'!$3:$9</definedName>
    <definedName name="_xlnm.Print_Area" localSheetId="0">'1. melléklet'!$A$1:$H$111</definedName>
    <definedName name="_xlnm.Print_Area" localSheetId="1">'2. melléklet'!$A$1:$H$33</definedName>
    <definedName name="_xlnm.Print_Area" localSheetId="3">'4.1 melléklet'!$A$3:$E$33</definedName>
    <definedName name="_xlnm.Print_Area" localSheetId="10">'7. melléklet'!$A$1:$D$23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1" l="1"/>
  <c r="K10" i="22" l="1"/>
  <c r="N22" i="22"/>
  <c r="E16" i="5"/>
  <c r="C20" i="9"/>
  <c r="C23" i="9" s="1"/>
  <c r="B42" i="7" l="1"/>
  <c r="D10" i="11" l="1"/>
  <c r="D8" i="11"/>
  <c r="G159" i="23"/>
  <c r="F100" i="17" l="1"/>
  <c r="G100" i="17"/>
  <c r="E100" i="17"/>
  <c r="E100" i="21" s="1"/>
  <c r="F15" i="17"/>
  <c r="G15" i="17"/>
  <c r="E15" i="17"/>
  <c r="H109" i="17"/>
  <c r="H108" i="17"/>
  <c r="H106" i="17"/>
  <c r="H105" i="17"/>
  <c r="H104" i="17"/>
  <c r="H103" i="17"/>
  <c r="H102" i="17"/>
  <c r="H99" i="17"/>
  <c r="H98" i="17"/>
  <c r="H97" i="17"/>
  <c r="H96" i="17"/>
  <c r="H95" i="17"/>
  <c r="H94" i="17"/>
  <c r="H93" i="17"/>
  <c r="H91" i="17"/>
  <c r="H90" i="17"/>
  <c r="H88" i="17"/>
  <c r="H87" i="17"/>
  <c r="H86" i="17"/>
  <c r="H85" i="17"/>
  <c r="H83" i="17"/>
  <c r="H82" i="17"/>
  <c r="H81" i="17"/>
  <c r="H79" i="17"/>
  <c r="H78" i="17"/>
  <c r="H77" i="17"/>
  <c r="H76" i="17"/>
  <c r="H75" i="17"/>
  <c r="H74" i="17"/>
  <c r="H72" i="17"/>
  <c r="H71" i="17"/>
  <c r="H70" i="17"/>
  <c r="H69" i="17"/>
  <c r="H68" i="17"/>
  <c r="H66" i="17"/>
  <c r="H65" i="17"/>
  <c r="H64" i="17"/>
  <c r="H63" i="17"/>
  <c r="H62" i="17"/>
  <c r="H60" i="17"/>
  <c r="H59" i="17"/>
  <c r="H57" i="17"/>
  <c r="H56" i="17"/>
  <c r="H54" i="17"/>
  <c r="H53" i="17"/>
  <c r="H52" i="17"/>
  <c r="H51" i="17"/>
  <c r="H50" i="17"/>
  <c r="H49" i="17"/>
  <c r="H48" i="17"/>
  <c r="H47" i="17"/>
  <c r="H46" i="17"/>
  <c r="H44" i="17"/>
  <c r="H42" i="17"/>
  <c r="H41" i="17"/>
  <c r="H40" i="17"/>
  <c r="H39" i="17"/>
  <c r="H38" i="17"/>
  <c r="H37" i="17"/>
  <c r="H36" i="17"/>
  <c r="H35" i="17"/>
  <c r="H33" i="17"/>
  <c r="H32" i="17"/>
  <c r="H30" i="17"/>
  <c r="H29" i="17"/>
  <c r="H28" i="17"/>
  <c r="H27" i="17"/>
  <c r="H26" i="17"/>
  <c r="H24" i="17"/>
  <c r="H23" i="17"/>
  <c r="H22" i="17"/>
  <c r="H21" i="17"/>
  <c r="H20" i="17"/>
  <c r="H18" i="17"/>
  <c r="H17" i="17"/>
  <c r="H16" i="17"/>
  <c r="H14" i="17"/>
  <c r="H13" i="17"/>
  <c r="H12" i="17"/>
  <c r="F15" i="18"/>
  <c r="G15" i="18"/>
  <c r="E15" i="18"/>
  <c r="H109" i="18"/>
  <c r="H108" i="18"/>
  <c r="H106" i="18"/>
  <c r="H105" i="18"/>
  <c r="H104" i="18"/>
  <c r="H103" i="18"/>
  <c r="H102" i="18"/>
  <c r="H100" i="18"/>
  <c r="H99" i="18"/>
  <c r="H98" i="18"/>
  <c r="H97" i="18"/>
  <c r="H96" i="18"/>
  <c r="H95" i="18"/>
  <c r="H94" i="18"/>
  <c r="H93" i="18"/>
  <c r="H91" i="18"/>
  <c r="H90" i="18"/>
  <c r="H88" i="18"/>
  <c r="H87" i="18"/>
  <c r="H86" i="18"/>
  <c r="H85" i="18"/>
  <c r="H83" i="18"/>
  <c r="H82" i="18"/>
  <c r="H81" i="18"/>
  <c r="H79" i="18"/>
  <c r="H78" i="18"/>
  <c r="H77" i="18"/>
  <c r="H76" i="18"/>
  <c r="H75" i="18"/>
  <c r="H74" i="18"/>
  <c r="H72" i="18"/>
  <c r="H71" i="18"/>
  <c r="H70" i="18"/>
  <c r="H69" i="18"/>
  <c r="H68" i="18"/>
  <c r="H66" i="18"/>
  <c r="H65" i="18"/>
  <c r="H64" i="18"/>
  <c r="H63" i="18"/>
  <c r="H62" i="18"/>
  <c r="H60" i="18"/>
  <c r="H59" i="18"/>
  <c r="H57" i="18"/>
  <c r="H56" i="18"/>
  <c r="H54" i="18"/>
  <c r="H53" i="18"/>
  <c r="H52" i="18"/>
  <c r="H51" i="18"/>
  <c r="H50" i="18"/>
  <c r="H49" i="18"/>
  <c r="H48" i="18"/>
  <c r="H47" i="18"/>
  <c r="H46" i="18"/>
  <c r="H44" i="18"/>
  <c r="H42" i="18"/>
  <c r="H41" i="18"/>
  <c r="H40" i="18"/>
  <c r="H39" i="18"/>
  <c r="H38" i="18"/>
  <c r="H37" i="18"/>
  <c r="H36" i="18"/>
  <c r="H35" i="18"/>
  <c r="H33" i="18"/>
  <c r="H30" i="18"/>
  <c r="H29" i="18"/>
  <c r="H28" i="18"/>
  <c r="H27" i="18"/>
  <c r="H26" i="18"/>
  <c r="H24" i="18"/>
  <c r="H23" i="18"/>
  <c r="H22" i="18"/>
  <c r="H21" i="18"/>
  <c r="H20" i="18"/>
  <c r="H18" i="18"/>
  <c r="H17" i="18"/>
  <c r="H16" i="18"/>
  <c r="H14" i="18"/>
  <c r="H13" i="18"/>
  <c r="H12" i="18"/>
  <c r="F15" i="20"/>
  <c r="G15" i="20"/>
  <c r="E15" i="20"/>
  <c r="H15" i="20" s="1"/>
  <c r="H109" i="20"/>
  <c r="H108" i="20"/>
  <c r="H106" i="20"/>
  <c r="H105" i="20"/>
  <c r="H104" i="20"/>
  <c r="H103" i="20"/>
  <c r="H102" i="20"/>
  <c r="H100" i="20"/>
  <c r="H99" i="20"/>
  <c r="H98" i="20"/>
  <c r="H97" i="20"/>
  <c r="H96" i="20"/>
  <c r="H95" i="20"/>
  <c r="H94" i="20"/>
  <c r="H93" i="20"/>
  <c r="H91" i="20"/>
  <c r="H90" i="20"/>
  <c r="H88" i="20"/>
  <c r="H87" i="20"/>
  <c r="H86" i="20"/>
  <c r="H85" i="20"/>
  <c r="H83" i="20"/>
  <c r="H82" i="20"/>
  <c r="H81" i="20"/>
  <c r="H79" i="20"/>
  <c r="H78" i="20"/>
  <c r="H77" i="20"/>
  <c r="H76" i="20"/>
  <c r="H75" i="20"/>
  <c r="H74" i="20"/>
  <c r="H72" i="20"/>
  <c r="H71" i="20"/>
  <c r="H70" i="20"/>
  <c r="H69" i="20"/>
  <c r="H68" i="20"/>
  <c r="H66" i="20"/>
  <c r="H65" i="20"/>
  <c r="H64" i="20"/>
  <c r="H63" i="20"/>
  <c r="H62" i="20"/>
  <c r="H60" i="20"/>
  <c r="H59" i="20"/>
  <c r="H57" i="20"/>
  <c r="H56" i="20"/>
  <c r="H54" i="20"/>
  <c r="H53" i="20"/>
  <c r="H52" i="20"/>
  <c r="H51" i="20"/>
  <c r="H50" i="20"/>
  <c r="H49" i="20"/>
  <c r="H48" i="20"/>
  <c r="H47" i="20"/>
  <c r="H46" i="20"/>
  <c r="H44" i="20"/>
  <c r="H42" i="20"/>
  <c r="H41" i="20"/>
  <c r="H40" i="20"/>
  <c r="H39" i="20"/>
  <c r="H38" i="20"/>
  <c r="H37" i="20"/>
  <c r="H36" i="20"/>
  <c r="H35" i="20"/>
  <c r="H33" i="20"/>
  <c r="H32" i="20"/>
  <c r="H30" i="20"/>
  <c r="H29" i="20"/>
  <c r="H28" i="20"/>
  <c r="H27" i="20"/>
  <c r="H26" i="20"/>
  <c r="H24" i="20"/>
  <c r="H23" i="20"/>
  <c r="H22" i="20"/>
  <c r="H21" i="20"/>
  <c r="H20" i="20"/>
  <c r="H18" i="20"/>
  <c r="H17" i="20"/>
  <c r="H16" i="20"/>
  <c r="H14" i="20"/>
  <c r="H13" i="20"/>
  <c r="H12" i="20"/>
  <c r="E147" i="21"/>
  <c r="G142" i="21"/>
  <c r="F142" i="21"/>
  <c r="E142" i="21"/>
  <c r="G141" i="21"/>
  <c r="F141" i="21"/>
  <c r="E141" i="21"/>
  <c r="G140" i="21"/>
  <c r="F140" i="21"/>
  <c r="E140" i="21"/>
  <c r="G138" i="21"/>
  <c r="F138" i="21"/>
  <c r="E138" i="21"/>
  <c r="G137" i="21"/>
  <c r="F137" i="21"/>
  <c r="E137" i="21"/>
  <c r="G136" i="21"/>
  <c r="F136" i="21"/>
  <c r="E136" i="21"/>
  <c r="G135" i="21"/>
  <c r="F135" i="21"/>
  <c r="E135" i="21"/>
  <c r="G134" i="21"/>
  <c r="F134" i="21"/>
  <c r="E134" i="21"/>
  <c r="G133" i="21"/>
  <c r="F133" i="21"/>
  <c r="E133" i="21"/>
  <c r="G132" i="21"/>
  <c r="F132" i="21"/>
  <c r="E132" i="21"/>
  <c r="G131" i="21"/>
  <c r="F131" i="21"/>
  <c r="E131" i="21"/>
  <c r="G130" i="21"/>
  <c r="F130" i="21"/>
  <c r="E130" i="21"/>
  <c r="G128" i="21"/>
  <c r="F128" i="21"/>
  <c r="E128" i="21"/>
  <c r="G127" i="21"/>
  <c r="F127" i="21"/>
  <c r="E127" i="21"/>
  <c r="G126" i="21"/>
  <c r="F126" i="21"/>
  <c r="E126" i="21"/>
  <c r="G125" i="21"/>
  <c r="F125" i="21"/>
  <c r="E125" i="21"/>
  <c r="G124" i="21"/>
  <c r="F124" i="21"/>
  <c r="E124" i="21"/>
  <c r="G123" i="21"/>
  <c r="F123" i="21"/>
  <c r="E123" i="21"/>
  <c r="G122" i="21"/>
  <c r="F122" i="21"/>
  <c r="E122" i="21"/>
  <c r="G121" i="21"/>
  <c r="F121" i="21"/>
  <c r="E121" i="21"/>
  <c r="G109" i="21"/>
  <c r="F109" i="21"/>
  <c r="E109" i="21"/>
  <c r="G108" i="21"/>
  <c r="F108" i="21"/>
  <c r="E108" i="21"/>
  <c r="G106" i="21"/>
  <c r="F106" i="21"/>
  <c r="E106" i="21"/>
  <c r="G105" i="21"/>
  <c r="F105" i="21"/>
  <c r="E105" i="21"/>
  <c r="G104" i="21"/>
  <c r="F104" i="21"/>
  <c r="E104" i="21"/>
  <c r="G103" i="21"/>
  <c r="F103" i="21"/>
  <c r="E103" i="21"/>
  <c r="G102" i="21"/>
  <c r="F102" i="21"/>
  <c r="E102" i="21"/>
  <c r="G100" i="21"/>
  <c r="F100" i="21"/>
  <c r="G99" i="21"/>
  <c r="F99" i="21"/>
  <c r="E99" i="21"/>
  <c r="G98" i="21"/>
  <c r="F98" i="21"/>
  <c r="E98" i="21"/>
  <c r="G97" i="21"/>
  <c r="F97" i="21"/>
  <c r="E97" i="21"/>
  <c r="G96" i="21"/>
  <c r="F96" i="21"/>
  <c r="E96" i="21"/>
  <c r="G95" i="21"/>
  <c r="F95" i="21"/>
  <c r="E95" i="21"/>
  <c r="G94" i="21"/>
  <c r="F94" i="21"/>
  <c r="E94" i="21"/>
  <c r="G93" i="21"/>
  <c r="F93" i="21"/>
  <c r="E93" i="21"/>
  <c r="G91" i="21"/>
  <c r="F91" i="21"/>
  <c r="E91" i="21"/>
  <c r="G90" i="21"/>
  <c r="F90" i="21"/>
  <c r="E90" i="21"/>
  <c r="G88" i="21"/>
  <c r="F88" i="21"/>
  <c r="E88" i="21"/>
  <c r="G87" i="21"/>
  <c r="F87" i="21"/>
  <c r="E87" i="21"/>
  <c r="G86" i="21"/>
  <c r="F86" i="21"/>
  <c r="E86" i="21"/>
  <c r="G85" i="21"/>
  <c r="F85" i="21"/>
  <c r="E85" i="21"/>
  <c r="G83" i="21"/>
  <c r="F83" i="21"/>
  <c r="E83" i="21"/>
  <c r="G82" i="21"/>
  <c r="F82" i="21"/>
  <c r="E82" i="21"/>
  <c r="G81" i="21"/>
  <c r="F81" i="21"/>
  <c r="E81" i="21"/>
  <c r="G79" i="21"/>
  <c r="F79" i="21"/>
  <c r="E79" i="21"/>
  <c r="G78" i="21"/>
  <c r="F78" i="21"/>
  <c r="E78" i="21"/>
  <c r="G77" i="21"/>
  <c r="F77" i="21"/>
  <c r="E77" i="21"/>
  <c r="G76" i="21"/>
  <c r="F76" i="21"/>
  <c r="E76" i="21"/>
  <c r="G75" i="21"/>
  <c r="F75" i="21"/>
  <c r="E75" i="21"/>
  <c r="G74" i="21"/>
  <c r="F74" i="21"/>
  <c r="E74" i="21"/>
  <c r="G72" i="21"/>
  <c r="F72" i="21"/>
  <c r="E72" i="21"/>
  <c r="G71" i="21"/>
  <c r="F71" i="21"/>
  <c r="E71" i="21"/>
  <c r="G70" i="21"/>
  <c r="F70" i="21"/>
  <c r="E70" i="21"/>
  <c r="G69" i="21"/>
  <c r="F69" i="21"/>
  <c r="E69" i="21"/>
  <c r="G68" i="21"/>
  <c r="F68" i="21"/>
  <c r="E68" i="21"/>
  <c r="G66" i="21"/>
  <c r="F66" i="21"/>
  <c r="E66" i="21"/>
  <c r="G65" i="21"/>
  <c r="F65" i="21"/>
  <c r="E65" i="21"/>
  <c r="G64" i="21"/>
  <c r="F64" i="21"/>
  <c r="E64" i="21"/>
  <c r="G63" i="21"/>
  <c r="F63" i="21"/>
  <c r="E63" i="21"/>
  <c r="G62" i="21"/>
  <c r="F62" i="21"/>
  <c r="E62" i="21"/>
  <c r="G60" i="21"/>
  <c r="F60" i="21"/>
  <c r="E60" i="21"/>
  <c r="G59" i="21"/>
  <c r="F59" i="21"/>
  <c r="E59" i="21"/>
  <c r="G57" i="21"/>
  <c r="F57" i="21"/>
  <c r="E57" i="21"/>
  <c r="G56" i="21"/>
  <c r="F56" i="21"/>
  <c r="E56" i="21"/>
  <c r="G54" i="21"/>
  <c r="F54" i="21"/>
  <c r="E54" i="21"/>
  <c r="G53" i="21"/>
  <c r="F53" i="21"/>
  <c r="E53" i="21"/>
  <c r="G52" i="21"/>
  <c r="F52" i="21"/>
  <c r="E52" i="21"/>
  <c r="G51" i="21"/>
  <c r="F51" i="21"/>
  <c r="E51" i="21"/>
  <c r="G50" i="21"/>
  <c r="F50" i="21"/>
  <c r="E50" i="21"/>
  <c r="G49" i="21"/>
  <c r="F49" i="21"/>
  <c r="E49" i="21"/>
  <c r="G48" i="21"/>
  <c r="F48" i="21"/>
  <c r="E48" i="21"/>
  <c r="G47" i="21"/>
  <c r="F47" i="21"/>
  <c r="E47" i="21"/>
  <c r="G46" i="21"/>
  <c r="F46" i="21"/>
  <c r="E46" i="21"/>
  <c r="G44" i="21"/>
  <c r="F44" i="21"/>
  <c r="E44" i="21"/>
  <c r="G42" i="21"/>
  <c r="F42" i="21"/>
  <c r="E42" i="21"/>
  <c r="G41" i="21"/>
  <c r="F41" i="21"/>
  <c r="E41" i="21"/>
  <c r="G40" i="21"/>
  <c r="F40" i="21"/>
  <c r="E40" i="21"/>
  <c r="G39" i="21"/>
  <c r="F39" i="21"/>
  <c r="E39" i="21"/>
  <c r="G38" i="21"/>
  <c r="F38" i="21"/>
  <c r="E38" i="21"/>
  <c r="G37" i="21"/>
  <c r="F37" i="21"/>
  <c r="E37" i="21"/>
  <c r="G36" i="21"/>
  <c r="F36" i="21"/>
  <c r="E36" i="21"/>
  <c r="G35" i="21"/>
  <c r="F35" i="21"/>
  <c r="E35" i="21"/>
  <c r="G33" i="21"/>
  <c r="F33" i="21"/>
  <c r="E33" i="21"/>
  <c r="E32" i="21"/>
  <c r="G30" i="21"/>
  <c r="F30" i="21"/>
  <c r="E30" i="21"/>
  <c r="G29" i="21"/>
  <c r="F29" i="21"/>
  <c r="E29" i="21"/>
  <c r="G28" i="21"/>
  <c r="F28" i="21"/>
  <c r="E28" i="21"/>
  <c r="G27" i="21"/>
  <c r="F27" i="21"/>
  <c r="E27" i="21"/>
  <c r="G26" i="21"/>
  <c r="F26" i="21"/>
  <c r="E26" i="21"/>
  <c r="G24" i="21"/>
  <c r="F24" i="21"/>
  <c r="E24" i="21"/>
  <c r="G23" i="21"/>
  <c r="F23" i="21"/>
  <c r="E23" i="21"/>
  <c r="G22" i="21"/>
  <c r="F22" i="21"/>
  <c r="E22" i="21"/>
  <c r="G21" i="21"/>
  <c r="F21" i="21"/>
  <c r="E21" i="21"/>
  <c r="G20" i="21"/>
  <c r="F20" i="21"/>
  <c r="E20" i="21"/>
  <c r="H18" i="21"/>
  <c r="G18" i="21"/>
  <c r="F18" i="21"/>
  <c r="E18" i="21"/>
  <c r="G17" i="21"/>
  <c r="F17" i="21"/>
  <c r="E17" i="21"/>
  <c r="G16" i="21"/>
  <c r="F16" i="21"/>
  <c r="E16" i="21"/>
  <c r="G14" i="21"/>
  <c r="F14" i="21"/>
  <c r="E14" i="21"/>
  <c r="G13" i="21"/>
  <c r="F13" i="21"/>
  <c r="E13" i="21"/>
  <c r="G12" i="21"/>
  <c r="F12" i="21"/>
  <c r="E12" i="21"/>
  <c r="G11" i="21"/>
  <c r="F11" i="21"/>
  <c r="E11" i="21"/>
  <c r="H109" i="16"/>
  <c r="H108" i="16"/>
  <c r="H106" i="16"/>
  <c r="H105" i="16"/>
  <c r="H104" i="16"/>
  <c r="H103" i="16"/>
  <c r="H102" i="16"/>
  <c r="H100" i="16"/>
  <c r="H99" i="16"/>
  <c r="H98" i="16"/>
  <c r="H97" i="16"/>
  <c r="H96" i="16"/>
  <c r="H95" i="16"/>
  <c r="H94" i="16"/>
  <c r="H93" i="16"/>
  <c r="H91" i="16"/>
  <c r="H90" i="16"/>
  <c r="H88" i="16"/>
  <c r="H87" i="16"/>
  <c r="H86" i="16"/>
  <c r="H85" i="16"/>
  <c r="H83" i="16"/>
  <c r="H82" i="16"/>
  <c r="H81" i="16"/>
  <c r="H79" i="16"/>
  <c r="H78" i="16"/>
  <c r="H77" i="16"/>
  <c r="H76" i="16"/>
  <c r="H75" i="16"/>
  <c r="H74" i="16"/>
  <c r="H72" i="16"/>
  <c r="H71" i="16"/>
  <c r="H70" i="16"/>
  <c r="H69" i="16"/>
  <c r="H68" i="16"/>
  <c r="H66" i="16"/>
  <c r="H65" i="16"/>
  <c r="H64" i="16"/>
  <c r="H63" i="16"/>
  <c r="H62" i="16"/>
  <c r="H60" i="16"/>
  <c r="H59" i="16"/>
  <c r="H57" i="16"/>
  <c r="H56" i="16"/>
  <c r="H54" i="16"/>
  <c r="H53" i="16"/>
  <c r="H52" i="16"/>
  <c r="H51" i="16"/>
  <c r="H50" i="16"/>
  <c r="H49" i="16"/>
  <c r="H48" i="16"/>
  <c r="H47" i="16"/>
  <c r="H46" i="16"/>
  <c r="H44" i="16"/>
  <c r="H42" i="16"/>
  <c r="H41" i="16"/>
  <c r="H40" i="16"/>
  <c r="H39" i="16"/>
  <c r="H38" i="16"/>
  <c r="H37" i="16"/>
  <c r="H36" i="16"/>
  <c r="H35" i="16"/>
  <c r="H33" i="16"/>
  <c r="H30" i="16"/>
  <c r="H29" i="16"/>
  <c r="H28" i="16"/>
  <c r="H27" i="16"/>
  <c r="H26" i="16"/>
  <c r="H24" i="16"/>
  <c r="H23" i="16"/>
  <c r="H22" i="16"/>
  <c r="H21" i="16"/>
  <c r="H20" i="16"/>
  <c r="H18" i="16"/>
  <c r="H17" i="16"/>
  <c r="H16" i="16"/>
  <c r="H14" i="16"/>
  <c r="H13" i="16"/>
  <c r="H12" i="16"/>
  <c r="G15" i="16"/>
  <c r="F15" i="16"/>
  <c r="E15" i="16"/>
  <c r="G15" i="14"/>
  <c r="G15" i="21" s="1"/>
  <c r="F15" i="14"/>
  <c r="E15" i="14"/>
  <c r="H109" i="14"/>
  <c r="H108" i="14"/>
  <c r="H106" i="14"/>
  <c r="H105" i="14"/>
  <c r="H104" i="14"/>
  <c r="H103" i="14"/>
  <c r="H102" i="14"/>
  <c r="H100" i="14"/>
  <c r="H99" i="14"/>
  <c r="H98" i="14"/>
  <c r="H98" i="21" s="1"/>
  <c r="H97" i="14"/>
  <c r="H96" i="14"/>
  <c r="H95" i="14"/>
  <c r="H94" i="14"/>
  <c r="H93" i="14"/>
  <c r="H91" i="14"/>
  <c r="H90" i="14"/>
  <c r="H88" i="14"/>
  <c r="H87" i="14"/>
  <c r="H86" i="14"/>
  <c r="H85" i="14"/>
  <c r="H85" i="21" s="1"/>
  <c r="H83" i="14"/>
  <c r="H82" i="14"/>
  <c r="H81" i="14"/>
  <c r="H79" i="14"/>
  <c r="H78" i="14"/>
  <c r="H78" i="21" s="1"/>
  <c r="H77" i="14"/>
  <c r="H76" i="14"/>
  <c r="H75" i="14"/>
  <c r="H74" i="14"/>
  <c r="H74" i="21" s="1"/>
  <c r="H72" i="14"/>
  <c r="H71" i="14"/>
  <c r="H70" i="14"/>
  <c r="H69" i="14"/>
  <c r="H69" i="21" s="1"/>
  <c r="H68" i="14"/>
  <c r="H66" i="14"/>
  <c r="H66" i="21" s="1"/>
  <c r="H65" i="14"/>
  <c r="H64" i="14"/>
  <c r="H63" i="14"/>
  <c r="H62" i="14"/>
  <c r="H62" i="21" s="1"/>
  <c r="H60" i="14"/>
  <c r="H59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2" i="14"/>
  <c r="H41" i="14"/>
  <c r="H41" i="21" s="1"/>
  <c r="H40" i="14"/>
  <c r="H39" i="14"/>
  <c r="H38" i="14"/>
  <c r="H37" i="14"/>
  <c r="H37" i="21" s="1"/>
  <c r="H36" i="14"/>
  <c r="H35" i="14"/>
  <c r="H33" i="14"/>
  <c r="H30" i="14"/>
  <c r="H29" i="14"/>
  <c r="H29" i="21" s="1"/>
  <c r="H28" i="14"/>
  <c r="H27" i="14"/>
  <c r="H26" i="14"/>
  <c r="H24" i="14"/>
  <c r="H23" i="14"/>
  <c r="H22" i="14"/>
  <c r="H22" i="21" s="1"/>
  <c r="H21" i="14"/>
  <c r="H20" i="14"/>
  <c r="H18" i="14"/>
  <c r="H17" i="14"/>
  <c r="H17" i="21" s="1"/>
  <c r="H16" i="14"/>
  <c r="H14" i="14"/>
  <c r="H14" i="21" s="1"/>
  <c r="H13" i="14"/>
  <c r="H12" i="14"/>
  <c r="H11" i="14"/>
  <c r="E19" i="14"/>
  <c r="F19" i="14"/>
  <c r="G19" i="14"/>
  <c r="G25" i="14" s="1"/>
  <c r="F25" i="14"/>
  <c r="E31" i="14"/>
  <c r="F31" i="14"/>
  <c r="G31" i="14"/>
  <c r="F32" i="14"/>
  <c r="F34" i="14" s="1"/>
  <c r="F45" i="14" s="1"/>
  <c r="G32" i="14"/>
  <c r="E34" i="14"/>
  <c r="G34" i="14"/>
  <c r="E43" i="14"/>
  <c r="F43" i="14"/>
  <c r="G43" i="14"/>
  <c r="E55" i="14"/>
  <c r="F55" i="14"/>
  <c r="G55" i="14"/>
  <c r="E58" i="14"/>
  <c r="F58" i="14"/>
  <c r="G58" i="14"/>
  <c r="G61" i="14" s="1"/>
  <c r="E67" i="14"/>
  <c r="F67" i="14"/>
  <c r="G67" i="14"/>
  <c r="E73" i="14"/>
  <c r="F73" i="14"/>
  <c r="G73" i="14"/>
  <c r="E84" i="14"/>
  <c r="E89" i="14" s="1"/>
  <c r="F84" i="14"/>
  <c r="F89" i="14" s="1"/>
  <c r="G84" i="14"/>
  <c r="G89" i="14" s="1"/>
  <c r="E92" i="14"/>
  <c r="F92" i="14"/>
  <c r="G92" i="14"/>
  <c r="E107" i="14"/>
  <c r="F107" i="14"/>
  <c r="G107" i="14"/>
  <c r="F89" i="13"/>
  <c r="G89" i="13"/>
  <c r="E89" i="13"/>
  <c r="H109" i="13"/>
  <c r="H108" i="13"/>
  <c r="H106" i="13"/>
  <c r="H105" i="13"/>
  <c r="H104" i="13"/>
  <c r="H103" i="13"/>
  <c r="H102" i="13"/>
  <c r="H100" i="13"/>
  <c r="H99" i="13"/>
  <c r="H98" i="13"/>
  <c r="H97" i="13"/>
  <c r="H96" i="13"/>
  <c r="H95" i="13"/>
  <c r="H94" i="13"/>
  <c r="H93" i="13"/>
  <c r="H91" i="13"/>
  <c r="H90" i="13"/>
  <c r="H88" i="13"/>
  <c r="H87" i="13"/>
  <c r="H86" i="13"/>
  <c r="H85" i="13"/>
  <c r="H83" i="13"/>
  <c r="H82" i="13"/>
  <c r="H81" i="13"/>
  <c r="H79" i="13"/>
  <c r="H78" i="13"/>
  <c r="H77" i="13"/>
  <c r="H76" i="13"/>
  <c r="H75" i="13"/>
  <c r="H74" i="13"/>
  <c r="H72" i="13"/>
  <c r="H71" i="13"/>
  <c r="H70" i="13"/>
  <c r="H69" i="13"/>
  <c r="H68" i="13"/>
  <c r="H66" i="13"/>
  <c r="H65" i="13"/>
  <c r="H64" i="13"/>
  <c r="H63" i="13"/>
  <c r="H62" i="13"/>
  <c r="H60" i="13"/>
  <c r="H59" i="13"/>
  <c r="H57" i="13"/>
  <c r="H56" i="13"/>
  <c r="H51" i="13"/>
  <c r="H50" i="13"/>
  <c r="H49" i="13"/>
  <c r="H48" i="13"/>
  <c r="H47" i="13"/>
  <c r="H46" i="13"/>
  <c r="H44" i="13"/>
  <c r="H39" i="13"/>
  <c r="H40" i="13"/>
  <c r="H41" i="13"/>
  <c r="H42" i="13"/>
  <c r="H14" i="13"/>
  <c r="F15" i="13"/>
  <c r="G15" i="13"/>
  <c r="G19" i="13" s="1"/>
  <c r="E15" i="13"/>
  <c r="E19" i="13" s="1"/>
  <c r="H92" i="14" l="1"/>
  <c r="H43" i="14"/>
  <c r="H19" i="14"/>
  <c r="H32" i="14"/>
  <c r="H15" i="18"/>
  <c r="H107" i="14"/>
  <c r="F101" i="14"/>
  <c r="F110" i="14" s="1"/>
  <c r="H73" i="14"/>
  <c r="F61" i="14"/>
  <c r="H55" i="14"/>
  <c r="G45" i="14"/>
  <c r="G80" i="14" s="1"/>
  <c r="G111" i="14" s="1"/>
  <c r="H31" i="14"/>
  <c r="E25" i="14"/>
  <c r="H25" i="14" s="1"/>
  <c r="H21" i="21"/>
  <c r="H26" i="21"/>
  <c r="H30" i="21"/>
  <c r="H33" i="21"/>
  <c r="H38" i="21"/>
  <c r="H42" i="21"/>
  <c r="H46" i="21"/>
  <c r="H57" i="21"/>
  <c r="H63" i="21"/>
  <c r="H70" i="21"/>
  <c r="H77" i="21"/>
  <c r="H79" i="21"/>
  <c r="H93" i="21"/>
  <c r="H15" i="16"/>
  <c r="H106" i="21"/>
  <c r="H71" i="21"/>
  <c r="H100" i="17"/>
  <c r="H89" i="14"/>
  <c r="E101" i="14"/>
  <c r="E110" i="14" s="1"/>
  <c r="E45" i="14"/>
  <c r="H58" i="14"/>
  <c r="H67" i="14"/>
  <c r="H84" i="14"/>
  <c r="H54" i="21"/>
  <c r="H81" i="21"/>
  <c r="H34" i="14"/>
  <c r="H15" i="14"/>
  <c r="H39" i="21"/>
  <c r="H65" i="21"/>
  <c r="H82" i="21"/>
  <c r="G101" i="14"/>
  <c r="G110" i="14" s="1"/>
  <c r="H110" i="14" s="1"/>
  <c r="H90" i="21"/>
  <c r="H23" i="21"/>
  <c r="H15" i="13"/>
  <c r="E15" i="21"/>
  <c r="H102" i="21"/>
  <c r="H16" i="21"/>
  <c r="H24" i="21"/>
  <c r="H75" i="21"/>
  <c r="H15" i="17"/>
  <c r="H94" i="21"/>
  <c r="H103" i="21"/>
  <c r="H20" i="21"/>
  <c r="H35" i="21"/>
  <c r="H28" i="21"/>
  <c r="H27" i="21"/>
  <c r="F19" i="13"/>
  <c r="H89" i="13"/>
  <c r="H47" i="21"/>
  <c r="H83" i="21"/>
  <c r="F15" i="21"/>
  <c r="H59" i="21"/>
  <c r="H99" i="21"/>
  <c r="H91" i="21"/>
  <c r="H12" i="21"/>
  <c r="H36" i="21"/>
  <c r="H40" i="21"/>
  <c r="H44" i="21"/>
  <c r="H48" i="21"/>
  <c r="H64" i="21"/>
  <c r="H68" i="21"/>
  <c r="H72" i="21"/>
  <c r="H76" i="21"/>
  <c r="H96" i="21"/>
  <c r="H100" i="21"/>
  <c r="H87" i="21"/>
  <c r="H13" i="21"/>
  <c r="H49" i="21"/>
  <c r="H53" i="21"/>
  <c r="H97" i="21"/>
  <c r="H88" i="21"/>
  <c r="H108" i="21"/>
  <c r="H104" i="21"/>
  <c r="H109" i="21"/>
  <c r="H52" i="21"/>
  <c r="H56" i="21"/>
  <c r="H60" i="21"/>
  <c r="H86" i="21"/>
  <c r="H105" i="21"/>
  <c r="E61" i="14"/>
  <c r="H61" i="14" s="1"/>
  <c r="F80" i="14"/>
  <c r="F111" i="14" s="1"/>
  <c r="E80" i="14" l="1"/>
  <c r="H80" i="14" s="1"/>
  <c r="H101" i="14"/>
  <c r="H15" i="21"/>
  <c r="H45" i="14"/>
  <c r="E111" i="14"/>
  <c r="H111" i="14" s="1"/>
  <c r="B23" i="9" l="1"/>
  <c r="O23" i="22"/>
  <c r="O24" i="22"/>
  <c r="O25" i="22"/>
  <c r="O26" i="22"/>
  <c r="E109" i="1" l="1"/>
  <c r="E108" i="1"/>
  <c r="E106" i="1"/>
  <c r="E105" i="1"/>
  <c r="E104" i="1"/>
  <c r="E103" i="1"/>
  <c r="E102" i="1"/>
  <c r="E100" i="1"/>
  <c r="E99" i="1"/>
  <c r="E98" i="1"/>
  <c r="E97" i="1"/>
  <c r="E95" i="1"/>
  <c r="E94" i="1"/>
  <c r="E93" i="1"/>
  <c r="E91" i="1"/>
  <c r="E90" i="1"/>
  <c r="E88" i="1"/>
  <c r="E87" i="1"/>
  <c r="E86" i="1"/>
  <c r="E85" i="1"/>
  <c r="E83" i="1"/>
  <c r="E82" i="1"/>
  <c r="E81" i="1"/>
  <c r="E79" i="1"/>
  <c r="E78" i="1"/>
  <c r="E77" i="1"/>
  <c r="E76" i="1"/>
  <c r="E75" i="1"/>
  <c r="E74" i="1"/>
  <c r="E72" i="1"/>
  <c r="E71" i="1"/>
  <c r="E70" i="1"/>
  <c r="E69" i="1"/>
  <c r="E68" i="1"/>
  <c r="E66" i="1"/>
  <c r="E65" i="1"/>
  <c r="E64" i="1"/>
  <c r="E63" i="1"/>
  <c r="E62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4" i="1"/>
  <c r="E42" i="1"/>
  <c r="E41" i="1"/>
  <c r="E40" i="1"/>
  <c r="E39" i="1"/>
  <c r="E38" i="1"/>
  <c r="E37" i="1"/>
  <c r="E36" i="1"/>
  <c r="E35" i="1"/>
  <c r="E33" i="1"/>
  <c r="E32" i="1"/>
  <c r="E30" i="1"/>
  <c r="E29" i="1"/>
  <c r="E28" i="1"/>
  <c r="E27" i="1"/>
  <c r="E26" i="1"/>
  <c r="E24" i="1"/>
  <c r="E23" i="1"/>
  <c r="E22" i="1"/>
  <c r="E21" i="1"/>
  <c r="E20" i="1"/>
  <c r="E18" i="1"/>
  <c r="E17" i="1"/>
  <c r="E16" i="1"/>
  <c r="E13" i="1"/>
  <c r="E12" i="1"/>
  <c r="H109" i="1"/>
  <c r="G109" i="1"/>
  <c r="F109" i="1"/>
  <c r="H108" i="1"/>
  <c r="F108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G95" i="1"/>
  <c r="F95" i="1"/>
  <c r="H94" i="1"/>
  <c r="G94" i="1"/>
  <c r="F94" i="1"/>
  <c r="H93" i="1"/>
  <c r="G93" i="1"/>
  <c r="F93" i="1"/>
  <c r="H91" i="1"/>
  <c r="G91" i="1"/>
  <c r="F91" i="1"/>
  <c r="H90" i="1"/>
  <c r="G90" i="1"/>
  <c r="F90" i="1"/>
  <c r="H88" i="1"/>
  <c r="G88" i="1"/>
  <c r="F88" i="1"/>
  <c r="H87" i="1"/>
  <c r="G87" i="1"/>
  <c r="F87" i="1"/>
  <c r="H86" i="1"/>
  <c r="G86" i="1"/>
  <c r="F86" i="1"/>
  <c r="H85" i="1"/>
  <c r="G85" i="1"/>
  <c r="F85" i="1"/>
  <c r="H83" i="1"/>
  <c r="G83" i="1"/>
  <c r="F83" i="1"/>
  <c r="H82" i="1"/>
  <c r="G82" i="1"/>
  <c r="F82" i="1"/>
  <c r="H81" i="1"/>
  <c r="G81" i="1"/>
  <c r="F81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2" i="1"/>
  <c r="G72" i="1"/>
  <c r="H71" i="1"/>
  <c r="G71" i="1"/>
  <c r="F71" i="1"/>
  <c r="H70" i="1"/>
  <c r="G70" i="1"/>
  <c r="F70" i="1"/>
  <c r="H69" i="1"/>
  <c r="G69" i="1"/>
  <c r="F69" i="1"/>
  <c r="H68" i="1"/>
  <c r="G68" i="1"/>
  <c r="F68" i="1"/>
  <c r="G66" i="1"/>
  <c r="F66" i="1"/>
  <c r="H65" i="1"/>
  <c r="G65" i="1"/>
  <c r="F65" i="1"/>
  <c r="H64" i="1"/>
  <c r="G64" i="1"/>
  <c r="F64" i="1"/>
  <c r="H63" i="1"/>
  <c r="C16" i="5" s="1"/>
  <c r="C22" i="5" s="1"/>
  <c r="G63" i="1"/>
  <c r="F63" i="1"/>
  <c r="H62" i="1"/>
  <c r="G62" i="1"/>
  <c r="F62" i="1"/>
  <c r="H60" i="1"/>
  <c r="G60" i="1"/>
  <c r="F60" i="1"/>
  <c r="H59" i="1"/>
  <c r="G59" i="1"/>
  <c r="F59" i="1"/>
  <c r="H57" i="1"/>
  <c r="G57" i="1"/>
  <c r="F57" i="1"/>
  <c r="H56" i="1"/>
  <c r="G56" i="1"/>
  <c r="F56" i="1"/>
  <c r="G54" i="1"/>
  <c r="F54" i="1"/>
  <c r="G53" i="1"/>
  <c r="F53" i="1"/>
  <c r="G52" i="1"/>
  <c r="F52" i="1"/>
  <c r="G51" i="1"/>
  <c r="F51" i="1"/>
  <c r="G50" i="1"/>
  <c r="F50" i="1"/>
  <c r="H49" i="1"/>
  <c r="G49" i="1"/>
  <c r="F49" i="1"/>
  <c r="H48" i="1"/>
  <c r="G48" i="1"/>
  <c r="F48" i="1"/>
  <c r="H47" i="1"/>
  <c r="G47" i="1"/>
  <c r="F47" i="1"/>
  <c r="G46" i="1"/>
  <c r="F46" i="1"/>
  <c r="H44" i="1"/>
  <c r="G44" i="1"/>
  <c r="F44" i="1"/>
  <c r="G42" i="1"/>
  <c r="F42" i="1"/>
  <c r="G41" i="1"/>
  <c r="F41" i="1"/>
  <c r="H40" i="1"/>
  <c r="G40" i="1"/>
  <c r="F40" i="1"/>
  <c r="H39" i="1"/>
  <c r="G39" i="1"/>
  <c r="F39" i="1"/>
  <c r="G38" i="1"/>
  <c r="F38" i="1"/>
  <c r="G37" i="1"/>
  <c r="F37" i="1"/>
  <c r="G36" i="1"/>
  <c r="F36" i="1"/>
  <c r="G35" i="1"/>
  <c r="F35" i="1"/>
  <c r="G33" i="1"/>
  <c r="F33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H18" i="1"/>
  <c r="G18" i="1"/>
  <c r="F18" i="1"/>
  <c r="H17" i="1"/>
  <c r="G17" i="1"/>
  <c r="F17" i="1"/>
  <c r="G16" i="1"/>
  <c r="F16" i="1"/>
  <c r="G13" i="1"/>
  <c r="F13" i="1"/>
  <c r="G12" i="1"/>
  <c r="F12" i="1"/>
  <c r="G11" i="1"/>
  <c r="F11" i="1"/>
  <c r="E11" i="1"/>
  <c r="G31" i="2"/>
  <c r="F31" i="2"/>
  <c r="E31" i="2"/>
  <c r="G30" i="2"/>
  <c r="F30" i="2"/>
  <c r="G29" i="2"/>
  <c r="F29" i="2"/>
  <c r="E29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G17" i="2"/>
  <c r="F17" i="2"/>
  <c r="E17" i="2"/>
  <c r="G16" i="2"/>
  <c r="F16" i="2"/>
  <c r="E16" i="2"/>
  <c r="G15" i="2"/>
  <c r="F15" i="2"/>
  <c r="E15" i="2"/>
  <c r="G14" i="2"/>
  <c r="F14" i="2"/>
  <c r="G13" i="2"/>
  <c r="F13" i="2"/>
  <c r="E13" i="2"/>
  <c r="G12" i="2"/>
  <c r="F12" i="2"/>
  <c r="E12" i="2"/>
  <c r="G11" i="2"/>
  <c r="F11" i="2"/>
  <c r="E11" i="2"/>
  <c r="G10" i="2"/>
  <c r="F10" i="2"/>
  <c r="E10" i="2"/>
  <c r="E30" i="2"/>
  <c r="E19" i="2"/>
  <c r="E14" i="2"/>
  <c r="G108" i="1"/>
  <c r="E96" i="1"/>
  <c r="F72" i="1"/>
  <c r="H66" i="1"/>
  <c r="H46" i="1"/>
  <c r="C15" i="22" l="1"/>
  <c r="O15" i="22" s="1"/>
  <c r="B26" i="8"/>
  <c r="E117" i="21" l="1"/>
  <c r="H142" i="20"/>
  <c r="H141" i="20"/>
  <c r="H140" i="20"/>
  <c r="G139" i="20"/>
  <c r="G143" i="20" s="1"/>
  <c r="F139" i="20"/>
  <c r="F143" i="20" s="1"/>
  <c r="E139" i="20"/>
  <c r="E143" i="20" s="1"/>
  <c r="H138" i="20"/>
  <c r="H137" i="20"/>
  <c r="H136" i="20"/>
  <c r="H135" i="20"/>
  <c r="H134" i="20"/>
  <c r="H133" i="20"/>
  <c r="H132" i="20"/>
  <c r="H131" i="20"/>
  <c r="H130" i="20"/>
  <c r="G129" i="20"/>
  <c r="F129" i="20"/>
  <c r="E129" i="20"/>
  <c r="H128" i="20"/>
  <c r="H127" i="20"/>
  <c r="H126" i="20"/>
  <c r="H125" i="20"/>
  <c r="H124" i="20"/>
  <c r="H123" i="20"/>
  <c r="H122" i="20"/>
  <c r="H121" i="20"/>
  <c r="E117" i="20"/>
  <c r="G107" i="20"/>
  <c r="F107" i="20"/>
  <c r="E107" i="20"/>
  <c r="H95" i="21"/>
  <c r="H95" i="1" s="1"/>
  <c r="G92" i="20"/>
  <c r="F92" i="20"/>
  <c r="E92" i="20"/>
  <c r="G84" i="20"/>
  <c r="G89" i="20" s="1"/>
  <c r="F84" i="20"/>
  <c r="E84" i="20"/>
  <c r="G73" i="20"/>
  <c r="F73" i="20"/>
  <c r="E73" i="20"/>
  <c r="G67" i="20"/>
  <c r="F67" i="20"/>
  <c r="E67" i="20"/>
  <c r="G58" i="20"/>
  <c r="F58" i="20"/>
  <c r="E58" i="20"/>
  <c r="G55" i="20"/>
  <c r="F55" i="20"/>
  <c r="E55" i="20"/>
  <c r="H51" i="21"/>
  <c r="H51" i="1" s="1"/>
  <c r="H50" i="21"/>
  <c r="H50" i="1" s="1"/>
  <c r="G43" i="20"/>
  <c r="F43" i="20"/>
  <c r="E43" i="20"/>
  <c r="E34" i="20"/>
  <c r="G34" i="20"/>
  <c r="G31" i="20"/>
  <c r="F31" i="20"/>
  <c r="E31" i="20"/>
  <c r="G19" i="20"/>
  <c r="G25" i="20" s="1"/>
  <c r="F19" i="20"/>
  <c r="F25" i="20" s="1"/>
  <c r="E19" i="20"/>
  <c r="H11" i="20"/>
  <c r="H142" i="18"/>
  <c r="H141" i="18"/>
  <c r="H140" i="18"/>
  <c r="G139" i="18"/>
  <c r="G143" i="18" s="1"/>
  <c r="F139" i="18"/>
  <c r="F143" i="18" s="1"/>
  <c r="E139" i="18"/>
  <c r="E143" i="18" s="1"/>
  <c r="H138" i="18"/>
  <c r="H137" i="18"/>
  <c r="H136" i="18"/>
  <c r="H135" i="18"/>
  <c r="H134" i="18"/>
  <c r="H133" i="18"/>
  <c r="H132" i="18"/>
  <c r="H131" i="18"/>
  <c r="H130" i="18"/>
  <c r="G129" i="18"/>
  <c r="F129" i="18"/>
  <c r="E129" i="18"/>
  <c r="H128" i="18"/>
  <c r="H127" i="18"/>
  <c r="H126" i="18"/>
  <c r="H125" i="18"/>
  <c r="H124" i="18"/>
  <c r="H123" i="18"/>
  <c r="H122" i="18"/>
  <c r="H121" i="18"/>
  <c r="E117" i="18"/>
  <c r="G107" i="18"/>
  <c r="F107" i="18"/>
  <c r="E107" i="18"/>
  <c r="G92" i="18"/>
  <c r="F92" i="18"/>
  <c r="E92" i="18"/>
  <c r="G84" i="18"/>
  <c r="F84" i="18"/>
  <c r="F89" i="18" s="1"/>
  <c r="F101" i="18" s="1"/>
  <c r="F110" i="18" s="1"/>
  <c r="E84" i="18"/>
  <c r="G73" i="18"/>
  <c r="F73" i="18"/>
  <c r="E73" i="18"/>
  <c r="H73" i="18" s="1"/>
  <c r="G67" i="18"/>
  <c r="F67" i="18"/>
  <c r="E67" i="18"/>
  <c r="G58" i="18"/>
  <c r="F58" i="18"/>
  <c r="E58" i="18"/>
  <c r="G55" i="18"/>
  <c r="F55" i="18"/>
  <c r="F61" i="18" s="1"/>
  <c r="E55" i="18"/>
  <c r="G43" i="18"/>
  <c r="F43" i="18"/>
  <c r="E43" i="18"/>
  <c r="E34" i="18"/>
  <c r="G32" i="18"/>
  <c r="G34" i="18" s="1"/>
  <c r="G45" i="18" s="1"/>
  <c r="F32" i="18"/>
  <c r="G31" i="18"/>
  <c r="F31" i="18"/>
  <c r="E31" i="18"/>
  <c r="G19" i="18"/>
  <c r="G25" i="18" s="1"/>
  <c r="F19" i="18"/>
  <c r="F25" i="18" s="1"/>
  <c r="E19" i="18"/>
  <c r="E25" i="18" s="1"/>
  <c r="H25" i="18" s="1"/>
  <c r="H11" i="18"/>
  <c r="F143" i="17"/>
  <c r="H142" i="17"/>
  <c r="H141" i="17"/>
  <c r="H140" i="17"/>
  <c r="G139" i="17"/>
  <c r="G143" i="17" s="1"/>
  <c r="F139" i="17"/>
  <c r="E139" i="17"/>
  <c r="E143" i="17" s="1"/>
  <c r="H138" i="17"/>
  <c r="H137" i="17"/>
  <c r="H136" i="17"/>
  <c r="H135" i="17"/>
  <c r="H134" i="17"/>
  <c r="H133" i="17"/>
  <c r="H132" i="17"/>
  <c r="H131" i="17"/>
  <c r="H130" i="17"/>
  <c r="G129" i="17"/>
  <c r="F129" i="17"/>
  <c r="E129" i="17"/>
  <c r="H128" i="17"/>
  <c r="H127" i="17"/>
  <c r="H126" i="17"/>
  <c r="H125" i="17"/>
  <c r="H124" i="17"/>
  <c r="H123" i="17"/>
  <c r="H122" i="17"/>
  <c r="H121" i="17"/>
  <c r="E117" i="17"/>
  <c r="G107" i="17"/>
  <c r="F107" i="17"/>
  <c r="E107" i="17"/>
  <c r="G92" i="17"/>
  <c r="F92" i="17"/>
  <c r="E92" i="17"/>
  <c r="G84" i="17"/>
  <c r="G89" i="17" s="1"/>
  <c r="F84" i="17"/>
  <c r="E84" i="17"/>
  <c r="G73" i="17"/>
  <c r="F73" i="17"/>
  <c r="E73" i="17"/>
  <c r="G67" i="17"/>
  <c r="F67" i="17"/>
  <c r="E67" i="17"/>
  <c r="G58" i="17"/>
  <c r="F58" i="17"/>
  <c r="E58" i="17"/>
  <c r="G55" i="17"/>
  <c r="F55" i="17"/>
  <c r="E55" i="17"/>
  <c r="G43" i="17"/>
  <c r="F43" i="17"/>
  <c r="E43" i="17"/>
  <c r="G34" i="17"/>
  <c r="G45" i="17" s="1"/>
  <c r="E34" i="17"/>
  <c r="F34" i="17"/>
  <c r="G31" i="17"/>
  <c r="F31" i="17"/>
  <c r="E31" i="17"/>
  <c r="G19" i="17"/>
  <c r="G25" i="17" s="1"/>
  <c r="F19" i="17"/>
  <c r="F25" i="17" s="1"/>
  <c r="E19" i="17"/>
  <c r="H11" i="17"/>
  <c r="F143" i="16"/>
  <c r="H142" i="16"/>
  <c r="H141" i="16"/>
  <c r="H140" i="16"/>
  <c r="G139" i="16"/>
  <c r="G143" i="16" s="1"/>
  <c r="F139" i="16"/>
  <c r="E139" i="16"/>
  <c r="H138" i="16"/>
  <c r="H137" i="16"/>
  <c r="H136" i="16"/>
  <c r="H135" i="16"/>
  <c r="H134" i="16"/>
  <c r="H133" i="16"/>
  <c r="H132" i="16"/>
  <c r="H131" i="16"/>
  <c r="H130" i="16"/>
  <c r="G129" i="16"/>
  <c r="F129" i="16"/>
  <c r="E129" i="16"/>
  <c r="H128" i="16"/>
  <c r="H127" i="16"/>
  <c r="H126" i="16"/>
  <c r="H125" i="16"/>
  <c r="H124" i="16"/>
  <c r="H123" i="16"/>
  <c r="H122" i="16"/>
  <c r="H121" i="16"/>
  <c r="E117" i="16"/>
  <c r="G107" i="16"/>
  <c r="G107" i="21" s="1"/>
  <c r="F107" i="16"/>
  <c r="E107" i="16"/>
  <c r="G92" i="16"/>
  <c r="G92" i="21" s="1"/>
  <c r="F92" i="16"/>
  <c r="E92" i="16"/>
  <c r="G84" i="16"/>
  <c r="F84" i="16"/>
  <c r="F89" i="16" s="1"/>
  <c r="E84" i="16"/>
  <c r="G73" i="16"/>
  <c r="G73" i="21" s="1"/>
  <c r="F73" i="16"/>
  <c r="F73" i="21" s="1"/>
  <c r="E73" i="16"/>
  <c r="G67" i="16"/>
  <c r="G67" i="21" s="1"/>
  <c r="F67" i="16"/>
  <c r="F67" i="21" s="1"/>
  <c r="E67" i="16"/>
  <c r="G58" i="16"/>
  <c r="G58" i="21" s="1"/>
  <c r="F58" i="16"/>
  <c r="E58" i="16"/>
  <c r="G55" i="16"/>
  <c r="F55" i="16"/>
  <c r="E55" i="16"/>
  <c r="E55" i="21" s="1"/>
  <c r="G43" i="16"/>
  <c r="G43" i="21" s="1"/>
  <c r="F43" i="16"/>
  <c r="E43" i="16"/>
  <c r="E34" i="16"/>
  <c r="G32" i="16"/>
  <c r="F32" i="16"/>
  <c r="G31" i="16"/>
  <c r="G31" i="21" s="1"/>
  <c r="F31" i="16"/>
  <c r="F31" i="21" s="1"/>
  <c r="E31" i="16"/>
  <c r="G19" i="16"/>
  <c r="F19" i="16"/>
  <c r="F19" i="21" s="1"/>
  <c r="F19" i="1" s="1"/>
  <c r="E19" i="16"/>
  <c r="H11" i="16"/>
  <c r="H11" i="21" s="1"/>
  <c r="H142" i="14"/>
  <c r="H142" i="21" s="1"/>
  <c r="H141" i="14"/>
  <c r="H140" i="14"/>
  <c r="G139" i="14"/>
  <c r="F139" i="14"/>
  <c r="E139" i="14"/>
  <c r="E143" i="14" s="1"/>
  <c r="H138" i="14"/>
  <c r="H137" i="14"/>
  <c r="H136" i="14"/>
  <c r="H136" i="21" s="1"/>
  <c r="H135" i="14"/>
  <c r="H134" i="14"/>
  <c r="H133" i="14"/>
  <c r="H132" i="14"/>
  <c r="H132" i="21" s="1"/>
  <c r="H131" i="14"/>
  <c r="H130" i="14"/>
  <c r="G129" i="14"/>
  <c r="F129" i="14"/>
  <c r="F129" i="21" s="1"/>
  <c r="H128" i="14"/>
  <c r="H127" i="14"/>
  <c r="H126" i="14"/>
  <c r="H125" i="14"/>
  <c r="H125" i="21" s="1"/>
  <c r="H124" i="14"/>
  <c r="H124" i="21" s="1"/>
  <c r="H123" i="14"/>
  <c r="H123" i="21" s="1"/>
  <c r="H122" i="14"/>
  <c r="H122" i="21" s="1"/>
  <c r="E129" i="14"/>
  <c r="E117" i="14"/>
  <c r="F139" i="13"/>
  <c r="F143" i="13" s="1"/>
  <c r="G139" i="13"/>
  <c r="E139" i="13"/>
  <c r="E143" i="13" s="1"/>
  <c r="F107" i="13"/>
  <c r="G107" i="13"/>
  <c r="G107" i="1" s="1"/>
  <c r="E107" i="13"/>
  <c r="F92" i="13"/>
  <c r="G92" i="13"/>
  <c r="G92" i="1" s="1"/>
  <c r="E92" i="13"/>
  <c r="F84" i="13"/>
  <c r="G84" i="13"/>
  <c r="E84" i="13"/>
  <c r="F129" i="13"/>
  <c r="G129" i="13"/>
  <c r="E117" i="13"/>
  <c r="F73" i="13"/>
  <c r="G73" i="13"/>
  <c r="G73" i="1" s="1"/>
  <c r="E73" i="13"/>
  <c r="F67" i="13"/>
  <c r="G67" i="13"/>
  <c r="E67" i="13"/>
  <c r="F58" i="13"/>
  <c r="G58" i="13"/>
  <c r="E58" i="13"/>
  <c r="F55" i="13"/>
  <c r="G55" i="13"/>
  <c r="E55" i="13"/>
  <c r="F43" i="13"/>
  <c r="G43" i="13"/>
  <c r="G43" i="1" s="1"/>
  <c r="E43" i="13"/>
  <c r="H42" i="1"/>
  <c r="H41" i="1"/>
  <c r="H38" i="13"/>
  <c r="H38" i="1" s="1"/>
  <c r="H37" i="13"/>
  <c r="H37" i="1" s="1"/>
  <c r="H36" i="13"/>
  <c r="H36" i="1" s="1"/>
  <c r="H35" i="13"/>
  <c r="H35" i="1" s="1"/>
  <c r="F31" i="13"/>
  <c r="F31" i="1" s="1"/>
  <c r="G31" i="13"/>
  <c r="G31" i="1" s="1"/>
  <c r="E31" i="13"/>
  <c r="G67" i="1" l="1"/>
  <c r="F73" i="1"/>
  <c r="H107" i="13"/>
  <c r="H131" i="21"/>
  <c r="H133" i="21"/>
  <c r="H137" i="21"/>
  <c r="G139" i="21"/>
  <c r="F101" i="16"/>
  <c r="F110" i="16" s="1"/>
  <c r="H92" i="16"/>
  <c r="F144" i="16"/>
  <c r="H140" i="21"/>
  <c r="H31" i="17"/>
  <c r="H43" i="17"/>
  <c r="H92" i="17"/>
  <c r="F144" i="17"/>
  <c r="H67" i="18"/>
  <c r="E144" i="18"/>
  <c r="H31" i="20"/>
  <c r="G61" i="20"/>
  <c r="H67" i="20"/>
  <c r="G101" i="20"/>
  <c r="G25" i="16"/>
  <c r="G25" i="21" s="1"/>
  <c r="G19" i="21"/>
  <c r="G19" i="1" s="1"/>
  <c r="H134" i="21"/>
  <c r="F25" i="16"/>
  <c r="F25" i="21" s="1"/>
  <c r="F43" i="21"/>
  <c r="H67" i="16"/>
  <c r="E67" i="21"/>
  <c r="E67" i="1" s="1"/>
  <c r="G89" i="16"/>
  <c r="G84" i="21"/>
  <c r="H67" i="17"/>
  <c r="H31" i="18"/>
  <c r="H92" i="18"/>
  <c r="F144" i="18"/>
  <c r="H128" i="21"/>
  <c r="H135" i="21"/>
  <c r="H141" i="21"/>
  <c r="H31" i="16"/>
  <c r="H31" i="21" s="1"/>
  <c r="E31" i="21"/>
  <c r="E31" i="1" s="1"/>
  <c r="E61" i="18"/>
  <c r="H55" i="18"/>
  <c r="G144" i="18"/>
  <c r="G144" i="16"/>
  <c r="E61" i="17"/>
  <c r="H55" i="17"/>
  <c r="F92" i="21"/>
  <c r="G144" i="17"/>
  <c r="H139" i="18"/>
  <c r="H143" i="18" s="1"/>
  <c r="E144" i="20"/>
  <c r="F18" i="2"/>
  <c r="G143" i="14"/>
  <c r="G143" i="21" s="1"/>
  <c r="F61" i="16"/>
  <c r="F55" i="21"/>
  <c r="H73" i="16"/>
  <c r="E73" i="21"/>
  <c r="E73" i="1" s="1"/>
  <c r="H139" i="16"/>
  <c r="H138" i="21"/>
  <c r="F61" i="17"/>
  <c r="H73" i="17"/>
  <c r="H139" i="17"/>
  <c r="H143" i="17" s="1"/>
  <c r="H32" i="18"/>
  <c r="G61" i="18"/>
  <c r="H107" i="18"/>
  <c r="E61" i="20"/>
  <c r="H55" i="20"/>
  <c r="F144" i="20"/>
  <c r="H43" i="16"/>
  <c r="E43" i="21"/>
  <c r="F43" i="1"/>
  <c r="H139" i="14"/>
  <c r="H143" i="14" s="1"/>
  <c r="H130" i="21"/>
  <c r="H32" i="16"/>
  <c r="F32" i="21"/>
  <c r="G61" i="16"/>
  <c r="G55" i="21"/>
  <c r="H107" i="16"/>
  <c r="G61" i="17"/>
  <c r="H107" i="17"/>
  <c r="H19" i="18"/>
  <c r="H58" i="18"/>
  <c r="F61" i="20"/>
  <c r="H73" i="20"/>
  <c r="G144" i="20"/>
  <c r="F55" i="1"/>
  <c r="G58" i="1"/>
  <c r="G84" i="1"/>
  <c r="E25" i="16"/>
  <c r="H19" i="16"/>
  <c r="E19" i="21"/>
  <c r="E19" i="1" s="1"/>
  <c r="G34" i="16"/>
  <c r="G45" i="16" s="1"/>
  <c r="G32" i="21"/>
  <c r="H58" i="16"/>
  <c r="E58" i="21"/>
  <c r="E58" i="1" s="1"/>
  <c r="F107" i="21"/>
  <c r="F107" i="1" s="1"/>
  <c r="E25" i="17"/>
  <c r="H19" i="17"/>
  <c r="E45" i="17"/>
  <c r="H58" i="17"/>
  <c r="E45" i="18"/>
  <c r="E89" i="18"/>
  <c r="H84" i="18"/>
  <c r="H127" i="21"/>
  <c r="E25" i="20"/>
  <c r="H25" i="20" s="1"/>
  <c r="H19" i="20"/>
  <c r="E45" i="20"/>
  <c r="H139" i="20"/>
  <c r="H143" i="20" s="1"/>
  <c r="G55" i="1"/>
  <c r="G28" i="2"/>
  <c r="F143" i="14"/>
  <c r="F143" i="21" s="1"/>
  <c r="F32" i="2" s="1"/>
  <c r="F139" i="21"/>
  <c r="F28" i="2" s="1"/>
  <c r="E45" i="16"/>
  <c r="E34" i="21"/>
  <c r="F58" i="21"/>
  <c r="F58" i="1" s="1"/>
  <c r="H84" i="16"/>
  <c r="H84" i="17"/>
  <c r="G80" i="18"/>
  <c r="H43" i="18"/>
  <c r="H43" i="20"/>
  <c r="H58" i="20"/>
  <c r="E43" i="1"/>
  <c r="H43" i="13"/>
  <c r="H73" i="13"/>
  <c r="H58" i="13"/>
  <c r="H84" i="13"/>
  <c r="G143" i="13"/>
  <c r="G32" i="2" s="1"/>
  <c r="F92" i="1"/>
  <c r="H129" i="18"/>
  <c r="H144" i="18" s="1"/>
  <c r="H129" i="17"/>
  <c r="H144" i="17" s="1"/>
  <c r="H143" i="16"/>
  <c r="E143" i="16"/>
  <c r="E143" i="21" s="1"/>
  <c r="E32" i="2" s="1"/>
  <c r="E139" i="21"/>
  <c r="E28" i="2" s="1"/>
  <c r="H126" i="21"/>
  <c r="C28" i="5" s="1"/>
  <c r="C23" i="5" s="1"/>
  <c r="C35" i="5" s="1"/>
  <c r="C36" i="5" s="1"/>
  <c r="E129" i="21"/>
  <c r="G144" i="14"/>
  <c r="G129" i="21"/>
  <c r="G18" i="2" s="1"/>
  <c r="F45" i="17"/>
  <c r="H45" i="17" s="1"/>
  <c r="H34" i="17"/>
  <c r="G80" i="17"/>
  <c r="H107" i="20"/>
  <c r="E107" i="21"/>
  <c r="E107" i="1" s="1"/>
  <c r="G110" i="20"/>
  <c r="H92" i="20"/>
  <c r="H92" i="21" s="1"/>
  <c r="E92" i="21"/>
  <c r="E92" i="1" s="1"/>
  <c r="F89" i="20"/>
  <c r="F84" i="21"/>
  <c r="F84" i="1" s="1"/>
  <c r="H84" i="20"/>
  <c r="E84" i="21"/>
  <c r="E84" i="1" s="1"/>
  <c r="G45" i="20"/>
  <c r="G45" i="21" s="1"/>
  <c r="G34" i="21"/>
  <c r="E61" i="16"/>
  <c r="H61" i="16" s="1"/>
  <c r="H55" i="16"/>
  <c r="H55" i="21" s="1"/>
  <c r="E55" i="1"/>
  <c r="H92" i="13"/>
  <c r="H67" i="13"/>
  <c r="F67" i="1"/>
  <c r="H55" i="13"/>
  <c r="F144" i="13"/>
  <c r="H129" i="20"/>
  <c r="H144" i="20" s="1"/>
  <c r="E80" i="20"/>
  <c r="H129" i="16"/>
  <c r="F34" i="20"/>
  <c r="E89" i="20"/>
  <c r="E80" i="18"/>
  <c r="G89" i="18"/>
  <c r="G101" i="18" s="1"/>
  <c r="G110" i="18" s="1"/>
  <c r="G111" i="18" s="1"/>
  <c r="F34" i="18"/>
  <c r="F45" i="18" s="1"/>
  <c r="F80" i="18" s="1"/>
  <c r="F111" i="18" s="1"/>
  <c r="E144" i="17"/>
  <c r="F80" i="17"/>
  <c r="F89" i="17"/>
  <c r="F101" i="17" s="1"/>
  <c r="F110" i="17" s="1"/>
  <c r="E89" i="17"/>
  <c r="H89" i="17" s="1"/>
  <c r="G101" i="17"/>
  <c r="G110" i="17" s="1"/>
  <c r="G111" i="17" s="1"/>
  <c r="G80" i="16"/>
  <c r="F34" i="16"/>
  <c r="F45" i="16" s="1"/>
  <c r="F80" i="16" s="1"/>
  <c r="F111" i="16" s="1"/>
  <c r="E89" i="16"/>
  <c r="E144" i="14"/>
  <c r="F144" i="14"/>
  <c r="F144" i="21" s="1"/>
  <c r="H121" i="14"/>
  <c r="E129" i="13"/>
  <c r="F101" i="13"/>
  <c r="G61" i="13"/>
  <c r="E101" i="13"/>
  <c r="G101" i="13"/>
  <c r="E61" i="13"/>
  <c r="F61" i="13"/>
  <c r="H30" i="13"/>
  <c r="H30" i="1" s="1"/>
  <c r="H29" i="13"/>
  <c r="H29" i="1" s="1"/>
  <c r="H28" i="13"/>
  <c r="H28" i="1" s="1"/>
  <c r="H27" i="13"/>
  <c r="H27" i="1" s="1"/>
  <c r="H26" i="13"/>
  <c r="H26" i="1" s="1"/>
  <c r="H12" i="13"/>
  <c r="H13" i="13"/>
  <c r="H16" i="13"/>
  <c r="F25" i="13"/>
  <c r="F25" i="1" s="1"/>
  <c r="G25" i="13"/>
  <c r="G25" i="1" s="1"/>
  <c r="E25" i="13"/>
  <c r="H19" i="21" l="1"/>
  <c r="H43" i="21"/>
  <c r="E101" i="16"/>
  <c r="H89" i="16"/>
  <c r="H84" i="21"/>
  <c r="H107" i="21"/>
  <c r="H107" i="1" s="1"/>
  <c r="G144" i="21"/>
  <c r="H43" i="1"/>
  <c r="H34" i="18"/>
  <c r="H58" i="21"/>
  <c r="H73" i="21"/>
  <c r="H73" i="1" s="1"/>
  <c r="E80" i="16"/>
  <c r="C26" i="4"/>
  <c r="H45" i="18"/>
  <c r="H61" i="18"/>
  <c r="H34" i="16"/>
  <c r="F61" i="21"/>
  <c r="H45" i="16"/>
  <c r="E45" i="21"/>
  <c r="G61" i="21"/>
  <c r="G61" i="1" s="1"/>
  <c r="E101" i="18"/>
  <c r="H89" i="18"/>
  <c r="E61" i="21"/>
  <c r="H61" i="17"/>
  <c r="H67" i="21"/>
  <c r="H67" i="1" s="1"/>
  <c r="O12" i="22" s="1"/>
  <c r="F33" i="2"/>
  <c r="H139" i="21"/>
  <c r="H58" i="1"/>
  <c r="E80" i="17"/>
  <c r="H80" i="17" s="1"/>
  <c r="H25" i="17"/>
  <c r="H25" i="16"/>
  <c r="E25" i="21"/>
  <c r="E25" i="1" s="1"/>
  <c r="H32" i="21"/>
  <c r="F61" i="1"/>
  <c r="H143" i="21"/>
  <c r="H61" i="20"/>
  <c r="G101" i="16"/>
  <c r="G89" i="21"/>
  <c r="G89" i="1" s="1"/>
  <c r="G144" i="13"/>
  <c r="H84" i="1"/>
  <c r="H144" i="16"/>
  <c r="E144" i="16"/>
  <c r="E144" i="21" s="1"/>
  <c r="H129" i="14"/>
  <c r="H121" i="21"/>
  <c r="H80" i="18"/>
  <c r="E80" i="21"/>
  <c r="E101" i="17"/>
  <c r="H92" i="1"/>
  <c r="E101" i="20"/>
  <c r="H89" i="20"/>
  <c r="H89" i="21" s="1"/>
  <c r="H89" i="1" s="1"/>
  <c r="E89" i="21"/>
  <c r="E89" i="1" s="1"/>
  <c r="F101" i="20"/>
  <c r="F89" i="21"/>
  <c r="F89" i="1" s="1"/>
  <c r="F45" i="20"/>
  <c r="F34" i="21"/>
  <c r="H34" i="20"/>
  <c r="H34" i="21" s="1"/>
  <c r="G80" i="20"/>
  <c r="E110" i="16"/>
  <c r="H101" i="16"/>
  <c r="H80" i="16"/>
  <c r="H16" i="1"/>
  <c r="F110" i="13"/>
  <c r="G110" i="13"/>
  <c r="E110" i="13"/>
  <c r="H101" i="13"/>
  <c r="E61" i="1"/>
  <c r="H61" i="13"/>
  <c r="H13" i="1"/>
  <c r="H12" i="1"/>
  <c r="E18" i="2"/>
  <c r="E144" i="13"/>
  <c r="E111" i="16"/>
  <c r="F111" i="17"/>
  <c r="H31" i="13"/>
  <c r="H31" i="1" s="1"/>
  <c r="H101" i="20" l="1"/>
  <c r="H25" i="21"/>
  <c r="G33" i="2"/>
  <c r="E110" i="18"/>
  <c r="H101" i="18"/>
  <c r="H61" i="21"/>
  <c r="G110" i="16"/>
  <c r="G101" i="21"/>
  <c r="G101" i="1" s="1"/>
  <c r="C23" i="4"/>
  <c r="C30" i="4" s="1"/>
  <c r="E33" i="2"/>
  <c r="H144" i="14"/>
  <c r="H144" i="21" s="1"/>
  <c r="H129" i="21"/>
  <c r="E110" i="17"/>
  <c r="H101" i="17"/>
  <c r="H101" i="21" s="1"/>
  <c r="H101" i="1" s="1"/>
  <c r="E101" i="21"/>
  <c r="E101" i="1" s="1"/>
  <c r="E110" i="20"/>
  <c r="F110" i="20"/>
  <c r="F110" i="21" s="1"/>
  <c r="F110" i="1" s="1"/>
  <c r="D10" i="3" s="1"/>
  <c r="F101" i="21"/>
  <c r="F101" i="1" s="1"/>
  <c r="F80" i="20"/>
  <c r="F45" i="21"/>
  <c r="H45" i="20"/>
  <c r="H45" i="21" s="1"/>
  <c r="G111" i="20"/>
  <c r="G80" i="21"/>
  <c r="E111" i="20"/>
  <c r="H110" i="16"/>
  <c r="H110" i="13"/>
  <c r="G111" i="16" l="1"/>
  <c r="H111" i="16" s="1"/>
  <c r="H145" i="16" s="1"/>
  <c r="G110" i="21"/>
  <c r="G110" i="1" s="1"/>
  <c r="E10" i="3" s="1"/>
  <c r="G111" i="21"/>
  <c r="H110" i="18"/>
  <c r="E111" i="18"/>
  <c r="H111" i="18" s="1"/>
  <c r="H145" i="18" s="1"/>
  <c r="E111" i="17"/>
  <c r="H111" i="17" s="1"/>
  <c r="H145" i="17" s="1"/>
  <c r="H110" i="17"/>
  <c r="E110" i="21"/>
  <c r="E110" i="1" s="1"/>
  <c r="C10" i="3" s="1"/>
  <c r="H110" i="20"/>
  <c r="F111" i="20"/>
  <c r="H80" i="20"/>
  <c r="H80" i="21" s="1"/>
  <c r="F80" i="21"/>
  <c r="H145" i="14"/>
  <c r="B16" i="11"/>
  <c r="H110" i="21" l="1"/>
  <c r="H110" i="1" s="1"/>
  <c r="F30" i="4" s="1"/>
  <c r="E111" i="21"/>
  <c r="H111" i="20"/>
  <c r="F111" i="21"/>
  <c r="E10" i="22"/>
  <c r="H145" i="20" l="1"/>
  <c r="H111" i="21"/>
  <c r="H145" i="21" s="1"/>
  <c r="C16" i="10" l="1"/>
  <c r="D15" i="11"/>
  <c r="D14" i="11"/>
  <c r="D11" i="11"/>
  <c r="D9" i="11"/>
  <c r="D16" i="11" l="1"/>
  <c r="H142" i="13" l="1"/>
  <c r="H31" i="2" s="1"/>
  <c r="H141" i="13"/>
  <c r="H30" i="2" s="1"/>
  <c r="H140" i="13"/>
  <c r="H29" i="2" s="1"/>
  <c r="H138" i="13"/>
  <c r="H27" i="2" s="1"/>
  <c r="H137" i="13"/>
  <c r="H26" i="2" s="1"/>
  <c r="H136" i="13"/>
  <c r="H25" i="2" s="1"/>
  <c r="H135" i="13"/>
  <c r="H24" i="2" s="1"/>
  <c r="H134" i="13"/>
  <c r="H23" i="2" s="1"/>
  <c r="E29" i="4" s="1"/>
  <c r="H133" i="13"/>
  <c r="H132" i="13"/>
  <c r="H21" i="2" s="1"/>
  <c r="H131" i="13"/>
  <c r="H20" i="2" s="1"/>
  <c r="H130" i="13"/>
  <c r="H19" i="2" s="1"/>
  <c r="H128" i="13"/>
  <c r="H17" i="2" s="1"/>
  <c r="H127" i="13"/>
  <c r="H16" i="2" s="1"/>
  <c r="E13" i="5" s="1"/>
  <c r="H126" i="13"/>
  <c r="H15" i="2" s="1"/>
  <c r="E11" i="5" s="1"/>
  <c r="H125" i="13"/>
  <c r="H14" i="2" s="1"/>
  <c r="H124" i="13"/>
  <c r="H13" i="2" s="1"/>
  <c r="H123" i="13"/>
  <c r="H12" i="2" s="1"/>
  <c r="H122" i="13"/>
  <c r="H11" i="2" s="1"/>
  <c r="H121" i="13"/>
  <c r="H10" i="2" s="1"/>
  <c r="H54" i="13"/>
  <c r="H54" i="1" s="1"/>
  <c r="H53" i="13"/>
  <c r="H53" i="1" s="1"/>
  <c r="H52" i="13"/>
  <c r="H52" i="1" s="1"/>
  <c r="G32" i="13"/>
  <c r="G32" i="1" s="1"/>
  <c r="F32" i="13"/>
  <c r="F32" i="1" s="1"/>
  <c r="H24" i="13"/>
  <c r="H24" i="1" s="1"/>
  <c r="H23" i="13"/>
  <c r="H23" i="1" s="1"/>
  <c r="H22" i="13"/>
  <c r="H22" i="1" s="1"/>
  <c r="H21" i="13"/>
  <c r="H21" i="1" s="1"/>
  <c r="H20" i="13"/>
  <c r="H20" i="1" s="1"/>
  <c r="E11" i="4" l="1"/>
  <c r="O20" i="22"/>
  <c r="E13" i="4"/>
  <c r="O22" i="22"/>
  <c r="H22" i="2"/>
  <c r="H139" i="13"/>
  <c r="O21" i="22"/>
  <c r="E12" i="4"/>
  <c r="E10" i="4"/>
  <c r="O19" i="22"/>
  <c r="C19" i="22" s="1"/>
  <c r="E9" i="4"/>
  <c r="O18" i="22"/>
  <c r="O8" i="22"/>
  <c r="C8" i="22" s="1"/>
  <c r="C10" i="4"/>
  <c r="H129" i="13"/>
  <c r="H55" i="1"/>
  <c r="F34" i="13"/>
  <c r="G34" i="13"/>
  <c r="H33" i="13"/>
  <c r="H33" i="1" s="1"/>
  <c r="E34" i="13"/>
  <c r="E22" i="5"/>
  <c r="E36" i="5" s="1"/>
  <c r="C37" i="5" s="1"/>
  <c r="C38" i="5" s="1"/>
  <c r="H20" i="22" l="1"/>
  <c r="I20" i="22"/>
  <c r="M20" i="22"/>
  <c r="K20" i="22"/>
  <c r="F20" i="22"/>
  <c r="D20" i="22"/>
  <c r="J20" i="22"/>
  <c r="N20" i="22"/>
  <c r="L20" i="22"/>
  <c r="G20" i="22"/>
  <c r="E20" i="22"/>
  <c r="C20" i="22"/>
  <c r="D18" i="22"/>
  <c r="C18" i="22"/>
  <c r="C21" i="22"/>
  <c r="L21" i="22"/>
  <c r="J21" i="22"/>
  <c r="N21" i="22"/>
  <c r="E21" i="22"/>
  <c r="K21" i="22"/>
  <c r="D21" i="22"/>
  <c r="M21" i="22"/>
  <c r="G45" i="13"/>
  <c r="G45" i="1" s="1"/>
  <c r="G34" i="1"/>
  <c r="F45" i="13"/>
  <c r="F45" i="1" s="1"/>
  <c r="F34" i="1"/>
  <c r="E45" i="13"/>
  <c r="E34" i="1"/>
  <c r="O27" i="22"/>
  <c r="E28" i="4"/>
  <c r="E30" i="4" s="1"/>
  <c r="H143" i="13"/>
  <c r="H32" i="2" s="1"/>
  <c r="H28" i="2"/>
  <c r="E21" i="4"/>
  <c r="F21" i="22"/>
  <c r="G21" i="22"/>
  <c r="I21" i="22"/>
  <c r="H21" i="22"/>
  <c r="M19" i="22"/>
  <c r="K19" i="22"/>
  <c r="G19" i="22"/>
  <c r="N19" i="22"/>
  <c r="J19" i="22"/>
  <c r="F19" i="22"/>
  <c r="I19" i="22"/>
  <c r="E19" i="22"/>
  <c r="L19" i="22"/>
  <c r="H19" i="22"/>
  <c r="D19" i="22"/>
  <c r="M18" i="22"/>
  <c r="J18" i="22"/>
  <c r="F18" i="22"/>
  <c r="L18" i="22"/>
  <c r="I18" i="22"/>
  <c r="E18" i="22"/>
  <c r="N18" i="22"/>
  <c r="H18" i="22"/>
  <c r="K18" i="22"/>
  <c r="G18" i="22"/>
  <c r="L8" i="22"/>
  <c r="M8" i="22"/>
  <c r="N8" i="22"/>
  <c r="I8" i="22"/>
  <c r="E8" i="22"/>
  <c r="H8" i="22"/>
  <c r="D8" i="22"/>
  <c r="K8" i="22"/>
  <c r="G8" i="22"/>
  <c r="J8" i="22"/>
  <c r="F8" i="22"/>
  <c r="H18" i="2"/>
  <c r="F80" i="13"/>
  <c r="E80" i="13"/>
  <c r="H61" i="1"/>
  <c r="H32" i="13"/>
  <c r="H32" i="1" s="1"/>
  <c r="H11" i="13"/>
  <c r="G21" i="4" l="1"/>
  <c r="G30" i="4"/>
  <c r="E45" i="1"/>
  <c r="H45" i="13"/>
  <c r="G80" i="13"/>
  <c r="H80" i="13" s="1"/>
  <c r="F28" i="22"/>
  <c r="H28" i="22"/>
  <c r="E31" i="4"/>
  <c r="H144" i="13"/>
  <c r="H33" i="2" s="1"/>
  <c r="G28" i="22"/>
  <c r="N28" i="22"/>
  <c r="L28" i="22"/>
  <c r="E28" i="22"/>
  <c r="I28" i="22"/>
  <c r="K28" i="22"/>
  <c r="M28" i="22"/>
  <c r="D28" i="22"/>
  <c r="J28" i="22"/>
  <c r="O11" i="22"/>
  <c r="C15" i="4"/>
  <c r="H11" i="1"/>
  <c r="H19" i="13"/>
  <c r="H19" i="1" s="1"/>
  <c r="F80" i="1"/>
  <c r="D9" i="3" s="1"/>
  <c r="F111" i="13"/>
  <c r="F111" i="1" s="1"/>
  <c r="E80" i="1"/>
  <c r="C9" i="3" s="1"/>
  <c r="E111" i="13"/>
  <c r="H34" i="13"/>
  <c r="F10" i="3"/>
  <c r="G31" i="4" l="1"/>
  <c r="N11" i="22"/>
  <c r="G11" i="22"/>
  <c r="C11" i="22"/>
  <c r="M11" i="22"/>
  <c r="F11" i="22"/>
  <c r="J11" i="22"/>
  <c r="L11" i="22"/>
  <c r="E11" i="22"/>
  <c r="I11" i="22"/>
  <c r="K11" i="22"/>
  <c r="D11" i="22"/>
  <c r="H11" i="22"/>
  <c r="G111" i="13"/>
  <c r="G111" i="1" s="1"/>
  <c r="G80" i="1"/>
  <c r="E9" i="3" s="1"/>
  <c r="F9" i="3" s="1"/>
  <c r="H45" i="1"/>
  <c r="C12" i="4" s="1"/>
  <c r="H34" i="1"/>
  <c r="E111" i="1"/>
  <c r="O7" i="22"/>
  <c r="C9" i="4"/>
  <c r="H25" i="13"/>
  <c r="H25" i="1" s="1"/>
  <c r="C14" i="9"/>
  <c r="B14" i="9"/>
  <c r="C21" i="4" l="1"/>
  <c r="H111" i="13"/>
  <c r="L7" i="22"/>
  <c r="L16" i="22" s="1"/>
  <c r="K7" i="22"/>
  <c r="K16" i="22" s="1"/>
  <c r="J7" i="22"/>
  <c r="J16" i="22" s="1"/>
  <c r="F7" i="22"/>
  <c r="F16" i="22" s="1"/>
  <c r="O16" i="22"/>
  <c r="I7" i="22"/>
  <c r="I16" i="22" s="1"/>
  <c r="E7" i="22"/>
  <c r="E16" i="22" s="1"/>
  <c r="N7" i="22"/>
  <c r="N16" i="22" s="1"/>
  <c r="H7" i="22"/>
  <c r="H16" i="22" s="1"/>
  <c r="D7" i="22"/>
  <c r="D16" i="22" s="1"/>
  <c r="M7" i="22"/>
  <c r="M16" i="22" s="1"/>
  <c r="G7" i="22"/>
  <c r="G16" i="22" s="1"/>
  <c r="C7" i="22"/>
  <c r="C16" i="22" s="1"/>
  <c r="O28" i="22"/>
  <c r="C28" i="22"/>
  <c r="C31" i="4" l="1"/>
  <c r="C29" i="22"/>
  <c r="D29" i="22" s="1"/>
  <c r="E29" i="22" s="1"/>
  <c r="F29" i="22" s="1"/>
  <c r="G29" i="22" s="1"/>
  <c r="H29" i="22" s="1"/>
  <c r="I29" i="22" s="1"/>
  <c r="J29" i="22" s="1"/>
  <c r="K29" i="22" s="1"/>
  <c r="L29" i="22" s="1"/>
  <c r="M29" i="22" s="1"/>
  <c r="N29" i="22" s="1"/>
  <c r="H80" i="1"/>
  <c r="F21" i="4" s="1"/>
  <c r="E32" i="4" l="1"/>
  <c r="E33" i="4" s="1"/>
  <c r="H111" i="1"/>
  <c r="H34" i="2" s="1"/>
  <c r="H145" i="13"/>
  <c r="F31" i="4" l="1"/>
</calcChain>
</file>

<file path=xl/sharedStrings.xml><?xml version="1.0" encoding="utf-8"?>
<sst xmlns="http://schemas.openxmlformats.org/spreadsheetml/2006/main" count="4061" uniqueCount="882">
  <si>
    <t>Forintban</t>
  </si>
  <si>
    <t>Kötelező feladatok</t>
  </si>
  <si>
    <t>Önként vállalt feladatok</t>
  </si>
  <si>
    <t>Államigazgatási feladatok</t>
  </si>
  <si>
    <t>Összesen</t>
  </si>
  <si>
    <t>1.</t>
  </si>
  <si>
    <t>Helyi önkormányzatok működésének általános támogatása</t>
  </si>
  <si>
    <t>2.</t>
  </si>
  <si>
    <t>Elvonások és befizetések bevételei</t>
  </si>
  <si>
    <t>3.</t>
  </si>
  <si>
    <t>Felhalmozási célú önkormányzati támogatások</t>
  </si>
  <si>
    <t>5.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</si>
  <si>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</si>
  <si>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</si>
  <si>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</si>
  <si>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</si>
  <si>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</si>
  <si>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</si>
  <si>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</si>
  <si>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</si>
  <si>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</si>
  <si>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</si>
  <si>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</si>
  <si>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</si>
  <si>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8.</t>
  </si>
  <si>
    <t>9.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</si>
  <si>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</si>
  <si>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</si>
  <si>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</si>
  <si>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</si>
  <si>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Külföldi értékpapírok kibocsátása</t>
  </si>
  <si>
    <t>Adóssághoz nem kapcsolódó származékos ügyletek bevételei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</si>
  <si>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</si>
  <si>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</si>
  <si>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</si>
  <si>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</si>
  <si>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</si>
  <si>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</si>
  <si>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</si>
  <si>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4.</t>
  </si>
  <si>
    <t>7.</t>
  </si>
  <si>
    <t>Államháztartáson belüli megelőlegezések folyósítása</t>
  </si>
  <si>
    <t>Államháztartáson belüli megelőlegezések visszafizetése</t>
  </si>
  <si>
    <t>Pénzügyi lízing kiadásai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</si>
  <si>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</si>
  <si>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</si>
  <si>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</si>
  <si>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</si>
  <si>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</t>
  </si>
  <si>
    <t>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</si>
  <si>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</si>
  <si>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</si>
  <si>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</si>
  <si>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</si>
  <si>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</si>
  <si>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</si>
  <si>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</si>
  <si>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</si>
  <si>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</si>
  <si>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</si>
  <si>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</si>
  <si>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 (működési)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</si>
  <si>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</si>
  <si>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</si>
  <si>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</si>
  <si>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</si>
  <si>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</si>
  <si>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</si>
  <si>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</si>
  <si>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</si>
  <si>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</si>
  <si>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</si>
  <si>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</si>
  <si>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</si>
  <si>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</si>
  <si>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</si>
  <si>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</si>
  <si>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</si>
  <si>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</si>
  <si>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</si>
  <si>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</si>
  <si>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</si>
  <si>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</si>
  <si>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</si>
  <si>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</si>
  <si>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</si>
  <si>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</si>
  <si>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</si>
  <si>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</si>
  <si>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</si>
  <si>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Egyéb finanszírozási kiadások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</si>
  <si>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</si>
  <si>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</si>
  <si>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</si>
  <si>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</si>
  <si>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</si>
  <si>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</si>
  <si>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</si>
  <si>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</si>
  <si>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</si>
  <si>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</si>
  <si>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</si>
  <si>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</si>
  <si>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</si>
  <si>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II. Felhalmozási célú bevételek és kiadások mérlege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</si>
  <si>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</si>
  <si>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</si>
  <si>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</si>
  <si>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</si>
  <si>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</si>
  <si>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</si>
  <si>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</si>
  <si>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</si>
  <si>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Tartalékok (felhalmozási)</t>
  </si>
  <si>
    <t>Tartalékok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</si>
  <si>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</si>
  <si>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</si>
  <si>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</si>
  <si>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</si>
  <si>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</si>
  <si>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</si>
  <si>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</si>
  <si>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</si>
  <si>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</si>
  <si>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</si>
  <si>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</si>
  <si>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</si>
  <si>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</si>
  <si>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</si>
  <si>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</si>
  <si>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</si>
  <si>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</si>
  <si>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</si>
  <si>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</si>
  <si>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</si>
  <si>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</si>
  <si>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</si>
  <si>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</si>
  <si>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Sor-szám</t>
  </si>
  <si>
    <t>Összesen:</t>
  </si>
  <si>
    <t>Beruházási (felhalmozási) kiadások előirányzata célonként</t>
  </si>
  <si>
    <t>Beruházás  megnevezése</t>
  </si>
  <si>
    <t>VEKOP-6.2.2-15-2016-00000 pályázat</t>
  </si>
  <si>
    <t>ÖSSZESEN:</t>
  </si>
  <si>
    <t>Felújítási (felhalmozási) kiadások előirányzata célonként</t>
  </si>
  <si>
    <t>Felújítás  megnevezése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</si>
  <si>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</si>
  <si>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</si>
  <si>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</si>
  <si>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</si>
  <si>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</si>
  <si>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</si>
  <si>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</si>
  <si>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</si>
  <si>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</si>
  <si>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</si>
  <si>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</si>
  <si>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</si>
  <si>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</si>
  <si>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Ssz.</t>
  </si>
  <si>
    <t>Feladat (működési cél)</t>
  </si>
  <si>
    <t>Feladat (felhalmozási cél)</t>
  </si>
  <si>
    <t xml:space="preserve">Pénzeszközátadások előirányzata </t>
  </si>
  <si>
    <t xml:space="preserve"> Forintban</t>
  </si>
  <si>
    <t>Pénzeszközátadás megnevezése</t>
  </si>
  <si>
    <t>Működési célú pénzeszközátadás</t>
  </si>
  <si>
    <t>Felhalmozási célú pénzeszközátadás</t>
  </si>
  <si>
    <t>(4=2+3)</t>
  </si>
  <si>
    <t>Kerepesi Községszolgáltató Nonprofit Kft.</t>
  </si>
  <si>
    <t>Sportfeladatok támogatása</t>
  </si>
  <si>
    <t>Civil szervezetek támogatása</t>
  </si>
  <si>
    <t>Helyi közösségi közlekedés támogatása</t>
  </si>
  <si>
    <t>Nem közművel összegyűjtött háztartási szennyvíz ártalmatlanítása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</si>
  <si>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</si>
  <si>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</si>
  <si>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</si>
  <si>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</si>
  <si>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</si>
  <si>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Éves engedélyezett létszám előirányzat (fő)</t>
  </si>
  <si>
    <t>Babaliget Bölcsőde</t>
  </si>
  <si>
    <t>Szociális Alapszolgáltatási Központ</t>
  </si>
  <si>
    <t>Önkormányzat irányítása alá tartozó költségvetési szervek összesen</t>
  </si>
  <si>
    <t>Elszámolásból származó bevételek</t>
  </si>
  <si>
    <t xml:space="preserve"> </t>
  </si>
  <si>
    <t>Sorszám</t>
  </si>
  <si>
    <t>14</t>
  </si>
  <si>
    <t xml:space="preserve">Értékesítési és forgalmi adók </t>
  </si>
  <si>
    <t>Beruházás</t>
  </si>
  <si>
    <t>Felújítás</t>
  </si>
  <si>
    <t>Család- és gyermekjóléti szolgálat</t>
  </si>
  <si>
    <t>Bölcsődei üzemeltetési támogatás</t>
  </si>
  <si>
    <t>Előirányzat-felhasználási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</si>
  <si>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</si>
  <si>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</si>
  <si>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</si>
  <si>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</si>
  <si>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</si>
  <si>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</si>
  <si>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</si>
  <si>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</si>
  <si>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</si>
  <si>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</si>
  <si>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</si>
  <si>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</si>
  <si>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</si>
  <si>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</si>
  <si>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</si>
  <si>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</si>
  <si>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</si>
  <si>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</si>
  <si>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</si>
  <si>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</si>
  <si>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</si>
  <si>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</si>
  <si>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</si>
  <si>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</si>
  <si>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</si>
  <si>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</si>
  <si>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</si>
  <si>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</si>
  <si>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</si>
  <si>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</si>
  <si>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</si>
  <si>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B116</t>
  </si>
  <si>
    <t>B11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</si>
  <si>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</si>
  <si>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</si>
  <si>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</si>
  <si>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</si>
  <si>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B12</t>
  </si>
  <si>
    <t>B13</t>
  </si>
  <si>
    <t>B14</t>
  </si>
  <si>
    <t>B15</t>
  </si>
  <si>
    <t>B16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</si>
  <si>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</si>
  <si>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</si>
  <si>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</si>
  <si>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</si>
  <si>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</si>
  <si>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</si>
  <si>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</si>
  <si>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</si>
  <si>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</si>
  <si>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</si>
  <si>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</si>
  <si>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</si>
  <si>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</si>
  <si>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B1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</si>
  <si>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</si>
  <si>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</si>
  <si>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</si>
  <si>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</si>
  <si>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15</t>
  </si>
  <si>
    <t>16</t>
  </si>
  <si>
    <t>17</t>
  </si>
  <si>
    <t>18</t>
  </si>
  <si>
    <t>B21</t>
  </si>
  <si>
    <t>B22</t>
  </si>
  <si>
    <t>B23</t>
  </si>
  <si>
    <t>B24</t>
  </si>
  <si>
    <t>B25</t>
  </si>
  <si>
    <t>B2</t>
  </si>
  <si>
    <t>19</t>
  </si>
  <si>
    <t>20</t>
  </si>
  <si>
    <t>21</t>
  </si>
  <si>
    <t>Magánszemélyek jövedelemadói</t>
  </si>
  <si>
    <t>B311</t>
  </si>
  <si>
    <t xml:space="preserve">Társaságok jövedelemadói </t>
  </si>
  <si>
    <t>B312</t>
  </si>
  <si>
    <t>22</t>
  </si>
  <si>
    <t>B31</t>
  </si>
  <si>
    <t>23</t>
  </si>
  <si>
    <t>24</t>
  </si>
  <si>
    <t>25</t>
  </si>
  <si>
    <t>26</t>
  </si>
  <si>
    <t>27</t>
  </si>
  <si>
    <t>28</t>
  </si>
  <si>
    <t>29</t>
  </si>
  <si>
    <t>30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</si>
  <si>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</si>
  <si>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</si>
  <si>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</si>
  <si>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</si>
  <si>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</si>
  <si>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</si>
  <si>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</si>
  <si>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</si>
  <si>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</si>
  <si>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</si>
  <si>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</si>
  <si>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</si>
  <si>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</si>
  <si>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</si>
  <si>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</si>
  <si>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31</t>
  </si>
  <si>
    <t>B35</t>
  </si>
  <si>
    <t xml:space="preserve">Egyéb közhatalmi bevételek </t>
  </si>
  <si>
    <t>B36</t>
  </si>
  <si>
    <t>B3</t>
  </si>
  <si>
    <t>32</t>
  </si>
  <si>
    <t>33</t>
  </si>
  <si>
    <t>B401</t>
  </si>
  <si>
    <t>B402</t>
  </si>
  <si>
    <t>Közvetített szolgáltatások ellenértéke</t>
  </si>
  <si>
    <t>B403</t>
  </si>
  <si>
    <t>B404</t>
  </si>
  <si>
    <t>B405</t>
  </si>
  <si>
    <t>Kiszámlázott általános forgalmi adó</t>
  </si>
  <si>
    <t>B406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</si>
  <si>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</si>
  <si>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</si>
  <si>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</si>
  <si>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</si>
  <si>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</si>
  <si>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</si>
  <si>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</si>
  <si>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</si>
  <si>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</si>
  <si>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</si>
  <si>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B409</t>
  </si>
  <si>
    <t>Biztosító által fizetett kártérítés</t>
  </si>
  <si>
    <t>B410</t>
  </si>
  <si>
    <t>B411</t>
  </si>
  <si>
    <t>B4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</si>
  <si>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</si>
  <si>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</si>
  <si>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</si>
  <si>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</si>
  <si>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</si>
  <si>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</si>
  <si>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</si>
  <si>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</si>
  <si>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</si>
  <si>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</si>
  <si>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</si>
  <si>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</si>
  <si>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</si>
  <si>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</si>
  <si>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</si>
  <si>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</si>
  <si>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</si>
  <si>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</si>
  <si>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</si>
  <si>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</si>
  <si>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</si>
  <si>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</si>
  <si>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</si>
  <si>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</si>
  <si>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</si>
  <si>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</si>
  <si>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</si>
  <si>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B7</t>
  </si>
  <si>
    <t>B1-B7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</si>
  <si>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</si>
  <si>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</si>
  <si>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</si>
  <si>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</si>
  <si>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</si>
  <si>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</si>
  <si>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</si>
  <si>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</si>
  <si>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</si>
  <si>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</si>
  <si>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</si>
  <si>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</si>
  <si>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</si>
  <si>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</si>
  <si>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</si>
  <si>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</si>
  <si>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</si>
  <si>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</si>
  <si>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</si>
  <si>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</si>
  <si>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</si>
  <si>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</si>
  <si>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</si>
  <si>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</si>
  <si>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</si>
  <si>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</si>
  <si>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</si>
  <si>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</si>
  <si>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</si>
  <si>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</si>
  <si>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</si>
  <si>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</si>
  <si>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</si>
  <si>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</si>
  <si>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</si>
  <si>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</si>
  <si>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</si>
  <si>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</si>
  <si>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</si>
  <si>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</si>
  <si>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 xml:space="preserve">Személyi juttatások </t>
  </si>
  <si>
    <t>K4</t>
  </si>
  <si>
    <t>K5</t>
  </si>
  <si>
    <t xml:space="preserve">Egyéb működési célú kiadások </t>
  </si>
  <si>
    <t>K6</t>
  </si>
  <si>
    <t xml:space="preserve">Beruházások </t>
  </si>
  <si>
    <t>K7</t>
  </si>
  <si>
    <t>K8</t>
  </si>
  <si>
    <t>Egyéb felhalmozási célú kiadások</t>
  </si>
  <si>
    <t>K1-K8</t>
  </si>
  <si>
    <t>Költségvetési kiadások (=01…+08)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</si>
  <si>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</si>
  <si>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</si>
  <si>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</si>
  <si>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</si>
  <si>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</si>
  <si>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</si>
  <si>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</si>
  <si>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</si>
  <si>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</si>
  <si>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</si>
  <si>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</si>
  <si>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</si>
  <si>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</si>
  <si>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</si>
  <si>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</si>
  <si>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</si>
  <si>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</si>
  <si>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</si>
  <si>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</si>
  <si>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</si>
  <si>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</si>
  <si>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</si>
  <si>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</si>
  <si>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</si>
  <si>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</si>
  <si>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</si>
  <si>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</si>
  <si>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</si>
  <si>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</si>
  <si>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</si>
  <si>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</si>
  <si>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</si>
  <si>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</si>
  <si>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</si>
  <si>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</si>
  <si>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</si>
  <si>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</si>
  <si>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</si>
  <si>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</si>
  <si>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</si>
  <si>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</si>
  <si>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</si>
  <si>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</si>
  <si>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B83</t>
  </si>
  <si>
    <t>Váltóbevételek</t>
  </si>
  <si>
    <t>B84</t>
  </si>
  <si>
    <t>B8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</si>
  <si>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</si>
  <si>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</si>
  <si>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</si>
  <si>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</si>
  <si>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</si>
  <si>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</si>
  <si>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</si>
  <si>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</si>
  <si>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</si>
  <si>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</si>
  <si>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</si>
  <si>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</si>
  <si>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</si>
  <si>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</si>
  <si>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</si>
  <si>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</si>
  <si>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</si>
  <si>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</si>
  <si>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</si>
  <si>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</si>
  <si>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</si>
  <si>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</si>
  <si>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</si>
  <si>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</si>
  <si>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</si>
  <si>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</si>
  <si>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</si>
  <si>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</si>
  <si>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</si>
  <si>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Finanszírozási bevételek (=89+95+96+97)</t>
  </si>
  <si>
    <t>99</t>
  </si>
  <si>
    <t>B1-B8</t>
  </si>
  <si>
    <t>K91</t>
  </si>
  <si>
    <t>K92</t>
  </si>
  <si>
    <t>K911</t>
  </si>
  <si>
    <t>K912</t>
  </si>
  <si>
    <t>K913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</si>
  <si>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</si>
  <si>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</si>
  <si>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</si>
  <si>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</si>
  <si>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</si>
  <si>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K917</t>
  </si>
  <si>
    <t>Központi költségvetés sajátos finanszírozási kiadásai</t>
  </si>
  <si>
    <t>K918</t>
  </si>
  <si>
    <t>K919</t>
  </si>
  <si>
    <t>Adóssághoz nem kapcsolódó származékos ügyletek kiadásai</t>
  </si>
  <si>
    <t>K93</t>
  </si>
  <si>
    <t>Váltókiadások</t>
  </si>
  <si>
    <t>K94</t>
  </si>
  <si>
    <t>K9</t>
  </si>
  <si>
    <t>Hitel-, kölcsöntörlesztés államháztartáson kívülre</t>
  </si>
  <si>
    <t xml:space="preserve">Belföldi értékpapírok kiadásai </t>
  </si>
  <si>
    <t xml:space="preserve">Tulajdonosi kölcsönök kiadásai </t>
  </si>
  <si>
    <t>Belföldi finanszírozás kiadásai (=10...+18)</t>
  </si>
  <si>
    <t>Külföldi finanszírozás kiadásai</t>
  </si>
  <si>
    <t>Finanszírozási kiadások (=19…+22)</t>
  </si>
  <si>
    <t>KIADÁSOK ÖSSZESEN: (09+23)</t>
  </si>
  <si>
    <t>K1-K9</t>
  </si>
  <si>
    <t>Polgármesteri Hivatal</t>
  </si>
  <si>
    <t>9.1. melléklet a... önkormányzati rendelethez</t>
  </si>
  <si>
    <t>9.2. melléklet a... önkormányzati rendelethez</t>
  </si>
  <si>
    <t>9.3. melléklet a ... önkormányzati rendelethez</t>
  </si>
  <si>
    <t>9.4. melléklet a ... önkormányzati rendelethez</t>
  </si>
  <si>
    <t>9.5. melléklet a ... önkormányzati rendelethez</t>
  </si>
  <si>
    <t>9.7. melléklet a ... önkormányzati rendelethez</t>
  </si>
  <si>
    <t>1. melléklet a... önkormányzati rendelethez</t>
  </si>
  <si>
    <t>BEVÉTELEK</t>
  </si>
  <si>
    <t>KIADÁSOK</t>
  </si>
  <si>
    <t>2. melléklet a... önkormányzati rendelethez</t>
  </si>
  <si>
    <t>6.1. melléklet a …... Önkormányzati rendelethez</t>
  </si>
  <si>
    <t>6.2. melléklet a ... önkormányzati rendelethez</t>
  </si>
  <si>
    <t>Jogcím száma</t>
  </si>
  <si>
    <t>Forint</t>
  </si>
  <si>
    <t>Egyéb önkormányzati feladatok támogatása</t>
  </si>
  <si>
    <t>Határátkelőhelyek fenntartásának támogatása</t>
  </si>
  <si>
    <t>A települési önkormányzatok egyes köznevelési feladatainak támogatása</t>
  </si>
  <si>
    <t>Család- és gyermekjóléti központ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</si>
  <si>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</si>
  <si>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</si>
  <si>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</si>
  <si>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</si>
  <si>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 xml:space="preserve">Megyei hatókörű városi könyvtár kistelepülési könyvtári célú kiegészítő támogatása </t>
  </si>
  <si>
    <t>7. melléklet a ... önkormányzati rendelethez</t>
  </si>
  <si>
    <t>8. melléklet a ... önkormányzati rendelethez</t>
  </si>
  <si>
    <t>4.1. melléklet a... önkormányzati rendelethez</t>
  </si>
  <si>
    <t>4.2. melléklet a... önkormányzati rendelethez</t>
  </si>
  <si>
    <t>5. melléklet a... önkormányzati rendelethez</t>
  </si>
  <si>
    <t>3. melléklet a ... önkormányzati rendelethez</t>
  </si>
  <si>
    <t>6.4. melléklet a ... önkormányzati rendelethez</t>
  </si>
  <si>
    <t>2021.</t>
  </si>
  <si>
    <t>Böcsőde</t>
  </si>
  <si>
    <t>Óvoda</t>
  </si>
  <si>
    <t>Forrás Műv. Ház</t>
  </si>
  <si>
    <t>Kerepesi Napközi-otthonos Óvoda</t>
  </si>
  <si>
    <t>SZAK</t>
  </si>
  <si>
    <t>2021. évi eredeti előirányzat</t>
  </si>
  <si>
    <t>Települési önkormányzatok egyes szociális és gyermekjóléti feladatainak támogatása</t>
  </si>
  <si>
    <t>B1131</t>
  </si>
  <si>
    <t>B1132</t>
  </si>
  <si>
    <t>Települési önkormányzatok szociális gyermekjóléti és gyermekétkeztetési feladatainak támogatása (=03+04)</t>
  </si>
  <si>
    <t>Felhalmozási célú támogatások államháztartáson belülről (=16+…+20)</t>
  </si>
  <si>
    <t>Önkormányzatok működési támogatásai (=01+02+05+…+08)</t>
  </si>
  <si>
    <t>Működési célú támogatások államháztartáson belülről (=09+…+14)</t>
  </si>
  <si>
    <t>Jövedelemadók (=22+23)</t>
  </si>
  <si>
    <t xml:space="preserve">Termékek és szolgáltatások adói (=28+…+32) </t>
  </si>
  <si>
    <t>Közhatalmi bevételek (=24+...+27+33+34)</t>
  </si>
  <si>
    <t>Kamatbevételek és más nyereségjellegű bevételek (=43+44)</t>
  </si>
  <si>
    <t>Költségvetési bevételek (=15+21+35+51+57+63+69)</t>
  </si>
  <si>
    <t>Felhalmozási célú átvett pénzeszközök (=64+…+68)</t>
  </si>
  <si>
    <t>Működési célú átvett pénzeszközök (=58+…+62)</t>
  </si>
  <si>
    <t>Felhalmozási bevételek (=52+…+56)</t>
  </si>
  <si>
    <t>Működési bevételek (=36+…+42+45+48+...+50)</t>
  </si>
  <si>
    <t>Egyéb pénzügyi műveletek bevételei (=46+47)</t>
  </si>
  <si>
    <t>100</t>
  </si>
  <si>
    <t>101</t>
  </si>
  <si>
    <t>Hitel-, kölcsönfelvétel pénzügyi vállalkozástól (=71+72+73)</t>
  </si>
  <si>
    <t>Belföldi értékpapírok bevételei (=75-…+78)</t>
  </si>
  <si>
    <t>Maradvány igénybevétele (=80+81)</t>
  </si>
  <si>
    <t>Tulajdonosi kölcsönök bevételei (=88+89)</t>
  </si>
  <si>
    <t>Belföldi finanszírozás bevételei (=74+79+82+…+87+90)</t>
  </si>
  <si>
    <t>Külföldi finanszírozás bevételei (=92+…+96)</t>
  </si>
  <si>
    <t>BEVÉTELEK ÖSSZESEN: (70+100)</t>
  </si>
  <si>
    <t>Forrás Művelődési Ház és Könyvtár</t>
  </si>
  <si>
    <t>2021. évi előirányzat összesen</t>
  </si>
  <si>
    <t>2021. évi előirányzat</t>
  </si>
  <si>
    <t>2021. évre</t>
  </si>
  <si>
    <t>No.</t>
  </si>
  <si>
    <t xml:space="preserve">Jogcím megnevezése  </t>
  </si>
  <si>
    <t>Mennyiségi egység</t>
  </si>
  <si>
    <t>Fajlagos összeg</t>
  </si>
  <si>
    <t>Mutató</t>
  </si>
  <si>
    <t>1</t>
  </si>
  <si>
    <t>1.1.1.1. Info 1</t>
  </si>
  <si>
    <t>1.1.1.1. Info 1
 Önkormányzati hivatal működésének támogatása - elismert hivatali létszám alapján</t>
  </si>
  <si>
    <t>elismert hivatali létszám</t>
  </si>
  <si>
    <t>2</t>
  </si>
  <si>
    <t>1.1.1.1. Info 2</t>
  </si>
  <si>
    <t xml:space="preserve">1.1.1.1. Info 2
1.1.1.1. - Info 1 összegből az önkormányzatra jutó lakosságarányos támogatás
</t>
  </si>
  <si>
    <t>forint</t>
  </si>
  <si>
    <t>3</t>
  </si>
  <si>
    <t>1.1.1.1. Info 3</t>
  </si>
  <si>
    <t xml:space="preserve">1.1.1.1. Info 3
1.1.1.1. - Info 2 összegből az önkormányzatra jutó lakosságarányos támogatás kiegészítéssel növelt összege
</t>
  </si>
  <si>
    <t>4</t>
  </si>
  <si>
    <t>1.1.1.1.</t>
  </si>
  <si>
    <t xml:space="preserve">1.1.1.1.  Önkormányzati hivatal működésének támogatása (székhelynél)
</t>
  </si>
  <si>
    <t>5</t>
  </si>
  <si>
    <t>1.1.1.2. Info</t>
  </si>
  <si>
    <t>Településüzemeltetés - zöldterület-gazdálkodás támogatása - kiegészítés előtt</t>
  </si>
  <si>
    <t>hektár</t>
  </si>
  <si>
    <t>6</t>
  </si>
  <si>
    <t>1.1.1.2.</t>
  </si>
  <si>
    <t>Településüzemeltetés - zöldterület-gazdálkodás támogatása</t>
  </si>
  <si>
    <t>7</t>
  </si>
  <si>
    <t>1.1.1.3. Info</t>
  </si>
  <si>
    <t>Településüzemeltetés - közvilágítás támogatása - kiegészítés előtt</t>
  </si>
  <si>
    <t>8</t>
  </si>
  <si>
    <t>1.1.1.3.</t>
  </si>
  <si>
    <t>Településüzemeltetés - közvilágítás támogatása</t>
  </si>
  <si>
    <t>9</t>
  </si>
  <si>
    <t>1.1.1.4. Info</t>
  </si>
  <si>
    <t>Településüzemeltetés - köztemető támogatása - kiegészítés előtt</t>
  </si>
  <si>
    <t>1.1.1.4.</t>
  </si>
  <si>
    <t>Településüzemeltetés - köztemető támogatása</t>
  </si>
  <si>
    <t>1.1.1.5. Info</t>
  </si>
  <si>
    <t>Településüzemeltetés - közutak támogatása - kiegészítés előtt</t>
  </si>
  <si>
    <t>1.1.1.5.</t>
  </si>
  <si>
    <t>Településüzemeltetés - közutak támogatása</t>
  </si>
  <si>
    <t>1.1.1.6. Info</t>
  </si>
  <si>
    <t>Egyéb önkormányzati feladatok támogatása - kiegészítés előtt</t>
  </si>
  <si>
    <t>lakos</t>
  </si>
  <si>
    <t>1.1.1.6.</t>
  </si>
  <si>
    <t>1.1.1.7. Info</t>
  </si>
  <si>
    <t>1.1.1.7. Info Településüzemeltetés - Lakott külterülettel kapcsolatos feladatok támogatása - kiegészítés előtt</t>
  </si>
  <si>
    <t>külterületi lakos</t>
  </si>
  <si>
    <t>1.1.1.7.</t>
  </si>
  <si>
    <t>1.1.1.7. Lakott külterülettel kapcsolatos feladatok támogatása</t>
  </si>
  <si>
    <t>1.1.2.</t>
  </si>
  <si>
    <t>köbméter</t>
  </si>
  <si>
    <t>1.1.3.</t>
  </si>
  <si>
    <t>ki- és belépési adatok</t>
  </si>
  <si>
    <t>1.1.</t>
  </si>
  <si>
    <t>A települési önkormányzatok működésének általános támogatása</t>
  </si>
  <si>
    <t/>
  </si>
  <si>
    <t>1.2.1. Óvodaműködtetési támogatás</t>
  </si>
  <si>
    <t>1.2.1.1.</t>
  </si>
  <si>
    <t>Óvodaműködtetési támogatás - óvoda napi nyitvatartási ideje eléri a nyolc órát</t>
  </si>
  <si>
    <t>fő</t>
  </si>
  <si>
    <t>1.2.1.2.</t>
  </si>
  <si>
    <t>Óvodaműködtetési támogatás - óvoda napi nyitvatartási ideje nem éri el a nyolc órát, de eléri a hat órát</t>
  </si>
  <si>
    <t>1.2.2. Az óvodában foglalkoztatott pedagógusok átlagbéralapú támogatása</t>
  </si>
  <si>
    <t>Napi nyolc órát elérő nyitvatartási idővel rendelkező óvodában foglalkoztatott</t>
  </si>
  <si>
    <t>1.2.2.1.</t>
  </si>
  <si>
    <t>pedagógusok átlagbéralapú támogatása</t>
  </si>
  <si>
    <t>Napi hat órát elérő, nyolc órát el nem érő nyitvatartási idővel rendelkező óvodában foglalkoztatott</t>
  </si>
  <si>
    <t>1.2.2.2.</t>
  </si>
  <si>
    <t>1.2.3. Kiegészítő támogatás a pedagógusok és a pedagógus szakképzettséggel rendelkező segítők minősítéséből adódó többletkiadásokhoz</t>
  </si>
  <si>
    <t>Minősítést 2020. január 1-jéig történő átsorolással megszerző</t>
  </si>
  <si>
    <t>alapfokozatú végzettségű</t>
  </si>
  <si>
    <t>1.2.3.1.1.1.1.</t>
  </si>
  <si>
    <t>pedagógus II. kategóriába sorolt pedagógusok, pedagógus szakképzettséggel rendelkező segítők kiegészítő támogatása</t>
  </si>
  <si>
    <t>1.2.3.1.1.1.2.</t>
  </si>
  <si>
    <t>mesterpedagógus, kutatótanár kategóriába sorolt pedagógusok kiegészítő támogatása</t>
  </si>
  <si>
    <t>Mesterfokozatú végzettségű</t>
  </si>
  <si>
    <t>1.2.3.1.1.2.1.</t>
  </si>
  <si>
    <t>1.2.3.1.1.2.2.</t>
  </si>
  <si>
    <t>Alapfokozatú végzettségű</t>
  </si>
  <si>
    <t>1.2.3.1.2.1.1.</t>
  </si>
  <si>
    <t>1.2.3.1.2.1.2.</t>
  </si>
  <si>
    <t>1.2.3.1.2.2.1.</t>
  </si>
  <si>
    <t>1.2.3.1.2.2.2.</t>
  </si>
  <si>
    <t>Minősítést 2021. január 1-jéig történő átsorolással megszerző</t>
  </si>
  <si>
    <t>1.2.3.2.1.1.1.</t>
  </si>
  <si>
    <t>1.2.3.2.1.1.2.</t>
  </si>
  <si>
    <t>1.2.3.2.1.2.1.</t>
  </si>
  <si>
    <t>1.2.3.2.1.2.2.</t>
  </si>
  <si>
    <t>1.2.3.2.2.1.1.</t>
  </si>
  <si>
    <t>1.2.3.2.2.1.2.</t>
  </si>
  <si>
    <t>1.2.3.2.2.2.1.</t>
  </si>
  <si>
    <t>1.2.3.2.2.2.2.</t>
  </si>
  <si>
    <t>1.2.4. Nemzetiségi pótlék</t>
  </si>
  <si>
    <t>1.2.4.1.1.</t>
  </si>
  <si>
    <t>A köznevelési Kjtvhr. 16. § (6) bekezdés a) pont ac) alpontja és b) pontja alapján nemzetiségi pótlékban részesülő pedagógus</t>
  </si>
  <si>
    <t>1.2.4.1.2.</t>
  </si>
  <si>
    <t>A köznevelési Kjtvhr. 16. § (6) bekezdés a) pont ab) alpontja alapján nemzetiségi pótlékban részesülő pedagógus</t>
  </si>
  <si>
    <t>1.2.4.1.3.</t>
  </si>
  <si>
    <t>A köznevelési Kjtvhr. 16. § (6) bekezdés a) pont aa) alpontja alapján nemzetiségi pótlékban részesülő pedagógus</t>
  </si>
  <si>
    <t>1.2.4.2.1.</t>
  </si>
  <si>
    <t>1.2.4.2.2.</t>
  </si>
  <si>
    <t>1.2.4.2.3.</t>
  </si>
  <si>
    <t>Az óvodában foglalkoztatott pedagógusok nevelőmunkáját közvetlenül segítők átlagbéralapú támogatása</t>
  </si>
  <si>
    <t>1.2.5.1.1.</t>
  </si>
  <si>
    <t>pedagógus szakképzettséggel nem rendelkező segítők átlagbéralapú támogatása</t>
  </si>
  <si>
    <t>1.2.5.1.2.</t>
  </si>
  <si>
    <t>pedagógus szakképzettséggel rendelkező segítők átlagbéralapú támogatása</t>
  </si>
  <si>
    <t>1.2.5.2.1.</t>
  </si>
  <si>
    <t>1.2.5.2.2.</t>
  </si>
  <si>
    <t>1.2.6.</t>
  </si>
  <si>
    <t>Társulás által fenntartott óvodákba bejáró gyermekek utaztatásának támogatása</t>
  </si>
  <si>
    <t>1.2.</t>
  </si>
  <si>
    <t>1.3.1.</t>
  </si>
  <si>
    <t>A települési önkormányzatok szociális és gyermekjóléti feladatainak egyéb támogatása</t>
  </si>
  <si>
    <t>1.3.2. Szociális és gyerekjóléti alapszolgáltatás feladatai</t>
  </si>
  <si>
    <t>1.3.2.1.</t>
  </si>
  <si>
    <t>számított létszám</t>
  </si>
  <si>
    <t>1.3.2.2.</t>
  </si>
  <si>
    <t>1.3.2.3.1.</t>
  </si>
  <si>
    <t>Szociális étkeztetés - önálló feladatellátás</t>
  </si>
  <si>
    <t>1.3.2.3.2.</t>
  </si>
  <si>
    <t>Szociális étkeztetés - társulás által történő feladatellátás</t>
  </si>
  <si>
    <t>1.3.2.4.1.</t>
  </si>
  <si>
    <t>Szociális segítés</t>
  </si>
  <si>
    <t>1.3.2.4.2.</t>
  </si>
  <si>
    <t>Személyi gondozás - önálló feladatellátás</t>
  </si>
  <si>
    <t>1.3.2.4.3.</t>
  </si>
  <si>
    <t>Személyi gondozás - társulás által történő feladatellátás</t>
  </si>
  <si>
    <t>1.3.2.5.</t>
  </si>
  <si>
    <t>Falugondnoki vagy tanyagondnoki szolgáltatás összesen</t>
  </si>
  <si>
    <t>működési hó</t>
  </si>
  <si>
    <t>1.3.2.6.1.</t>
  </si>
  <si>
    <t>Időskorúak nappali intézményi ellátása - önálló feladatellátás</t>
  </si>
  <si>
    <t>1.3.2.6.2.</t>
  </si>
  <si>
    <t>Időskorúak nappali intézményi ellátása - társulás által történő feladatellátás</t>
  </si>
  <si>
    <t>1.3.2.6.3.</t>
  </si>
  <si>
    <t>Foglalkoztatási támogatásban részesülő időskorúak nappali intézményében ellátottak - önálló feladatellátás</t>
  </si>
  <si>
    <t>1.3.2.6.4.</t>
  </si>
  <si>
    <t>Foglalkoztatási támogatásban részesülő időskorúak nappali intézményben ellátottak - társulás által történő feladatellátás</t>
  </si>
  <si>
    <t>1.3.2.7.1.</t>
  </si>
  <si>
    <t>Fogyatékos személyek nappali intézményi ellátása - önálló feladatellátás</t>
  </si>
  <si>
    <t>1.3.2.7.2.</t>
  </si>
  <si>
    <t>Fogyatékos személyek nappali intézményi ellátása - társulás által történő feladatellátás</t>
  </si>
  <si>
    <t>1.3.2.7.3.</t>
  </si>
  <si>
    <t>Foglalkoztatási támogatásban részesülő fogyatékos nappali intézményben ellátottak - önálló feladatellátás</t>
  </si>
  <si>
    <t>1.3.2.7.4.</t>
  </si>
  <si>
    <t>Foglalkoztatási támogatásban részesülő fogyatékos nappali intézményben ellátottak - társulás által történő feladatellátás</t>
  </si>
  <si>
    <t>1.3.2.8.1.</t>
  </si>
  <si>
    <t>Demens személyek nappali intézményi ellátása - önálló feladatellátás</t>
  </si>
  <si>
    <t>1.3.2.8.2.</t>
  </si>
  <si>
    <t>Demens személyek nappali intézményi ellátása - társulás által történő feladatellátás</t>
  </si>
  <si>
    <t>1.3.2.8.3.</t>
  </si>
  <si>
    <t>Foglalkoztatási támogatásban részesülő demens nappali intézményben ellátottak - önálló feladatellátás</t>
  </si>
  <si>
    <t>1.3.2.8.4.</t>
  </si>
  <si>
    <t>Foglalkoztatási támogatásban részesülő demens nappali intézményben ellátottak - társulás által történő feladatellátás</t>
  </si>
  <si>
    <t>1.3.2.9.1.</t>
  </si>
  <si>
    <t>Pszichiátriai betegek nappali intézményi ellátása - önálló feladatellátás</t>
  </si>
  <si>
    <t>1.3.2.9.2.</t>
  </si>
  <si>
    <t>Pszichiátriai betegek nappali intézményi ellátása - társulás által történő feladatellátás</t>
  </si>
  <si>
    <t>1.3.2.9.3.</t>
  </si>
  <si>
    <t>Foglalkoztatási támogatásban részesülő, nappali intézményben ellátott pszichiátriai betegek - önálló feladatellátás</t>
  </si>
  <si>
    <t>1.3.2.9.4.</t>
  </si>
  <si>
    <t>Foglalkoztatási támogatásban részesülő, nappali intézményben ellátott pszichiátriai betegek - társulás által történő feladatellátás</t>
  </si>
  <si>
    <t>1.3.2.10.1.</t>
  </si>
  <si>
    <t>Szenvedélybetegek nappali intézményi ellátása - önálló feladatellátás</t>
  </si>
  <si>
    <t>1.3.2.10.2.</t>
  </si>
  <si>
    <t>Szenvedélybetegek nappali intézményi ellátása - társulás által történő feladatellátás</t>
  </si>
  <si>
    <t>1.3.2.10.3.</t>
  </si>
  <si>
    <t>Foglalkoztatási támogatásban részesülő, nappali intézményben ellátott szenvedélybetegek - önálló feladatellátás</t>
  </si>
  <si>
    <t>1.3.2.10.4.</t>
  </si>
  <si>
    <t>Foglalkoztatási támogatásban részesülő, nappali intézményben ellátott szenvedélybetegek - társulás által történő feladatellátás</t>
  </si>
  <si>
    <t>1.3.2.11.1.</t>
  </si>
  <si>
    <t>Hajléktalanok nappali intézményi ellátása - önálló feladatellátás</t>
  </si>
  <si>
    <t>1.3.2.11.2.</t>
  </si>
  <si>
    <t>Hajléktalanok nappali intézményi ellátása - társulás által történő feladatellátás</t>
  </si>
  <si>
    <t>1.3.2.11.3.</t>
  </si>
  <si>
    <t>Hajléktalanok nappali intézményi ellátása - a szociál- és nyugdíjpolitikáért felelős miniszter által kijelölt intézmény</t>
  </si>
  <si>
    <t>engedélyes</t>
  </si>
  <si>
    <t>1.3.2.12.1.</t>
  </si>
  <si>
    <t>Családi bölcsőde - önálló feladatellátás</t>
  </si>
  <si>
    <t>1.3.2.12.2.</t>
  </si>
  <si>
    <t>Családi bölcsőde - társulás által történő feladatellátás</t>
  </si>
  <si>
    <t>1.3.2.12.3.</t>
  </si>
  <si>
    <t>Gyvt. 145. § (2c) bekezdés b) pontja alapján befogadást nyert napközbeni gyermekfelügyelet</t>
  </si>
  <si>
    <t>1.3.2.13.1.</t>
  </si>
  <si>
    <t>Hajléktalanok átmeneti szállása - önálló feladatellátás</t>
  </si>
  <si>
    <t>férőhely</t>
  </si>
  <si>
    <t>1.3.2.13.2.</t>
  </si>
  <si>
    <t>Hajléktalanok átmeneti szállása időszakos férőhely - önálló feladatellátás</t>
  </si>
  <si>
    <t>1.3.2.13.3.</t>
  </si>
  <si>
    <t>Hajléktalanok éjjeli menedékhelye - önálló feladatellátás</t>
  </si>
  <si>
    <t>1.3.2.13.4.</t>
  </si>
  <si>
    <t>Hajléktalanok éjjeli menedékhelye időszakos férőhely - önálló feladatellátás</t>
  </si>
  <si>
    <t>1.3.2.13.5.</t>
  </si>
  <si>
    <t>Hajléktalanok átmeneti szállása - társulás által történő feladatellátás</t>
  </si>
  <si>
    <t>1.3.2.13.6.</t>
  </si>
  <si>
    <t>Hajléktalanok átmeneti szállása időszakos férőhely - társulás által történő feladatellátás</t>
  </si>
  <si>
    <t>1.3.2.13.7.</t>
  </si>
  <si>
    <t>Hajléktalanok éjjeli menedékhelye - társulás által történő feladatellátás</t>
  </si>
  <si>
    <t>1.3.2.13.8.</t>
  </si>
  <si>
    <t>Hajléktalanok éjjeli menedékhelye időszakos férőhely - társulás által történő feladatellátás</t>
  </si>
  <si>
    <t>1.3.2.13.9.</t>
  </si>
  <si>
    <t>Kizárólag lakhatási szolgáltatás</t>
  </si>
  <si>
    <t>Támogató szolgáltatás</t>
  </si>
  <si>
    <t>1.3.2.14.1.</t>
  </si>
  <si>
    <t>Alaptámogatás</t>
  </si>
  <si>
    <t>1.3.2.14.2.</t>
  </si>
  <si>
    <t>Teljesítménytámogatás</t>
  </si>
  <si>
    <t>feladategység</t>
  </si>
  <si>
    <t>Közösségi ellátások</t>
  </si>
  <si>
    <t>Pszichiátriai betegek részére nyújtott közösségi alapellátás</t>
  </si>
  <si>
    <t>1.3.2.15.1.1.</t>
  </si>
  <si>
    <t>1.3.2.15.1.2.</t>
  </si>
  <si>
    <t>Szenvedélybetegek részére nyújtott közösségi alapellátás</t>
  </si>
  <si>
    <t>1.3.2.15.2.1.</t>
  </si>
  <si>
    <t>1.3.2.15.2.2.</t>
  </si>
  <si>
    <t>1.3.3. Bölcsőde, mini bölcsőde támogatása</t>
  </si>
  <si>
    <t>Bölcsődei bértámogatás</t>
  </si>
  <si>
    <t>102</t>
  </si>
  <si>
    <t>1.3.3.1.1.</t>
  </si>
  <si>
    <t>Felsőfokú végzettségű kisgyermeknevelők, szaktanácsadók bértámogatása</t>
  </si>
  <si>
    <t>103</t>
  </si>
  <si>
    <t>1.3.3.1.2.</t>
  </si>
  <si>
    <t>Bölcsődei dajkák, középfokú végzettségű kisgyermeknevelők, szaktanácsadók bértámogatása</t>
  </si>
  <si>
    <t>104</t>
  </si>
  <si>
    <t>1.3.3.2.</t>
  </si>
  <si>
    <t>1.3.4. A települési önkormányzatok által biztosított egyes szociális szakosított ellátások, valamint a gyermekek átmeneti gondozásával kapcsolatos feladatok támogatása</t>
  </si>
  <si>
    <t>105</t>
  </si>
  <si>
    <t>1.3.4.1.</t>
  </si>
  <si>
    <t>Bértámogatás</t>
  </si>
  <si>
    <t>106</t>
  </si>
  <si>
    <t>1.3.4.2.</t>
  </si>
  <si>
    <t>Intézményüzemeltetési támogatás</t>
  </si>
  <si>
    <t>107</t>
  </si>
  <si>
    <t>1.3.</t>
  </si>
  <si>
    <t>A települési önkormányzatok szociális és gyermekjóléti feladatainak támogatása</t>
  </si>
  <si>
    <t>108</t>
  </si>
  <si>
    <t>1.4.1.1.</t>
  </si>
  <si>
    <t>Intézményi gyermekétkeztetés - bértámogatás</t>
  </si>
  <si>
    <t>109</t>
  </si>
  <si>
    <t>1.4.1.2.</t>
  </si>
  <si>
    <t>Intézményi gyermekétkeztetés - üzemeltetési támogatás</t>
  </si>
  <si>
    <t>110</t>
  </si>
  <si>
    <t>1.4.2.</t>
  </si>
  <si>
    <t>Szünidei étkeztetés támogatása</t>
  </si>
  <si>
    <t>étkezési adag</t>
  </si>
  <si>
    <t>111</t>
  </si>
  <si>
    <t>1.4.</t>
  </si>
  <si>
    <t>A települési önkormányzatok gyermekétkeztetési feladatainak támogatása</t>
  </si>
  <si>
    <t>112</t>
  </si>
  <si>
    <t>1.5.1.</t>
  </si>
  <si>
    <t>113</t>
  </si>
  <si>
    <t>1.5.2.</t>
  </si>
  <si>
    <t>114</t>
  </si>
  <si>
    <t>1.5.3.</t>
  </si>
  <si>
    <t>115</t>
  </si>
  <si>
    <t>1.5.4.</t>
  </si>
  <si>
    <t>116</t>
  </si>
  <si>
    <t>1.5.5.</t>
  </si>
  <si>
    <t>117</t>
  </si>
  <si>
    <t>1.5.</t>
  </si>
  <si>
    <t>A települési önkormányzatok kulturális feladatainak támogatása</t>
  </si>
  <si>
    <t>118</t>
  </si>
  <si>
    <t>42.5.5.</t>
  </si>
  <si>
    <t>Önkormányzati szolidaritási hozzájárulás</t>
  </si>
  <si>
    <t>Magyarország 2021. évi központi költségvetéséről szóló 2020. évi XC. törvény (a továbbiakban: Kvtv.) alapján  a helyi önkormányzatok általános működésének és ágazati feladatainak támogatása</t>
  </si>
  <si>
    <t xml:space="preserve">   Bursa Hungarica (ellátottak pénzbeli juttatásai között szerepel 240.000)</t>
  </si>
  <si>
    <t>Kerepesi Városi Sport Egyesület</t>
  </si>
  <si>
    <t>Horváth László életjáradék</t>
  </si>
  <si>
    <t>Rekultiváció</t>
  </si>
  <si>
    <t>Forrás Művelődési Ház homlokzati felújítása</t>
  </si>
  <si>
    <t xml:space="preserve">Bűtorok </t>
  </si>
  <si>
    <t>Win 10 +Office Softver</t>
  </si>
  <si>
    <t>Laptop</t>
  </si>
  <si>
    <t>Bojler+Mosogató tálca</t>
  </si>
  <si>
    <t>Mosógép</t>
  </si>
  <si>
    <t>névtábla</t>
  </si>
  <si>
    <t>Székek</t>
  </si>
  <si>
    <t xml:space="preserve">polcok </t>
  </si>
  <si>
    <t>Asztalok</t>
  </si>
  <si>
    <t>könyvek</t>
  </si>
  <si>
    <t>Számítógép, laptop</t>
  </si>
  <si>
    <t>Applikáció</t>
  </si>
  <si>
    <t>Laptopok</t>
  </si>
  <si>
    <t>testkamera</t>
  </si>
  <si>
    <t>Office program</t>
  </si>
  <si>
    <t>porszívó</t>
  </si>
  <si>
    <t>laptop+windows</t>
  </si>
  <si>
    <t>Sziv. Tálalószekrény</t>
  </si>
  <si>
    <t>Csicsergő napvitorla előt.</t>
  </si>
  <si>
    <t>Csicsergő tálalókonyhán 2 db felső konyhaszekrény</t>
  </si>
  <si>
    <t>2 csoportszobában 2 db játszószőnyeg beszerz.</t>
  </si>
  <si>
    <t>Meseliget udvarán 4 db kültéri lámpa cseréje</t>
  </si>
  <si>
    <t xml:space="preserve">Szivárvány udvari tárolóba új polcok készítéséhez </t>
  </si>
  <si>
    <t>Meseliget mosóg+2 hűtő</t>
  </si>
  <si>
    <t>2 win 10+office</t>
  </si>
  <si>
    <t>Egyéb működési célú beruhzás (visszafizetés)</t>
  </si>
  <si>
    <t>Kamerarendszer</t>
  </si>
  <si>
    <t>Pályázat önrész</t>
  </si>
  <si>
    <t>6.3. melléklet … önkormányzati rendelethez</t>
  </si>
  <si>
    <t>Szabó Magda Művelődési Ház és Könyvtár</t>
  </si>
  <si>
    <t>9.6. melléklet a ... önkormányzati rendelethez</t>
  </si>
  <si>
    <t>Polgárőrök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</si>
</sst>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#,##0.0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rgb="FFFFFFFF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2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20" fillId="0" borderId="0"/>
  </cellStyleXfs>
  <cellXfs count="230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16" fillId="0" borderId="0" xfId="0" applyFont="1"/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 textRotation="180" wrapText="1"/>
    </xf>
    <xf numFmtId="3" fontId="6" fillId="0" borderId="0" xfId="0" applyNumberFormat="1" applyFont="1"/>
    <xf numFmtId="0" fontId="17" fillId="0" borderId="0" xfId="0" applyFont="1" applyAlignment="1">
      <alignment horizontal="center" vertical="center"/>
    </xf>
    <xf numFmtId="166" fontId="0" fillId="0" borderId="0" xfId="0" applyNumberFormat="1" applyFill="1"/>
    <xf numFmtId="0" fontId="18" fillId="0" borderId="1" xfId="0" applyFont="1" applyBorder="1" applyAlignment="1">
      <alignment horizontal="left" vertical="center" wrapText="1" inden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 indent="1"/>
    </xf>
    <xf numFmtId="3" fontId="9" fillId="0" borderId="1" xfId="0" applyNumberFormat="1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right" vertical="center" wrapText="1" indent="1"/>
    </xf>
    <xf numFmtId="0" fontId="1" fillId="5" borderId="9" xfId="0" applyFont="1" applyFill="1" applyBorder="1" applyAlignment="1">
      <alignment horizontal="left" vertical="center" wrapText="1"/>
    </xf>
    <xf numFmtId="0" fontId="1" fillId="5" borderId="9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3" fontId="15" fillId="6" borderId="2" xfId="0" applyNumberFormat="1" applyFont="1" applyFill="1" applyBorder="1" applyAlignment="1">
      <alignment horizontal="right" vertical="center" wrapText="1" inden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3" borderId="0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1"/>
    </xf>
    <xf numFmtId="0" fontId="9" fillId="6" borderId="1" xfId="0" applyFont="1" applyFill="1" applyBorder="1" applyAlignment="1">
      <alignment horizontal="left" vertical="center" wrapText="1" indent="1"/>
    </xf>
    <xf numFmtId="3" fontId="9" fillId="6" borderId="1" xfId="0" applyNumberFormat="1" applyFont="1" applyFill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19" fillId="0" borderId="0" xfId="0" applyFont="1"/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3" fontId="9" fillId="5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 indent="1"/>
    </xf>
    <xf numFmtId="3" fontId="9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23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horizontal="right" vertical="center"/>
    </xf>
    <xf numFmtId="3" fontId="1" fillId="6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right" vertical="center" wrapText="1" indent="1"/>
    </xf>
    <xf numFmtId="0" fontId="25" fillId="0" borderId="11" xfId="0" applyFont="1" applyBorder="1"/>
    <xf numFmtId="164" fontId="25" fillId="0" borderId="11" xfId="0" applyNumberFormat="1" applyFont="1" applyBorder="1"/>
    <xf numFmtId="3" fontId="25" fillId="0" borderId="11" xfId="0" applyNumberFormat="1" applyFont="1" applyBorder="1"/>
    <xf numFmtId="4" fontId="25" fillId="0" borderId="11" xfId="0" applyNumberFormat="1" applyFont="1" applyBorder="1"/>
    <xf numFmtId="0" fontId="25" fillId="7" borderId="11" xfId="0" applyFont="1" applyFill="1" applyBorder="1"/>
    <xf numFmtId="3" fontId="25" fillId="7" borderId="11" xfId="0" applyNumberFormat="1" applyFont="1" applyFill="1" applyBorder="1"/>
    <xf numFmtId="164" fontId="25" fillId="7" borderId="11" xfId="0" applyNumberFormat="1" applyFont="1" applyFill="1" applyBorder="1"/>
    <xf numFmtId="0" fontId="25" fillId="8" borderId="11" xfId="0" applyFont="1" applyFill="1" applyBorder="1"/>
    <xf numFmtId="164" fontId="25" fillId="8" borderId="11" xfId="0" applyNumberFormat="1" applyFont="1" applyFill="1" applyBorder="1"/>
    <xf numFmtId="167" fontId="25" fillId="0" borderId="11" xfId="0" applyNumberFormat="1" applyFont="1" applyBorder="1"/>
    <xf numFmtId="0" fontId="25" fillId="9" borderId="11" xfId="0" applyFont="1" applyFill="1" applyBorder="1"/>
    <xf numFmtId="164" fontId="25" fillId="9" borderId="11" xfId="0" applyNumberFormat="1" applyFont="1" applyFill="1" applyBorder="1"/>
    <xf numFmtId="0" fontId="25" fillId="10" borderId="11" xfId="0" applyFont="1" applyFill="1" applyBorder="1"/>
    <xf numFmtId="164" fontId="25" fillId="10" borderId="11" xfId="0" applyNumberFormat="1" applyFont="1" applyFill="1" applyBorder="1"/>
    <xf numFmtId="0" fontId="25" fillId="0" borderId="0" xfId="0" applyFont="1"/>
    <xf numFmtId="164" fontId="25" fillId="11" borderId="0" xfId="0" applyNumberFormat="1" applyFont="1" applyFill="1"/>
    <xf numFmtId="0" fontId="25" fillId="12" borderId="11" xfId="0" applyFont="1" applyFill="1" applyBorder="1"/>
    <xf numFmtId="164" fontId="25" fillId="12" borderId="11" xfId="0" applyNumberFormat="1" applyFont="1" applyFill="1" applyBorder="1"/>
    <xf numFmtId="0" fontId="26" fillId="0" borderId="0" xfId="0" applyFont="1" applyBorder="1" applyAlignment="1">
      <alignment horizontal="center" vertical="center" wrapText="1"/>
    </xf>
    <xf numFmtId="0" fontId="0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3" fontId="28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 indent="1"/>
    </xf>
    <xf numFmtId="3" fontId="27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166" fontId="11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6" fontId="11" fillId="0" borderId="0" xfId="0" applyNumberFormat="1" applyFont="1"/>
    <xf numFmtId="0" fontId="11" fillId="0" borderId="1" xfId="0" applyFont="1" applyBorder="1" applyAlignment="1">
      <alignment horizontal="left" vertical="center" wrapText="1"/>
    </xf>
    <xf numFmtId="0" fontId="25" fillId="0" borderId="1" xfId="0" applyFont="1" applyBorder="1"/>
    <xf numFmtId="3" fontId="10" fillId="0" borderId="0" xfId="0" applyNumberFormat="1" applyFont="1" applyAlignment="1">
      <alignment vertical="center" wrapText="1"/>
    </xf>
    <xf numFmtId="0" fontId="25" fillId="0" borderId="11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25" fillId="12" borderId="11" xfId="0" applyFont="1" applyFill="1" applyBorder="1" applyAlignment="1">
      <alignment wrapText="1"/>
    </xf>
    <xf numFmtId="0" fontId="25" fillId="7" borderId="11" xfId="0" applyFont="1" applyFill="1" applyBorder="1" applyAlignment="1">
      <alignment wrapText="1"/>
    </xf>
    <xf numFmtId="0" fontId="25" fillId="8" borderId="11" xfId="0" applyFont="1" applyFill="1" applyBorder="1" applyAlignment="1">
      <alignment wrapText="1"/>
    </xf>
    <xf numFmtId="0" fontId="25" fillId="9" borderId="11" xfId="0" applyFont="1" applyFill="1" applyBorder="1" applyAlignment="1">
      <alignment wrapText="1"/>
    </xf>
    <xf numFmtId="0" fontId="25" fillId="10" borderId="1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25" fillId="0" borderId="12" xfId="0" applyFont="1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 2" xfId="2" xr:uid="{00000000-0005-0000-0000-000002000000}"/>
  </cellStyles>
  <dxfs count="0"/>
  <tableStyles count="0" defaultTableStyle="TableStyleMedium2" defaultPivotStyle="PivotStyleLight16"/>
  <colors>
    <mruColors>
      <color rgb="FFFFFF99"/>
      <color rgb="FFFFFFCC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H115"/>
  <sheetViews>
    <sheetView tabSelected="1" topLeftCell="A20" zoomScaleNormal="100" workbookViewId="0">
      <selection activeCell="H80" sqref="H80"/>
    </sheetView>
  </sheetViews>
  <sheetFormatPr defaultColWidth="9.140625" defaultRowHeight="15" x14ac:dyDescent="0.25"/>
  <cols>
    <col min="1" max="1" width="5.7109375" style="22" customWidth="1"/>
    <col min="2" max="2" width="9.140625" style="22" hidden="1" customWidth="1"/>
    <col min="3" max="3" width="28" style="23" customWidth="1"/>
    <col min="4" max="4" width="5.7109375" style="23" customWidth="1"/>
    <col min="5" max="5" width="18.85546875" style="6" customWidth="1"/>
    <col min="6" max="6" width="14.5703125" style="6" customWidth="1"/>
    <col min="7" max="7" width="14.28515625" style="6" customWidth="1"/>
    <col min="8" max="8" width="15.425781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2" spans="1:8" ht="15" customHeight="1" x14ac:dyDescent="0.25">
      <c r="A2" s="187" t="s">
        <v>517</v>
      </c>
      <c r="B2" s="187"/>
      <c r="C2" s="187"/>
      <c r="D2" s="187"/>
      <c r="E2" s="187"/>
      <c r="F2" s="187"/>
      <c r="G2" s="187"/>
      <c r="H2" s="187"/>
    </row>
    <row r="3" spans="1:8" x14ac:dyDescent="0.25">
      <c r="A3" s="176" t="s">
        <v>52</v>
      </c>
      <c r="B3" s="176"/>
      <c r="C3" s="188" t="s">
        <v>518</v>
      </c>
      <c r="D3" s="188"/>
      <c r="E3" s="188"/>
      <c r="F3" s="188"/>
      <c r="G3" s="188"/>
      <c r="H3" s="188"/>
    </row>
    <row r="4" spans="1:8" x14ac:dyDescent="0.25">
      <c r="A4" s="176" t="s">
        <v>174</v>
      </c>
      <c r="B4" s="176"/>
      <c r="C4" s="189"/>
      <c r="D4" s="189"/>
      <c r="E4" s="189"/>
      <c r="F4" s="189"/>
      <c r="G4" s="189"/>
      <c r="H4" s="189"/>
    </row>
    <row r="5" spans="1:8" x14ac:dyDescent="0.25">
      <c r="A5" s="190"/>
      <c r="B5" s="190"/>
      <c r="C5" s="54"/>
      <c r="D5" s="54"/>
      <c r="E5" s="55"/>
      <c r="F5" s="55"/>
      <c r="G5" s="55"/>
      <c r="H5" s="62"/>
    </row>
    <row r="6" spans="1:8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8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8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8" x14ac:dyDescent="0.25">
      <c r="A9" s="181" t="s">
        <v>50</v>
      </c>
      <c r="B9" s="181"/>
      <c r="C9" s="181"/>
      <c r="D9" s="181"/>
      <c r="E9" s="181"/>
      <c r="F9" s="181"/>
      <c r="G9" s="181"/>
      <c r="H9" s="181"/>
    </row>
    <row r="11" spans="1:8" ht="38.25" x14ac:dyDescent="0.25">
      <c r="A11" s="174" t="s">
        <v>234</v>
      </c>
      <c r="B11" s="175"/>
      <c r="C11" s="42" t="s">
        <v>6</v>
      </c>
      <c r="D11" s="42" t="s">
        <v>214</v>
      </c>
      <c r="E11" s="43">
        <f>'9.1 melléklet'!E11+'9.7 melléklet'!E11</f>
        <v>80287470</v>
      </c>
      <c r="F11" s="44">
        <f>'9.1 melléklet'!F11+'9.7 melléklet'!F11</f>
        <v>0</v>
      </c>
      <c r="G11" s="43">
        <f>'9.1 melléklet'!G11+'9.7 melléklet'!G11</f>
        <v>147551250</v>
      </c>
      <c r="H11" s="43">
        <f>'9.1 melléklet'!H11+'9.7 melléklet'!H11</f>
        <v>227838720</v>
      </c>
    </row>
    <row r="12" spans="1:8" ht="38.25" x14ac:dyDescent="0.25">
      <c r="A12" s="174" t="s">
        <v>235</v>
      </c>
      <c r="B12" s="175"/>
      <c r="C12" s="42" t="s">
        <v>215</v>
      </c>
      <c r="D12" s="42" t="s">
        <v>216</v>
      </c>
      <c r="E12" s="43">
        <f>'9.1 melléklet'!E12+'9.7 melléklet'!E12</f>
        <v>238262700</v>
      </c>
      <c r="F12" s="44">
        <f>'9.1 melléklet'!F12+'9.7 melléklet'!F12</f>
        <v>0</v>
      </c>
      <c r="G12" s="44">
        <f>'9.1 melléklet'!G12+'9.7 melléklet'!G12</f>
        <v>0</v>
      </c>
      <c r="H12" s="43">
        <f>'9.1 melléklet'!H12+'9.7 melléklet'!H12</f>
        <v>238262700</v>
      </c>
    </row>
    <row r="13" spans="1:8" ht="51" x14ac:dyDescent="0.25">
      <c r="A13" s="174" t="s">
        <v>236</v>
      </c>
      <c r="B13" s="175"/>
      <c r="C13" s="42" t="s">
        <v>217</v>
      </c>
      <c r="D13" s="42" t="s">
        <v>549</v>
      </c>
      <c r="E13" s="43">
        <f>'9.1 melléklet'!E13+'9.7 melléklet'!E13</f>
        <v>104075589</v>
      </c>
      <c r="F13" s="44">
        <f>'9.1 melléklet'!F13+'9.7 melléklet'!F13</f>
        <v>0</v>
      </c>
      <c r="G13" s="44">
        <f>'9.1 melléklet'!G13+'9.7 melléklet'!G13</f>
        <v>0</v>
      </c>
      <c r="H13" s="43">
        <f>'9.1 melléklet'!H13+'9.7 melléklet'!H13</f>
        <v>104075589</v>
      </c>
    </row>
    <row r="14" spans="1:8" ht="38.25" x14ac:dyDescent="0.25">
      <c r="A14" s="122" t="s">
        <v>237</v>
      </c>
      <c r="B14" s="122"/>
      <c r="C14" s="42" t="s">
        <v>548</v>
      </c>
      <c r="D14" s="42" t="s">
        <v>550</v>
      </c>
      <c r="E14" s="43"/>
      <c r="F14" s="44"/>
      <c r="G14" s="44"/>
      <c r="H14" s="43"/>
    </row>
    <row r="15" spans="1:8" ht="51" x14ac:dyDescent="0.25">
      <c r="A15" s="122" t="s">
        <v>238</v>
      </c>
      <c r="B15" s="122"/>
      <c r="C15" s="42" t="s">
        <v>551</v>
      </c>
      <c r="D15" s="42" t="s">
        <v>218</v>
      </c>
      <c r="E15" s="43"/>
      <c r="F15" s="44"/>
      <c r="G15" s="44"/>
      <c r="H15" s="43"/>
    </row>
    <row r="16" spans="1:8" ht="25.5" x14ac:dyDescent="0.25">
      <c r="A16" s="174" t="s">
        <v>239</v>
      </c>
      <c r="B16" s="175"/>
      <c r="C16" s="42" t="s">
        <v>219</v>
      </c>
      <c r="D16" s="42" t="s">
        <v>220</v>
      </c>
      <c r="E16" s="43">
        <f>'9.1 melléklet'!E16+'9.7 melléklet'!E16</f>
        <v>23173430</v>
      </c>
      <c r="F16" s="44">
        <f>'9.1 melléklet'!F16+'9.7 melléklet'!F16</f>
        <v>0</v>
      </c>
      <c r="G16" s="44">
        <f>'9.1 melléklet'!G16+'9.7 melléklet'!G16</f>
        <v>0</v>
      </c>
      <c r="H16" s="43">
        <f>'9.1 melléklet'!H16+'9.7 melléklet'!H16</f>
        <v>23173430</v>
      </c>
    </row>
    <row r="17" spans="1:8" ht="38.25" x14ac:dyDescent="0.25">
      <c r="A17" s="174" t="s">
        <v>240</v>
      </c>
      <c r="B17" s="175"/>
      <c r="C17" s="42" t="s">
        <v>221</v>
      </c>
      <c r="D17" s="42" t="s">
        <v>222</v>
      </c>
      <c r="E17" s="44">
        <f>'9.1 melléklet'!E17+'9.7 melléklet'!E17</f>
        <v>0</v>
      </c>
      <c r="F17" s="44">
        <f>'9.1 melléklet'!F17+'9.7 melléklet'!F17</f>
        <v>0</v>
      </c>
      <c r="G17" s="44">
        <f>'9.1 melléklet'!G17+'9.7 melléklet'!G17</f>
        <v>0</v>
      </c>
      <c r="H17" s="44">
        <f>'9.1 melléklet'!H17+'9.7 melléklet'!H17</f>
        <v>0</v>
      </c>
    </row>
    <row r="18" spans="1:8" x14ac:dyDescent="0.25">
      <c r="A18" s="174" t="s">
        <v>241</v>
      </c>
      <c r="B18" s="175"/>
      <c r="C18" s="45" t="s">
        <v>182</v>
      </c>
      <c r="D18" s="45" t="s">
        <v>223</v>
      </c>
      <c r="E18" s="46">
        <f>'9.1 melléklet'!E18+'9.7 melléklet'!E18</f>
        <v>0</v>
      </c>
      <c r="F18" s="46">
        <f>'9.1 melléklet'!F18+'9.7 melléklet'!F18</f>
        <v>0</v>
      </c>
      <c r="G18" s="46">
        <f>'9.1 melléklet'!G18+'9.7 melléklet'!G18</f>
        <v>0</v>
      </c>
      <c r="H18" s="46">
        <f>'9.1 melléklet'!H18+'9.7 melléklet'!H18</f>
        <v>0</v>
      </c>
    </row>
    <row r="19" spans="1:8" ht="25.5" x14ac:dyDescent="0.25">
      <c r="A19" s="177" t="s">
        <v>242</v>
      </c>
      <c r="B19" s="178"/>
      <c r="C19" s="18" t="s">
        <v>553</v>
      </c>
      <c r="D19" s="18" t="s">
        <v>224</v>
      </c>
      <c r="E19" s="47">
        <f>'9.1 melléklet'!E19+'9.7 melléklet'!E19</f>
        <v>509844897</v>
      </c>
      <c r="F19" s="47">
        <f>'9.1 melléklet'!F19+'9.7 melléklet'!F19</f>
        <v>0</v>
      </c>
      <c r="G19" s="47">
        <f>'9.1 melléklet'!G19+'9.7 melléklet'!G19</f>
        <v>147551250</v>
      </c>
      <c r="H19" s="47">
        <f>'9.1 melléklet'!H19+'9.7 melléklet'!H19</f>
        <v>657396147</v>
      </c>
    </row>
    <row r="20" spans="1:8" x14ac:dyDescent="0.25">
      <c r="A20" s="177" t="s">
        <v>243</v>
      </c>
      <c r="B20" s="178"/>
      <c r="C20" s="18" t="s">
        <v>8</v>
      </c>
      <c r="D20" s="18" t="s">
        <v>229</v>
      </c>
      <c r="E20" s="48">
        <f>'9.1 melléklet'!E20+'9.7 melléklet'!E20</f>
        <v>0</v>
      </c>
      <c r="F20" s="48">
        <f>'9.1 melléklet'!F20+'9.7 melléklet'!F20</f>
        <v>0</v>
      </c>
      <c r="G20" s="48">
        <f>'9.1 melléklet'!G20+'9.7 melléklet'!G20</f>
        <v>0</v>
      </c>
      <c r="H20" s="48">
        <f>'9.1 melléklet'!H20+'9.7 melléklet'!H20</f>
        <v>0</v>
      </c>
    </row>
    <row r="21" spans="1:8" ht="51" hidden="1" customHeight="1" x14ac:dyDescent="0.25">
      <c r="A21" s="177" t="s">
        <v>244</v>
      </c>
      <c r="B21" s="178"/>
      <c r="C21" s="18" t="s">
        <v>225</v>
      </c>
      <c r="D21" s="18" t="s">
        <v>230</v>
      </c>
      <c r="E21" s="48">
        <f>'9.1 melléklet'!E21+'9.7 melléklet'!E21</f>
        <v>0</v>
      </c>
      <c r="F21" s="48">
        <f>'9.1 melléklet'!F21+'9.7 melléklet'!F21</f>
        <v>0</v>
      </c>
      <c r="G21" s="48">
        <f>'9.1 melléklet'!G21+'9.7 melléklet'!G21</f>
        <v>0</v>
      </c>
      <c r="H21" s="48">
        <f>'9.1 melléklet'!H21+'9.7 melléklet'!H21</f>
        <v>0</v>
      </c>
    </row>
    <row r="22" spans="1:8" ht="51" hidden="1" customHeight="1" x14ac:dyDescent="0.25">
      <c r="A22" s="177" t="s">
        <v>245</v>
      </c>
      <c r="B22" s="178"/>
      <c r="C22" s="18" t="s">
        <v>226</v>
      </c>
      <c r="D22" s="18" t="s">
        <v>231</v>
      </c>
      <c r="E22" s="48">
        <f>'9.1 melléklet'!E22+'9.7 melléklet'!E22</f>
        <v>0</v>
      </c>
      <c r="F22" s="48">
        <f>'9.1 melléklet'!F22+'9.7 melléklet'!F22</f>
        <v>0</v>
      </c>
      <c r="G22" s="48">
        <f>'9.1 melléklet'!G22+'9.7 melléklet'!G22</f>
        <v>0</v>
      </c>
      <c r="H22" s="48">
        <f>'9.1 melléklet'!H22+'9.7 melléklet'!H22</f>
        <v>0</v>
      </c>
    </row>
    <row r="23" spans="1:8" ht="51" hidden="1" customHeight="1" x14ac:dyDescent="0.25">
      <c r="A23" s="177" t="s">
        <v>246</v>
      </c>
      <c r="B23" s="178"/>
      <c r="C23" s="18" t="s">
        <v>227</v>
      </c>
      <c r="D23" s="18" t="s">
        <v>232</v>
      </c>
      <c r="E23" s="48">
        <f>'9.1 melléklet'!E23+'9.7 melléklet'!E23</f>
        <v>0</v>
      </c>
      <c r="F23" s="48">
        <f>'9.1 melléklet'!F23+'9.7 melléklet'!F23</f>
        <v>0</v>
      </c>
      <c r="G23" s="48">
        <f>'9.1 melléklet'!G23+'9.7 melléklet'!G23</f>
        <v>0</v>
      </c>
      <c r="H23" s="48">
        <f>'9.1 melléklet'!H23+'9.7 melléklet'!H23</f>
        <v>0</v>
      </c>
    </row>
    <row r="24" spans="1:8" ht="38.25" x14ac:dyDescent="0.25">
      <c r="A24" s="177" t="s">
        <v>185</v>
      </c>
      <c r="B24" s="178"/>
      <c r="C24" s="18" t="s">
        <v>228</v>
      </c>
      <c r="D24" s="18" t="s">
        <v>233</v>
      </c>
      <c r="E24" s="47">
        <f>'9.1 melléklet'!E24+'9.7 melléklet'!E24</f>
        <v>26295846</v>
      </c>
      <c r="F24" s="48">
        <f>'9.1 melléklet'!F24+'9.7 melléklet'!F24</f>
        <v>0</v>
      </c>
      <c r="G24" s="48">
        <f>'9.1 melléklet'!G24+'9.7 melléklet'!G24</f>
        <v>0</v>
      </c>
      <c r="H24" s="47">
        <f>'9.1 melléklet'!H24+'9.7 melléklet'!H24</f>
        <v>26295846</v>
      </c>
    </row>
    <row r="25" spans="1:8" ht="38.25" x14ac:dyDescent="0.25">
      <c r="A25" s="179" t="s">
        <v>252</v>
      </c>
      <c r="B25" s="180"/>
      <c r="C25" s="49" t="s">
        <v>554</v>
      </c>
      <c r="D25" s="49" t="s">
        <v>247</v>
      </c>
      <c r="E25" s="50">
        <f>'9.1 melléklet'!E25+'9.7 melléklet'!E25</f>
        <v>536140743</v>
      </c>
      <c r="F25" s="50">
        <f>'9.1 melléklet'!F25+'9.7 melléklet'!F25</f>
        <v>0</v>
      </c>
      <c r="G25" s="50">
        <f>'9.1 melléklet'!G25+'9.7 melléklet'!G25</f>
        <v>147551250</v>
      </c>
      <c r="H25" s="50">
        <f>'9.1 melléklet'!H25+'9.7 melléklet'!H25</f>
        <v>683691993</v>
      </c>
    </row>
    <row r="26" spans="1:8" ht="25.5" hidden="1" customHeight="1" x14ac:dyDescent="0.25">
      <c r="A26" s="174" t="s">
        <v>253</v>
      </c>
      <c r="B26" s="175"/>
      <c r="C26" s="42" t="s">
        <v>10</v>
      </c>
      <c r="D26" s="42" t="s">
        <v>256</v>
      </c>
      <c r="E26" s="44">
        <f>'9.1 melléklet'!E26+'9.7 melléklet'!E26</f>
        <v>0</v>
      </c>
      <c r="F26" s="44">
        <f>'9.1 melléklet'!F26+'9.7 melléklet'!F26</f>
        <v>0</v>
      </c>
      <c r="G26" s="44">
        <f>'9.1 melléklet'!G26+'9.7 melléklet'!G26</f>
        <v>0</v>
      </c>
      <c r="H26" s="44">
        <f>'9.1 melléklet'!H26+'9.7 melléklet'!H26</f>
        <v>0</v>
      </c>
    </row>
    <row r="27" spans="1:8" ht="51" hidden="1" customHeight="1" x14ac:dyDescent="0.25">
      <c r="A27" s="174" t="s">
        <v>254</v>
      </c>
      <c r="B27" s="175"/>
      <c r="C27" s="42" t="s">
        <v>248</v>
      </c>
      <c r="D27" s="42" t="s">
        <v>257</v>
      </c>
      <c r="E27" s="44">
        <f>'9.1 melléklet'!E27+'9.7 melléklet'!E27</f>
        <v>0</v>
      </c>
      <c r="F27" s="44">
        <f>'9.1 melléklet'!F27+'9.7 melléklet'!F27</f>
        <v>0</v>
      </c>
      <c r="G27" s="44">
        <f>'9.1 melléklet'!G27+'9.7 melléklet'!G27</f>
        <v>0</v>
      </c>
      <c r="H27" s="44">
        <f>'9.1 melléklet'!H27+'9.7 melléklet'!H27</f>
        <v>0</v>
      </c>
    </row>
    <row r="28" spans="1:8" ht="51" hidden="1" customHeight="1" x14ac:dyDescent="0.25">
      <c r="A28" s="174" t="s">
        <v>255</v>
      </c>
      <c r="B28" s="175"/>
      <c r="C28" s="42" t="s">
        <v>249</v>
      </c>
      <c r="D28" s="42" t="s">
        <v>258</v>
      </c>
      <c r="E28" s="44">
        <f>'9.1 melléklet'!E28+'9.7 melléklet'!E28</f>
        <v>0</v>
      </c>
      <c r="F28" s="44">
        <f>'9.1 melléklet'!F28+'9.7 melléklet'!F28</f>
        <v>0</v>
      </c>
      <c r="G28" s="44">
        <f>'9.1 melléklet'!G28+'9.7 melléklet'!G28</f>
        <v>0</v>
      </c>
      <c r="H28" s="44">
        <f>'9.1 melléklet'!H28+'9.7 melléklet'!H28</f>
        <v>0</v>
      </c>
    </row>
    <row r="29" spans="1:8" ht="51" hidden="1" customHeight="1" x14ac:dyDescent="0.25">
      <c r="A29" s="174" t="s">
        <v>262</v>
      </c>
      <c r="B29" s="175"/>
      <c r="C29" s="42" t="s">
        <v>250</v>
      </c>
      <c r="D29" s="42" t="s">
        <v>259</v>
      </c>
      <c r="E29" s="44">
        <f>'9.1 melléklet'!E29+'9.7 melléklet'!E29</f>
        <v>0</v>
      </c>
      <c r="F29" s="44">
        <f>'9.1 melléklet'!F29+'9.7 melléklet'!F29</f>
        <v>0</v>
      </c>
      <c r="G29" s="44">
        <f>'9.1 melléklet'!G29+'9.7 melléklet'!G29</f>
        <v>0</v>
      </c>
      <c r="H29" s="44">
        <f>'9.1 melléklet'!H29+'9.7 melléklet'!H29</f>
        <v>0</v>
      </c>
    </row>
    <row r="30" spans="1:8" ht="38.25" hidden="1" customHeight="1" x14ac:dyDescent="0.25">
      <c r="A30" s="174" t="s">
        <v>263</v>
      </c>
      <c r="B30" s="175"/>
      <c r="C30" s="42" t="s">
        <v>251</v>
      </c>
      <c r="D30" s="42" t="s">
        <v>260</v>
      </c>
      <c r="E30" s="44">
        <f>'9.1 melléklet'!E30+'9.7 melléklet'!E30</f>
        <v>0</v>
      </c>
      <c r="F30" s="43">
        <f>'9.1 melléklet'!F30+'9.7 melléklet'!F30</f>
        <v>0</v>
      </c>
      <c r="G30" s="44">
        <f>'9.1 melléklet'!G30+'9.7 melléklet'!G30</f>
        <v>0</v>
      </c>
      <c r="H30" s="43">
        <f>'9.1 melléklet'!H30+'9.7 melléklet'!H30</f>
        <v>0</v>
      </c>
    </row>
    <row r="31" spans="1:8" ht="38.25" hidden="1" customHeight="1" x14ac:dyDescent="0.25">
      <c r="A31" s="179" t="s">
        <v>264</v>
      </c>
      <c r="B31" s="180"/>
      <c r="C31" s="49" t="s">
        <v>552</v>
      </c>
      <c r="D31" s="49" t="s">
        <v>261</v>
      </c>
      <c r="E31" s="51">
        <f>'9.1 melléklet'!E31+'9.7 melléklet'!E31</f>
        <v>0</v>
      </c>
      <c r="F31" s="51">
        <f>'9.1 melléklet'!F31+'9.7 melléklet'!F31</f>
        <v>0</v>
      </c>
      <c r="G31" s="51">
        <f>'9.1 melléklet'!G31+'9.7 melléklet'!G31</f>
        <v>0</v>
      </c>
      <c r="H31" s="51">
        <f>'9.1 melléklet'!H31+'9.7 melléklet'!H31</f>
        <v>0</v>
      </c>
    </row>
    <row r="32" spans="1:8" ht="25.5" customHeight="1" x14ac:dyDescent="0.25">
      <c r="A32" s="174" t="s">
        <v>269</v>
      </c>
      <c r="B32" s="175"/>
      <c r="C32" s="42" t="s">
        <v>265</v>
      </c>
      <c r="D32" s="42" t="s">
        <v>266</v>
      </c>
      <c r="E32" s="43">
        <f>'9.1 melléklet'!E32+'9.7 melléklet'!E32</f>
        <v>0</v>
      </c>
      <c r="F32" s="44">
        <f>'9.1 melléklet'!F32+'9.7 melléklet'!F32</f>
        <v>0</v>
      </c>
      <c r="G32" s="44">
        <f>'9.1 melléklet'!G32+'9.7 melléklet'!G32</f>
        <v>0</v>
      </c>
      <c r="H32" s="43">
        <f>'9.1 melléklet'!H32+'9.7 melléklet'!H32</f>
        <v>0</v>
      </c>
    </row>
    <row r="33" spans="1:8" x14ac:dyDescent="0.25">
      <c r="A33" s="174" t="s">
        <v>271</v>
      </c>
      <c r="B33" s="175"/>
      <c r="C33" s="42" t="s">
        <v>267</v>
      </c>
      <c r="D33" s="42" t="s">
        <v>268</v>
      </c>
      <c r="E33" s="43">
        <f>'9.1 melléklet'!E33+'9.7 melléklet'!E33</f>
        <v>0</v>
      </c>
      <c r="F33" s="44">
        <f>'9.1 melléklet'!F33+'9.7 melléklet'!F33</f>
        <v>0</v>
      </c>
      <c r="G33" s="44">
        <f>'9.1 melléklet'!G33+'9.7 melléklet'!G33</f>
        <v>0</v>
      </c>
      <c r="H33" s="43">
        <f>'9.1 melléklet'!H33+'9.7 melléklet'!H33</f>
        <v>0</v>
      </c>
    </row>
    <row r="34" spans="1:8" x14ac:dyDescent="0.25">
      <c r="A34" s="123" t="s">
        <v>272</v>
      </c>
      <c r="B34" s="123"/>
      <c r="C34" s="18" t="s">
        <v>555</v>
      </c>
      <c r="D34" s="18" t="s">
        <v>270</v>
      </c>
      <c r="E34" s="47">
        <f>'9.1 melléklet'!E34+'9.7 melléklet'!E34</f>
        <v>0</v>
      </c>
      <c r="F34" s="47">
        <f>'9.1 melléklet'!F34+'9.7 melléklet'!F34</f>
        <v>0</v>
      </c>
      <c r="G34" s="47">
        <f>'9.1 melléklet'!G34+'9.7 melléklet'!G34</f>
        <v>0</v>
      </c>
      <c r="H34" s="47">
        <f>'9.1 melléklet'!H34+'9.7 melléklet'!H34</f>
        <v>0</v>
      </c>
    </row>
    <row r="35" spans="1:8" ht="25.5" x14ac:dyDescent="0.25">
      <c r="A35" s="177" t="s">
        <v>273</v>
      </c>
      <c r="B35" s="178"/>
      <c r="C35" s="18" t="s">
        <v>279</v>
      </c>
      <c r="D35" s="18" t="s">
        <v>280</v>
      </c>
      <c r="E35" s="47">
        <f>'9.1 melléklet'!E35+'9.7 melléklet'!E35</f>
        <v>0</v>
      </c>
      <c r="F35" s="48">
        <f>'9.1 melléklet'!F35+'9.7 melléklet'!F35</f>
        <v>0</v>
      </c>
      <c r="G35" s="48">
        <f>'9.1 melléklet'!G35+'9.7 melléklet'!G35</f>
        <v>0</v>
      </c>
      <c r="H35" s="47">
        <f>'9.1 melléklet'!H35+'9.7 melléklet'!H35</f>
        <v>0</v>
      </c>
    </row>
    <row r="36" spans="1:8" ht="25.5" x14ac:dyDescent="0.25">
      <c r="A36" s="177" t="s">
        <v>274</v>
      </c>
      <c r="B36" s="178"/>
      <c r="C36" s="18" t="s">
        <v>281</v>
      </c>
      <c r="D36" s="18" t="s">
        <v>282</v>
      </c>
      <c r="E36" s="47">
        <f>'9.1 melléklet'!E36+'9.7 melléklet'!E36</f>
        <v>0</v>
      </c>
      <c r="F36" s="48">
        <f>'9.1 melléklet'!F36+'9.7 melléklet'!F36</f>
        <v>0</v>
      </c>
      <c r="G36" s="48">
        <f>'9.1 melléklet'!G36+'9.7 melléklet'!G36</f>
        <v>0</v>
      </c>
      <c r="H36" s="47">
        <f>'9.1 melléklet'!H36+'9.7 melléklet'!H36</f>
        <v>0</v>
      </c>
    </row>
    <row r="37" spans="1:8" x14ac:dyDescent="0.25">
      <c r="A37" s="177" t="s">
        <v>275</v>
      </c>
      <c r="B37" s="178"/>
      <c r="C37" s="18" t="s">
        <v>283</v>
      </c>
      <c r="D37" s="18" t="s">
        <v>284</v>
      </c>
      <c r="E37" s="47">
        <f>'9.1 melléklet'!E37+'9.7 melléklet'!E37</f>
        <v>60000000</v>
      </c>
      <c r="F37" s="48">
        <f>'9.1 melléklet'!F37+'9.7 melléklet'!F37</f>
        <v>0</v>
      </c>
      <c r="G37" s="48">
        <f>'9.1 melléklet'!G37+'9.7 melléklet'!G37</f>
        <v>0</v>
      </c>
      <c r="H37" s="47">
        <f>'9.1 melléklet'!H37+'9.7 melléklet'!H37</f>
        <v>60000000</v>
      </c>
    </row>
    <row r="38" spans="1:8" x14ac:dyDescent="0.25">
      <c r="A38" s="174" t="s">
        <v>276</v>
      </c>
      <c r="B38" s="175"/>
      <c r="C38" s="42" t="s">
        <v>186</v>
      </c>
      <c r="D38" s="42" t="s">
        <v>285</v>
      </c>
      <c r="E38" s="43">
        <f>'9.1 melléklet'!E38+'9.7 melléklet'!E38</f>
        <v>180000000</v>
      </c>
      <c r="F38" s="43">
        <f>'9.1 melléklet'!F38+'9.7 melléklet'!F38</f>
        <v>0</v>
      </c>
      <c r="G38" s="43">
        <f>'9.1 melléklet'!G38+'9.7 melléklet'!G38</f>
        <v>0</v>
      </c>
      <c r="H38" s="43">
        <f>'9.1 melléklet'!H38+'9.7 melléklet'!H38</f>
        <v>180000000</v>
      </c>
    </row>
    <row r="39" spans="1:8" x14ac:dyDescent="0.25">
      <c r="A39" s="174" t="s">
        <v>277</v>
      </c>
      <c r="B39" s="175"/>
      <c r="C39" s="42" t="s">
        <v>286</v>
      </c>
      <c r="D39" s="42" t="s">
        <v>287</v>
      </c>
      <c r="E39" s="43">
        <f>'9.1 melléklet'!E39+'9.7 melléklet'!E39</f>
        <v>0</v>
      </c>
      <c r="F39" s="43">
        <f>'9.1 melléklet'!F39+'9.7 melléklet'!F39</f>
        <v>0</v>
      </c>
      <c r="G39" s="43">
        <f>'9.1 melléklet'!G39+'9.7 melléklet'!G39</f>
        <v>0</v>
      </c>
      <c r="H39" s="43">
        <f>'9.1 melléklet'!H39+'9.7 melléklet'!H39</f>
        <v>0</v>
      </c>
    </row>
    <row r="40" spans="1:8" ht="25.5" x14ac:dyDescent="0.25">
      <c r="A40" s="177" t="s">
        <v>278</v>
      </c>
      <c r="B40" s="178"/>
      <c r="C40" s="42" t="s">
        <v>288</v>
      </c>
      <c r="D40" s="42" t="s">
        <v>289</v>
      </c>
      <c r="E40" s="43">
        <f>'9.1 melléklet'!E40+'9.7 melléklet'!E40</f>
        <v>0</v>
      </c>
      <c r="F40" s="43">
        <f>'9.1 melléklet'!F40+'9.7 melléklet'!F40</f>
        <v>0</v>
      </c>
      <c r="G40" s="43">
        <f>'9.1 melléklet'!G40+'9.7 melléklet'!G40</f>
        <v>0</v>
      </c>
      <c r="H40" s="43">
        <f>'9.1 melléklet'!H40+'9.7 melléklet'!H40</f>
        <v>0</v>
      </c>
    </row>
    <row r="41" spans="1:8" x14ac:dyDescent="0.25">
      <c r="A41" s="174" t="s">
        <v>294</v>
      </c>
      <c r="B41" s="175"/>
      <c r="C41" s="42" t="s">
        <v>290</v>
      </c>
      <c r="D41" s="42" t="s">
        <v>291</v>
      </c>
      <c r="E41" s="43">
        <f>'9.1 melléklet'!E41+'9.7 melléklet'!E41</f>
        <v>0</v>
      </c>
      <c r="F41" s="43">
        <f>'9.1 melléklet'!F41+'9.7 melléklet'!F41</f>
        <v>0</v>
      </c>
      <c r="G41" s="43">
        <f>'9.1 melléklet'!G41+'9.7 melléklet'!G41</f>
        <v>0</v>
      </c>
      <c r="H41" s="43">
        <f>'9.1 melléklet'!H41+'9.7 melléklet'!H41</f>
        <v>0</v>
      </c>
    </row>
    <row r="42" spans="1:8" ht="25.5" x14ac:dyDescent="0.25">
      <c r="A42" s="174" t="s">
        <v>299</v>
      </c>
      <c r="B42" s="175"/>
      <c r="C42" s="42" t="s">
        <v>292</v>
      </c>
      <c r="D42" s="42" t="s">
        <v>293</v>
      </c>
      <c r="E42" s="43">
        <f>'9.1 melléklet'!E42+'9.7 melléklet'!E42</f>
        <v>0</v>
      </c>
      <c r="F42" s="43">
        <f>'9.1 melléklet'!F42+'9.7 melléklet'!F42</f>
        <v>0</v>
      </c>
      <c r="G42" s="43">
        <f>'9.1 melléklet'!G42+'9.7 melléklet'!G42</f>
        <v>0</v>
      </c>
      <c r="H42" s="43">
        <f>'9.1 melléklet'!H42+'9.7 melléklet'!H42</f>
        <v>0</v>
      </c>
    </row>
    <row r="43" spans="1:8" ht="25.5" x14ac:dyDescent="0.25">
      <c r="A43" s="177" t="s">
        <v>300</v>
      </c>
      <c r="B43" s="178"/>
      <c r="C43" s="18" t="s">
        <v>556</v>
      </c>
      <c r="D43" s="18" t="s">
        <v>295</v>
      </c>
      <c r="E43" s="47">
        <f>'9.1 melléklet'!E43+'9.7 melléklet'!E43</f>
        <v>180000000</v>
      </c>
      <c r="F43" s="47">
        <f>'9.1 melléklet'!F43+'9.7 melléklet'!F43</f>
        <v>0</v>
      </c>
      <c r="G43" s="47">
        <f>'9.1 melléklet'!G43+'9.7 melléklet'!G43</f>
        <v>0</v>
      </c>
      <c r="H43" s="47">
        <f>'9.1 melléklet'!H43+'9.7 melléklet'!H43</f>
        <v>180000000</v>
      </c>
    </row>
    <row r="44" spans="1:8" x14ac:dyDescent="0.25">
      <c r="A44" s="177" t="s">
        <v>353</v>
      </c>
      <c r="B44" s="178"/>
      <c r="C44" s="18" t="s">
        <v>296</v>
      </c>
      <c r="D44" s="18" t="s">
        <v>297</v>
      </c>
      <c r="E44" s="47">
        <f>'9.1 melléklet'!E44+'9.7 melléklet'!E44</f>
        <v>5000000</v>
      </c>
      <c r="F44" s="48">
        <f>'9.1 melléklet'!F44+'9.7 melléklet'!F44</f>
        <v>0</v>
      </c>
      <c r="G44" s="48">
        <f>'9.1 melléklet'!G44+'9.7 melléklet'!G44</f>
        <v>0</v>
      </c>
      <c r="H44" s="47">
        <f>'9.1 melléklet'!H44+'9.7 melléklet'!H44</f>
        <v>5000000</v>
      </c>
    </row>
    <row r="45" spans="1:8" ht="25.5" x14ac:dyDescent="0.25">
      <c r="A45" s="174" t="s">
        <v>354</v>
      </c>
      <c r="B45" s="175"/>
      <c r="C45" s="49" t="s">
        <v>557</v>
      </c>
      <c r="D45" s="49" t="s">
        <v>298</v>
      </c>
      <c r="E45" s="50">
        <f>'9.1 melléklet'!E45+'9.7 melléklet'!E45</f>
        <v>245000000</v>
      </c>
      <c r="F45" s="50">
        <f>'9.1 melléklet'!F45+'9.7 melléklet'!F45</f>
        <v>0</v>
      </c>
      <c r="G45" s="50">
        <f>'9.1 melléklet'!G45+'9.7 melléklet'!G45</f>
        <v>0</v>
      </c>
      <c r="H45" s="50">
        <f>'9.1 melléklet'!H45+'9.7 melléklet'!H45</f>
        <v>245000000</v>
      </c>
    </row>
    <row r="46" spans="1:8" x14ac:dyDescent="0.25">
      <c r="A46" s="177" t="s">
        <v>355</v>
      </c>
      <c r="B46" s="178"/>
      <c r="C46" s="18" t="s">
        <v>12</v>
      </c>
      <c r="D46" s="18" t="s">
        <v>301</v>
      </c>
      <c r="E46" s="47">
        <f>'9.1 melléklet'!E46+'9.7 melléklet'!E46</f>
        <v>0</v>
      </c>
      <c r="F46" s="47">
        <f>'9.1 melléklet'!F46+'9.7 melléklet'!F46</f>
        <v>0</v>
      </c>
      <c r="G46" s="47">
        <f>'9.1 melléklet'!G46+'9.7 melléklet'!G46</f>
        <v>0</v>
      </c>
      <c r="H46" s="47">
        <f>'9.1 melléklet'!H46+'9.7 melléklet'!H46</f>
        <v>0</v>
      </c>
    </row>
    <row r="47" spans="1:8" x14ac:dyDescent="0.25">
      <c r="A47" s="177" t="s">
        <v>356</v>
      </c>
      <c r="B47" s="178"/>
      <c r="C47" s="18" t="s">
        <v>13</v>
      </c>
      <c r="D47" s="18" t="s">
        <v>302</v>
      </c>
      <c r="E47" s="47">
        <f>'9.1 melléklet'!E47+'9.7 melléklet'!E47</f>
        <v>39088500</v>
      </c>
      <c r="F47" s="47">
        <f>'9.1 melléklet'!F47+'9.7 melléklet'!F47</f>
        <v>0</v>
      </c>
      <c r="G47" s="47">
        <f>'9.1 melléklet'!G47+'9.7 melléklet'!G47</f>
        <v>600000</v>
      </c>
      <c r="H47" s="47">
        <f>'9.1 melléklet'!H47+'9.7 melléklet'!H47</f>
        <v>39688500</v>
      </c>
    </row>
    <row r="48" spans="1:8" ht="25.5" x14ac:dyDescent="0.25">
      <c r="A48" s="177" t="s">
        <v>357</v>
      </c>
      <c r="B48" s="178"/>
      <c r="C48" s="18" t="s">
        <v>303</v>
      </c>
      <c r="D48" s="18" t="s">
        <v>304</v>
      </c>
      <c r="E48" s="47">
        <f>'9.1 melléklet'!E48+'9.7 melléklet'!E48</f>
        <v>12000000</v>
      </c>
      <c r="F48" s="47">
        <f>'9.1 melléklet'!F48+'9.7 melléklet'!F48</f>
        <v>0</v>
      </c>
      <c r="G48" s="47">
        <f>'9.1 melléklet'!G48+'9.7 melléklet'!G48</f>
        <v>0</v>
      </c>
      <c r="H48" s="47">
        <f>'9.1 melléklet'!H48+'9.7 melléklet'!H48</f>
        <v>12000000</v>
      </c>
    </row>
    <row r="49" spans="1:8" x14ac:dyDescent="0.25">
      <c r="A49" s="177" t="s">
        <v>358</v>
      </c>
      <c r="B49" s="178"/>
      <c r="C49" s="18" t="s">
        <v>14</v>
      </c>
      <c r="D49" s="18" t="s">
        <v>305</v>
      </c>
      <c r="E49" s="47">
        <f>'9.1 melléklet'!E49+'9.7 melléklet'!E49</f>
        <v>0</v>
      </c>
      <c r="F49" s="47">
        <f>'9.1 melléklet'!F49+'9.7 melléklet'!F49</f>
        <v>8000000</v>
      </c>
      <c r="G49" s="47">
        <f>'9.1 melléklet'!G49+'9.7 melléklet'!G49</f>
        <v>0</v>
      </c>
      <c r="H49" s="47">
        <f>'9.1 melléklet'!H49+'9.7 melléklet'!H49</f>
        <v>8000000</v>
      </c>
    </row>
    <row r="50" spans="1:8" x14ac:dyDescent="0.25">
      <c r="A50" s="177" t="s">
        <v>359</v>
      </c>
      <c r="B50" s="178"/>
      <c r="C50" s="18" t="s">
        <v>15</v>
      </c>
      <c r="D50" s="18" t="s">
        <v>306</v>
      </c>
      <c r="E50" s="47">
        <f>'9.1 melléklet'!E50+'9.7 melléklet'!E50</f>
        <v>25000000</v>
      </c>
      <c r="F50" s="47">
        <f>'9.1 melléklet'!F50+'9.7 melléklet'!F50</f>
        <v>0</v>
      </c>
      <c r="G50" s="47">
        <f>'9.1 melléklet'!G50+'9.7 melléklet'!G50</f>
        <v>0</v>
      </c>
      <c r="H50" s="47">
        <f>'9.1 melléklet'!H50+'9.7 melléklet'!H50</f>
        <v>25000000</v>
      </c>
    </row>
    <row r="51" spans="1:8" ht="25.5" x14ac:dyDescent="0.25">
      <c r="A51" s="177" t="s">
        <v>360</v>
      </c>
      <c r="B51" s="178"/>
      <c r="C51" s="18" t="s">
        <v>307</v>
      </c>
      <c r="D51" s="18" t="s">
        <v>308</v>
      </c>
      <c r="E51" s="47">
        <f>'9.1 melléklet'!E51+'9.7 melléklet'!E51</f>
        <v>18562000</v>
      </c>
      <c r="F51" s="47">
        <f>'9.1 melléklet'!F51+'9.7 melléklet'!F51</f>
        <v>2160000</v>
      </c>
      <c r="G51" s="47">
        <f>'9.1 melléklet'!G51+'9.7 melléklet'!G51</f>
        <v>162000</v>
      </c>
      <c r="H51" s="47">
        <f>'9.1 melléklet'!H51+'9.7 melléklet'!H51</f>
        <v>20884000</v>
      </c>
    </row>
    <row r="52" spans="1:8" ht="25.5" x14ac:dyDescent="0.25">
      <c r="A52" s="177" t="s">
        <v>361</v>
      </c>
      <c r="B52" s="178"/>
      <c r="C52" s="18" t="s">
        <v>16</v>
      </c>
      <c r="D52" s="18" t="s">
        <v>309</v>
      </c>
      <c r="E52" s="47">
        <f>'9.1 melléklet'!E52+'9.7 melléklet'!E52</f>
        <v>0</v>
      </c>
      <c r="F52" s="47">
        <f>'9.1 melléklet'!F52+'9.7 melléklet'!F52</f>
        <v>0</v>
      </c>
      <c r="G52" s="47">
        <f>'9.1 melléklet'!G52+'9.7 melléklet'!G52</f>
        <v>0</v>
      </c>
      <c r="H52" s="47">
        <f>'9.1 melléklet'!H52+'9.7 melléklet'!H52</f>
        <v>0</v>
      </c>
    </row>
    <row r="53" spans="1:8" ht="25.5" x14ac:dyDescent="0.25">
      <c r="A53" s="174" t="s">
        <v>362</v>
      </c>
      <c r="B53" s="175"/>
      <c r="C53" s="42" t="s">
        <v>310</v>
      </c>
      <c r="D53" s="42" t="s">
        <v>311</v>
      </c>
      <c r="E53" s="43">
        <f>'9.1 melléklet'!E53+'9.7 melléklet'!E53</f>
        <v>0</v>
      </c>
      <c r="F53" s="43">
        <f>'9.1 melléklet'!F53+'9.7 melléklet'!F53</f>
        <v>0</v>
      </c>
      <c r="G53" s="43">
        <f>'9.1 melléklet'!G53+'9.7 melléklet'!G53</f>
        <v>0</v>
      </c>
      <c r="H53" s="43">
        <f>'9.1 melléklet'!H53+'9.7 melléklet'!H53</f>
        <v>0</v>
      </c>
    </row>
    <row r="54" spans="1:8" ht="25.5" x14ac:dyDescent="0.25">
      <c r="A54" s="174" t="s">
        <v>363</v>
      </c>
      <c r="B54" s="175"/>
      <c r="C54" s="42" t="s">
        <v>312</v>
      </c>
      <c r="D54" s="42" t="s">
        <v>313</v>
      </c>
      <c r="E54" s="43">
        <f>'9.1 melléklet'!E54+'9.7 melléklet'!E54</f>
        <v>26000</v>
      </c>
      <c r="F54" s="43">
        <f>'9.1 melléklet'!F54+'9.7 melléklet'!F54</f>
        <v>0</v>
      </c>
      <c r="G54" s="43">
        <f>'9.1 melléklet'!G54+'9.7 melléklet'!G54</f>
        <v>500</v>
      </c>
      <c r="H54" s="43">
        <f>'9.1 melléklet'!H54+'9.7 melléklet'!H54</f>
        <v>26500</v>
      </c>
    </row>
    <row r="55" spans="1:8" ht="38.25" x14ac:dyDescent="0.25">
      <c r="A55" s="177" t="s">
        <v>364</v>
      </c>
      <c r="B55" s="178"/>
      <c r="C55" s="18" t="s">
        <v>558</v>
      </c>
      <c r="D55" s="18" t="s">
        <v>314</v>
      </c>
      <c r="E55" s="47">
        <f>'9.1 melléklet'!E55+'9.7 melléklet'!E55</f>
        <v>26000</v>
      </c>
      <c r="F55" s="47">
        <f>'9.1 melléklet'!F55+'9.7 melléklet'!F55</f>
        <v>0</v>
      </c>
      <c r="G55" s="47">
        <f>'9.1 melléklet'!G55+'9.7 melléklet'!G55</f>
        <v>500</v>
      </c>
      <c r="H55" s="47">
        <f>'9.1 melléklet'!H55+'9.7 melléklet'!H55</f>
        <v>26500</v>
      </c>
    </row>
    <row r="56" spans="1:8" ht="25.5" hidden="1" customHeight="1" x14ac:dyDescent="0.25">
      <c r="A56" s="174" t="s">
        <v>365</v>
      </c>
      <c r="B56" s="175"/>
      <c r="C56" s="42" t="s">
        <v>315</v>
      </c>
      <c r="D56" s="42" t="s">
        <v>316</v>
      </c>
      <c r="E56" s="43">
        <f>'9.1 melléklet'!E56+'9.7 melléklet'!E56</f>
        <v>0</v>
      </c>
      <c r="F56" s="43">
        <f>'9.1 melléklet'!F56+'9.7 melléklet'!F56</f>
        <v>0</v>
      </c>
      <c r="G56" s="43">
        <f>'9.1 melléklet'!G56+'9.7 melléklet'!G56</f>
        <v>0</v>
      </c>
      <c r="H56" s="43">
        <f>'9.1 melléklet'!H56+'9.7 melléklet'!H56</f>
        <v>0</v>
      </c>
    </row>
    <row r="57" spans="1:8" ht="25.5" hidden="1" customHeight="1" x14ac:dyDescent="0.25">
      <c r="A57" s="174" t="s">
        <v>366</v>
      </c>
      <c r="B57" s="175"/>
      <c r="C57" s="42" t="s">
        <v>317</v>
      </c>
      <c r="D57" s="42" t="s">
        <v>318</v>
      </c>
      <c r="E57" s="43">
        <f>'9.1 melléklet'!E57+'9.7 melléklet'!E57</f>
        <v>0</v>
      </c>
      <c r="F57" s="43">
        <f>'9.1 melléklet'!F57+'9.7 melléklet'!F57</f>
        <v>0</v>
      </c>
      <c r="G57" s="43">
        <f>'9.1 melléklet'!G57+'9.7 melléklet'!G57</f>
        <v>0</v>
      </c>
      <c r="H57" s="43">
        <f>'9.1 melléklet'!H57+'9.7 melléklet'!H57</f>
        <v>0</v>
      </c>
    </row>
    <row r="58" spans="1:8" ht="25.5" x14ac:dyDescent="0.25">
      <c r="A58" s="177" t="s">
        <v>367</v>
      </c>
      <c r="B58" s="178"/>
      <c r="C58" s="18" t="s">
        <v>564</v>
      </c>
      <c r="D58" s="18" t="s">
        <v>319</v>
      </c>
      <c r="E58" s="47">
        <f>'9.1 melléklet'!E58+'9.7 melléklet'!E58</f>
        <v>0</v>
      </c>
      <c r="F58" s="47">
        <f>'9.1 melléklet'!F58+'9.7 melléklet'!F58</f>
        <v>0</v>
      </c>
      <c r="G58" s="47">
        <f>'9.1 melléklet'!G58+'9.7 melléklet'!G58</f>
        <v>0</v>
      </c>
      <c r="H58" s="47">
        <f>'9.1 melléklet'!H58+'9.7 melléklet'!H58</f>
        <v>0</v>
      </c>
    </row>
    <row r="59" spans="1:8" x14ac:dyDescent="0.25">
      <c r="A59" s="177" t="s">
        <v>368</v>
      </c>
      <c r="B59" s="178"/>
      <c r="C59" s="18" t="s">
        <v>320</v>
      </c>
      <c r="D59" s="18" t="s">
        <v>321</v>
      </c>
      <c r="E59" s="47">
        <f>'9.1 melléklet'!E59+'9.7 melléklet'!E59</f>
        <v>0</v>
      </c>
      <c r="F59" s="47">
        <f>'9.1 melléklet'!F59+'9.7 melléklet'!F59</f>
        <v>0</v>
      </c>
      <c r="G59" s="47">
        <f>'9.1 melléklet'!G59+'9.7 melléklet'!G59</f>
        <v>0</v>
      </c>
      <c r="H59" s="47">
        <f>'9.1 melléklet'!H59+'9.7 melléklet'!H59</f>
        <v>0</v>
      </c>
    </row>
    <row r="60" spans="1:8" x14ac:dyDescent="0.25">
      <c r="A60" s="177" t="s">
        <v>369</v>
      </c>
      <c r="B60" s="178"/>
      <c r="C60" s="18" t="s">
        <v>17</v>
      </c>
      <c r="D60" s="18" t="s">
        <v>322</v>
      </c>
      <c r="E60" s="47">
        <f>'9.1 melléklet'!E60+'9.7 melléklet'!E60</f>
        <v>0</v>
      </c>
      <c r="F60" s="47">
        <f>'9.1 melléklet'!F60+'9.7 melléklet'!F60</f>
        <v>0</v>
      </c>
      <c r="G60" s="47">
        <f>'9.1 melléklet'!G60+'9.7 melléklet'!G60</f>
        <v>0</v>
      </c>
      <c r="H60" s="47">
        <f>'9.1 melléklet'!H60+'9.7 melléklet'!H60</f>
        <v>0</v>
      </c>
    </row>
    <row r="61" spans="1:8" ht="25.5" x14ac:dyDescent="0.25">
      <c r="A61" s="179" t="s">
        <v>370</v>
      </c>
      <c r="B61" s="180"/>
      <c r="C61" s="49" t="s">
        <v>563</v>
      </c>
      <c r="D61" s="49" t="s">
        <v>323</v>
      </c>
      <c r="E61" s="50">
        <f>'9.1 melléklet'!E61+'9.7 melléklet'!E61</f>
        <v>94676500</v>
      </c>
      <c r="F61" s="50">
        <f>'9.1 melléklet'!F61+'9.7 melléklet'!F61</f>
        <v>10160000</v>
      </c>
      <c r="G61" s="50">
        <f>'9.1 melléklet'!G61+'9.7 melléklet'!G61</f>
        <v>762500</v>
      </c>
      <c r="H61" s="50">
        <f>'9.1 melléklet'!H61+'9.7 melléklet'!H61</f>
        <v>105599000</v>
      </c>
    </row>
    <row r="62" spans="1:8" x14ac:dyDescent="0.25">
      <c r="A62" s="174" t="s">
        <v>371</v>
      </c>
      <c r="B62" s="175"/>
      <c r="C62" s="42" t="s">
        <v>19</v>
      </c>
      <c r="D62" s="42" t="s">
        <v>324</v>
      </c>
      <c r="E62" s="43">
        <f>'9.1 melléklet'!E62+'9.7 melléklet'!E62</f>
        <v>0</v>
      </c>
      <c r="F62" s="43">
        <f>'9.1 melléklet'!F62+'9.7 melléklet'!F62</f>
        <v>0</v>
      </c>
      <c r="G62" s="43">
        <f>'9.1 melléklet'!G62+'9.7 melléklet'!G62</f>
        <v>0</v>
      </c>
      <c r="H62" s="43">
        <f>'9.1 melléklet'!H62+'9.7 melléklet'!H62</f>
        <v>0</v>
      </c>
    </row>
    <row r="63" spans="1:8" x14ac:dyDescent="0.25">
      <c r="A63" s="174" t="s">
        <v>372</v>
      </c>
      <c r="B63" s="175"/>
      <c r="C63" s="42" t="s">
        <v>20</v>
      </c>
      <c r="D63" s="42" t="s">
        <v>325</v>
      </c>
      <c r="E63" s="43">
        <f>'9.1 melléklet'!E63+'9.7 melléklet'!E63</f>
        <v>0</v>
      </c>
      <c r="F63" s="43">
        <f>'9.1 melléklet'!F63+'9.7 melléklet'!F63</f>
        <v>103000000</v>
      </c>
      <c r="G63" s="43">
        <f>'9.1 melléklet'!G63+'9.7 melléklet'!G63</f>
        <v>0</v>
      </c>
      <c r="H63" s="43">
        <f>'9.1 melléklet'!H63+'9.7 melléklet'!H63</f>
        <v>103000000</v>
      </c>
    </row>
    <row r="64" spans="1:8" ht="25.5" x14ac:dyDescent="0.25">
      <c r="A64" s="174" t="s">
        <v>373</v>
      </c>
      <c r="B64" s="175"/>
      <c r="C64" s="42" t="s">
        <v>21</v>
      </c>
      <c r="D64" s="42" t="s">
        <v>326</v>
      </c>
      <c r="E64" s="43">
        <f>'9.1 melléklet'!E64+'9.7 melléklet'!E64</f>
        <v>0</v>
      </c>
      <c r="F64" s="43">
        <f>'9.1 melléklet'!F64+'9.7 melléklet'!F64</f>
        <v>0</v>
      </c>
      <c r="G64" s="43">
        <f>'9.1 melléklet'!G64+'9.7 melléklet'!G64</f>
        <v>0</v>
      </c>
      <c r="H64" s="43">
        <f>'9.1 melléklet'!H64+'9.7 melléklet'!H64</f>
        <v>0</v>
      </c>
    </row>
    <row r="65" spans="1:8" x14ac:dyDescent="0.25">
      <c r="A65" s="174" t="s">
        <v>374</v>
      </c>
      <c r="B65" s="175"/>
      <c r="C65" s="42" t="s">
        <v>22</v>
      </c>
      <c r="D65" s="42" t="s">
        <v>327</v>
      </c>
      <c r="E65" s="43">
        <f>'9.1 melléklet'!E65+'9.7 melléklet'!E65</f>
        <v>0</v>
      </c>
      <c r="F65" s="43">
        <f>'9.1 melléklet'!F65+'9.7 melléklet'!F65</f>
        <v>0</v>
      </c>
      <c r="G65" s="43">
        <f>'9.1 melléklet'!G65+'9.7 melléklet'!G65</f>
        <v>0</v>
      </c>
      <c r="H65" s="43">
        <f>'9.1 melléklet'!H65+'9.7 melléklet'!H65</f>
        <v>0</v>
      </c>
    </row>
    <row r="66" spans="1:8" ht="25.5" x14ac:dyDescent="0.25">
      <c r="A66" s="174" t="s">
        <v>375</v>
      </c>
      <c r="B66" s="175"/>
      <c r="C66" s="42" t="s">
        <v>23</v>
      </c>
      <c r="D66" s="42" t="s">
        <v>328</v>
      </c>
      <c r="E66" s="44">
        <f>'9.1 melléklet'!E66+'9.7 melléklet'!E66</f>
        <v>0</v>
      </c>
      <c r="F66" s="44">
        <f>'9.1 melléklet'!F66+'9.7 melléklet'!F66</f>
        <v>0</v>
      </c>
      <c r="G66" s="44">
        <f>'9.1 melléklet'!G66+'9.7 melléklet'!G66</f>
        <v>0</v>
      </c>
      <c r="H66" s="44">
        <f>'9.1 melléklet'!H66+'9.7 melléklet'!H66</f>
        <v>0</v>
      </c>
    </row>
    <row r="67" spans="1:8" ht="25.5" x14ac:dyDescent="0.25">
      <c r="A67" s="179" t="s">
        <v>376</v>
      </c>
      <c r="B67" s="180"/>
      <c r="C67" s="49" t="s">
        <v>562</v>
      </c>
      <c r="D67" s="49" t="s">
        <v>329</v>
      </c>
      <c r="E67" s="50">
        <f>'9.1 melléklet'!E67+'9.7 melléklet'!E67</f>
        <v>0</v>
      </c>
      <c r="F67" s="50">
        <f>'9.1 melléklet'!F67+'9.7 melléklet'!F67</f>
        <v>103000000</v>
      </c>
      <c r="G67" s="50">
        <f>'9.1 melléklet'!G67+'9.7 melléklet'!G67</f>
        <v>0</v>
      </c>
      <c r="H67" s="50">
        <f>'9.1 melléklet'!H67+'9.7 melléklet'!H67</f>
        <v>103000000</v>
      </c>
    </row>
    <row r="68" spans="1:8" ht="51" hidden="1" customHeight="1" x14ac:dyDescent="0.25">
      <c r="A68" s="177" t="s">
        <v>377</v>
      </c>
      <c r="B68" s="178"/>
      <c r="C68" s="18" t="s">
        <v>330</v>
      </c>
      <c r="D68" s="18" t="s">
        <v>331</v>
      </c>
      <c r="E68" s="48">
        <f>'9.1 melléklet'!E68+'9.7 melléklet'!E68</f>
        <v>0</v>
      </c>
      <c r="F68" s="48">
        <f>'9.1 melléklet'!F68+'9.7 melléklet'!F68</f>
        <v>0</v>
      </c>
      <c r="G68" s="48">
        <f>'9.1 melléklet'!G68+'9.7 melléklet'!G68</f>
        <v>0</v>
      </c>
      <c r="H68" s="48">
        <f>'9.1 melléklet'!H68+'9.7 melléklet'!H68</f>
        <v>0</v>
      </c>
    </row>
    <row r="69" spans="1:8" ht="38.25" hidden="1" customHeight="1" x14ac:dyDescent="0.25">
      <c r="A69" s="177" t="s">
        <v>378</v>
      </c>
      <c r="B69" s="178"/>
      <c r="C69" s="18" t="s">
        <v>332</v>
      </c>
      <c r="D69" s="18" t="s">
        <v>333</v>
      </c>
      <c r="E69" s="48">
        <f>'9.1 melléklet'!E69+'9.7 melléklet'!E69</f>
        <v>0</v>
      </c>
      <c r="F69" s="48">
        <f>'9.1 melléklet'!F69+'9.7 melléklet'!F69</f>
        <v>0</v>
      </c>
      <c r="G69" s="48">
        <f>'9.1 melléklet'!G69+'9.7 melléklet'!G69</f>
        <v>0</v>
      </c>
      <c r="H69" s="48">
        <f>'9.1 melléklet'!H69+'9.7 melléklet'!H69</f>
        <v>0</v>
      </c>
    </row>
    <row r="70" spans="1:8" ht="51" hidden="1" customHeight="1" x14ac:dyDescent="0.25">
      <c r="A70" s="177" t="s">
        <v>379</v>
      </c>
      <c r="B70" s="178"/>
      <c r="C70" s="18" t="s">
        <v>334</v>
      </c>
      <c r="D70" s="18" t="s">
        <v>335</v>
      </c>
      <c r="E70" s="48">
        <f>'9.1 melléklet'!E70+'9.7 melléklet'!E70</f>
        <v>0</v>
      </c>
      <c r="F70" s="48">
        <f>'9.1 melléklet'!F70+'9.7 melléklet'!F70</f>
        <v>0</v>
      </c>
      <c r="G70" s="48">
        <f>'9.1 melléklet'!G70+'9.7 melléklet'!G70</f>
        <v>0</v>
      </c>
      <c r="H70" s="48">
        <f>'9.1 melléklet'!H70+'9.7 melléklet'!H70</f>
        <v>0</v>
      </c>
    </row>
    <row r="71" spans="1:8" ht="51" hidden="1" customHeight="1" x14ac:dyDescent="0.25">
      <c r="A71" s="177" t="s">
        <v>380</v>
      </c>
      <c r="B71" s="178"/>
      <c r="C71" s="18" t="s">
        <v>336</v>
      </c>
      <c r="D71" s="18" t="s">
        <v>337</v>
      </c>
      <c r="E71" s="48">
        <f>'9.1 melléklet'!E71+'9.7 melléklet'!E71</f>
        <v>0</v>
      </c>
      <c r="F71" s="48">
        <f>'9.1 melléklet'!F71+'9.7 melléklet'!F71</f>
        <v>0</v>
      </c>
      <c r="G71" s="48">
        <f>'9.1 melléklet'!G71+'9.7 melléklet'!G71</f>
        <v>0</v>
      </c>
      <c r="H71" s="48">
        <f>'9.1 melléklet'!H71+'9.7 melléklet'!H71</f>
        <v>0</v>
      </c>
    </row>
    <row r="72" spans="1:8" ht="25.5" hidden="1" customHeight="1" x14ac:dyDescent="0.25">
      <c r="A72" s="177" t="s">
        <v>381</v>
      </c>
      <c r="B72" s="178"/>
      <c r="C72" s="18" t="s">
        <v>338</v>
      </c>
      <c r="D72" s="18" t="s">
        <v>339</v>
      </c>
      <c r="E72" s="48">
        <f>'9.1 melléklet'!E72+'9.7 melléklet'!E72</f>
        <v>0</v>
      </c>
      <c r="F72" s="48">
        <f>'9.1 melléklet'!F72+'9.7 melléklet'!F72</f>
        <v>0</v>
      </c>
      <c r="G72" s="48">
        <f>'9.1 melléklet'!G72+'9.7 melléklet'!G72</f>
        <v>0</v>
      </c>
      <c r="H72" s="48">
        <f>'9.1 melléklet'!H72+'9.7 melléklet'!H72</f>
        <v>0</v>
      </c>
    </row>
    <row r="73" spans="1:8" ht="25.5" hidden="1" customHeight="1" x14ac:dyDescent="0.25">
      <c r="A73" s="179" t="s">
        <v>382</v>
      </c>
      <c r="B73" s="180"/>
      <c r="C73" s="49" t="s">
        <v>561</v>
      </c>
      <c r="D73" s="49" t="s">
        <v>340</v>
      </c>
      <c r="E73" s="51">
        <f>'9.1 melléklet'!E73+'9.7 melléklet'!E73</f>
        <v>0</v>
      </c>
      <c r="F73" s="51">
        <f>'9.1 melléklet'!F73+'9.7 melléklet'!F73</f>
        <v>0</v>
      </c>
      <c r="G73" s="51">
        <f>'9.1 melléklet'!G73+'9.7 melléklet'!G73</f>
        <v>0</v>
      </c>
      <c r="H73" s="51">
        <f>'9.1 melléklet'!H73+'9.7 melléklet'!H73</f>
        <v>0</v>
      </c>
    </row>
    <row r="74" spans="1:8" ht="51" hidden="1" customHeight="1" x14ac:dyDescent="0.25">
      <c r="A74" s="174" t="s">
        <v>383</v>
      </c>
      <c r="B74" s="175"/>
      <c r="C74" s="42" t="s">
        <v>341</v>
      </c>
      <c r="D74" s="42" t="s">
        <v>342</v>
      </c>
      <c r="E74" s="44">
        <f>'9.1 melléklet'!E74+'9.7 melléklet'!E74</f>
        <v>0</v>
      </c>
      <c r="F74" s="44">
        <f>'9.1 melléklet'!F74+'9.7 melléklet'!F74</f>
        <v>0</v>
      </c>
      <c r="G74" s="44">
        <f>'9.1 melléklet'!G74+'9.7 melléklet'!G74</f>
        <v>0</v>
      </c>
      <c r="H74" s="44">
        <f>'9.1 melléklet'!H74+'9.7 melléklet'!H74</f>
        <v>0</v>
      </c>
    </row>
    <row r="75" spans="1:8" ht="38.25" hidden="1" customHeight="1" x14ac:dyDescent="0.25">
      <c r="A75" s="174" t="s">
        <v>384</v>
      </c>
      <c r="B75" s="175"/>
      <c r="C75" s="42" t="s">
        <v>343</v>
      </c>
      <c r="D75" s="42" t="s">
        <v>344</v>
      </c>
      <c r="E75" s="44">
        <f>'9.1 melléklet'!E75+'9.7 melléklet'!E75</f>
        <v>0</v>
      </c>
      <c r="F75" s="44">
        <f>'9.1 melléklet'!F75+'9.7 melléklet'!F75</f>
        <v>0</v>
      </c>
      <c r="G75" s="44">
        <f>'9.1 melléklet'!G75+'9.7 melléklet'!G75</f>
        <v>0</v>
      </c>
      <c r="H75" s="44">
        <f>'9.1 melléklet'!H75+'9.7 melléklet'!H75</f>
        <v>0</v>
      </c>
    </row>
    <row r="76" spans="1:8" ht="51" hidden="1" customHeight="1" x14ac:dyDescent="0.25">
      <c r="A76" s="174" t="s">
        <v>385</v>
      </c>
      <c r="B76" s="175"/>
      <c r="C76" s="42" t="s">
        <v>345</v>
      </c>
      <c r="D76" s="42" t="s">
        <v>346</v>
      </c>
      <c r="E76" s="44">
        <f>'9.1 melléklet'!E76+'9.7 melléklet'!E76</f>
        <v>0</v>
      </c>
      <c r="F76" s="44">
        <f>'9.1 melléklet'!F76+'9.7 melléklet'!F76</f>
        <v>0</v>
      </c>
      <c r="G76" s="44">
        <f>'9.1 melléklet'!G76+'9.7 melléklet'!G76</f>
        <v>0</v>
      </c>
      <c r="H76" s="44">
        <f>'9.1 melléklet'!H76+'9.7 melléklet'!H76</f>
        <v>0</v>
      </c>
    </row>
    <row r="77" spans="1:8" ht="51" hidden="1" customHeight="1" x14ac:dyDescent="0.25">
      <c r="A77" s="174" t="s">
        <v>386</v>
      </c>
      <c r="B77" s="175"/>
      <c r="C77" s="42" t="s">
        <v>347</v>
      </c>
      <c r="D77" s="42" t="s">
        <v>348</v>
      </c>
      <c r="E77" s="43">
        <f>'9.1 melléklet'!E77+'9.7 melléklet'!E77</f>
        <v>0</v>
      </c>
      <c r="F77" s="44">
        <f>'9.1 melléklet'!F77+'9.7 melléklet'!F77</f>
        <v>0</v>
      </c>
      <c r="G77" s="44">
        <f>'9.1 melléklet'!G77+'9.7 melléklet'!G77</f>
        <v>0</v>
      </c>
      <c r="H77" s="43">
        <f>'9.1 melléklet'!H77+'9.7 melléklet'!H77</f>
        <v>0</v>
      </c>
    </row>
    <row r="78" spans="1:8" ht="25.5" hidden="1" customHeight="1" x14ac:dyDescent="0.25">
      <c r="A78" s="174" t="s">
        <v>387</v>
      </c>
      <c r="B78" s="175"/>
      <c r="C78" s="42" t="s">
        <v>349</v>
      </c>
      <c r="D78" s="42" t="s">
        <v>350</v>
      </c>
      <c r="E78" s="43">
        <f>'9.1 melléklet'!E78+'9.7 melléklet'!E78</f>
        <v>0</v>
      </c>
      <c r="F78" s="44">
        <f>'9.1 melléklet'!F78+'9.7 melléklet'!F78</f>
        <v>0</v>
      </c>
      <c r="G78" s="44">
        <f>'9.1 melléklet'!G78+'9.7 melléklet'!G78</f>
        <v>0</v>
      </c>
      <c r="H78" s="43">
        <f>'9.1 melléklet'!H78+'9.7 melléklet'!H78</f>
        <v>0</v>
      </c>
    </row>
    <row r="79" spans="1:8" ht="25.5" x14ac:dyDescent="0.25">
      <c r="A79" s="179" t="s">
        <v>388</v>
      </c>
      <c r="B79" s="180"/>
      <c r="C79" s="49" t="s">
        <v>560</v>
      </c>
      <c r="D79" s="49" t="s">
        <v>351</v>
      </c>
      <c r="E79" s="51">
        <f>'9.1 melléklet'!E79+'9.7 melléklet'!E79</f>
        <v>0</v>
      </c>
      <c r="F79" s="51">
        <f>'9.1 melléklet'!F79+'9.7 melléklet'!F79</f>
        <v>0</v>
      </c>
      <c r="G79" s="51">
        <f>'9.1 melléklet'!G79+'9.7 melléklet'!G79</f>
        <v>0</v>
      </c>
      <c r="H79" s="51">
        <f>'9.1 melléklet'!H79+'9.7 melléklet'!H79</f>
        <v>0</v>
      </c>
    </row>
    <row r="80" spans="1:8" ht="25.5" x14ac:dyDescent="0.25">
      <c r="A80" s="183" t="s">
        <v>451</v>
      </c>
      <c r="B80" s="184"/>
      <c r="C80" s="124" t="s">
        <v>559</v>
      </c>
      <c r="D80" s="124" t="s">
        <v>352</v>
      </c>
      <c r="E80" s="53">
        <f>'9.1 melléklet'!E80+'9.7 melléklet'!E80</f>
        <v>875817243</v>
      </c>
      <c r="F80" s="53">
        <f>'9.1 melléklet'!F80+'9.7 melléklet'!F80</f>
        <v>113160000</v>
      </c>
      <c r="G80" s="53">
        <f>'9.1 melléklet'!G80+'9.7 melléklet'!G80</f>
        <v>148313750</v>
      </c>
      <c r="H80" s="53">
        <f>'9.1 melléklet'!H80+'9.7 melléklet'!H80</f>
        <v>1137290993</v>
      </c>
    </row>
    <row r="81" spans="1:8" ht="25.5" hidden="1" customHeight="1" x14ac:dyDescent="0.25">
      <c r="A81" s="182" t="s">
        <v>452</v>
      </c>
      <c r="B81" s="182"/>
      <c r="C81" s="42" t="s">
        <v>404</v>
      </c>
      <c r="D81" s="42" t="s">
        <v>405</v>
      </c>
      <c r="E81" s="43">
        <f>'9.1 melléklet'!E81+'9.7 melléklet'!E81</f>
        <v>0</v>
      </c>
      <c r="F81" s="43">
        <f>'9.1 melléklet'!F81+'9.7 melléklet'!F81</f>
        <v>0</v>
      </c>
      <c r="G81" s="43">
        <f>'9.1 melléklet'!G81+'9.7 melléklet'!G81</f>
        <v>0</v>
      </c>
      <c r="H81" s="43">
        <f>'9.1 melléklet'!H81+'9.7 melléklet'!H81</f>
        <v>0</v>
      </c>
    </row>
    <row r="82" spans="1:8" ht="25.5" hidden="1" customHeight="1" x14ac:dyDescent="0.25">
      <c r="A82" s="182" t="s">
        <v>453</v>
      </c>
      <c r="B82" s="182"/>
      <c r="C82" s="42" t="s">
        <v>406</v>
      </c>
      <c r="D82" s="42" t="s">
        <v>407</v>
      </c>
      <c r="E82" s="43">
        <f>'9.1 melléklet'!E82+'9.7 melléklet'!E82</f>
        <v>0</v>
      </c>
      <c r="F82" s="43">
        <f>'9.1 melléklet'!F82+'9.7 melléklet'!F82</f>
        <v>0</v>
      </c>
      <c r="G82" s="43">
        <f>'9.1 melléklet'!G82+'9.7 melléklet'!G82</f>
        <v>0</v>
      </c>
      <c r="H82" s="43">
        <f>'9.1 melléklet'!H82+'9.7 melléklet'!H82</f>
        <v>0</v>
      </c>
    </row>
    <row r="83" spans="1:8" ht="25.5" hidden="1" customHeight="1" x14ac:dyDescent="0.25">
      <c r="A83" s="182" t="s">
        <v>454</v>
      </c>
      <c r="B83" s="182"/>
      <c r="C83" s="42" t="s">
        <v>408</v>
      </c>
      <c r="D83" s="42" t="s">
        <v>409</v>
      </c>
      <c r="E83" s="43">
        <f>'9.1 melléklet'!E83+'9.7 melléklet'!E83</f>
        <v>0</v>
      </c>
      <c r="F83" s="43">
        <f>'9.1 melléklet'!F83+'9.7 melléklet'!F83</f>
        <v>0</v>
      </c>
      <c r="G83" s="43">
        <f>'9.1 melléklet'!G83+'9.7 melléklet'!G83</f>
        <v>0</v>
      </c>
      <c r="H83" s="43">
        <f>'9.1 melléklet'!H83+'9.7 melléklet'!H83</f>
        <v>0</v>
      </c>
    </row>
    <row r="84" spans="1:8" ht="25.5" hidden="1" customHeight="1" x14ac:dyDescent="0.25">
      <c r="A84" s="185" t="s">
        <v>455</v>
      </c>
      <c r="B84" s="185"/>
      <c r="C84" s="18" t="s">
        <v>567</v>
      </c>
      <c r="D84" s="18" t="s">
        <v>410</v>
      </c>
      <c r="E84" s="47">
        <f>'9.1 melléklet'!E84+'9.7 melléklet'!E84</f>
        <v>0</v>
      </c>
      <c r="F84" s="47">
        <f>'9.1 melléklet'!F84+'9.7 melléklet'!F84</f>
        <v>0</v>
      </c>
      <c r="G84" s="47">
        <f>'9.1 melléklet'!G84+'9.7 melléklet'!G84</f>
        <v>0</v>
      </c>
      <c r="H84" s="47">
        <f>'9.1 melléklet'!H84+'9.7 melléklet'!H84</f>
        <v>0</v>
      </c>
    </row>
    <row r="85" spans="1:8" ht="38.25" hidden="1" customHeight="1" x14ac:dyDescent="0.25">
      <c r="A85" s="182" t="s">
        <v>456</v>
      </c>
      <c r="B85" s="182"/>
      <c r="C85" s="42" t="s">
        <v>411</v>
      </c>
      <c r="D85" s="42" t="s">
        <v>412</v>
      </c>
      <c r="E85" s="43">
        <f>'9.1 melléklet'!E85+'9.7 melléklet'!E85</f>
        <v>0</v>
      </c>
      <c r="F85" s="43">
        <f>'9.1 melléklet'!F85+'9.7 melléklet'!F85</f>
        <v>0</v>
      </c>
      <c r="G85" s="43">
        <f>'9.1 melléklet'!G85+'9.7 melléklet'!G85</f>
        <v>0</v>
      </c>
      <c r="H85" s="43">
        <f>'9.1 melléklet'!H85+'9.7 melléklet'!H85</f>
        <v>0</v>
      </c>
    </row>
    <row r="86" spans="1:8" ht="25.5" hidden="1" customHeight="1" x14ac:dyDescent="0.25">
      <c r="A86" s="182" t="s">
        <v>457</v>
      </c>
      <c r="B86" s="182"/>
      <c r="C86" s="42" t="s">
        <v>413</v>
      </c>
      <c r="D86" s="42" t="s">
        <v>414</v>
      </c>
      <c r="E86" s="43">
        <f>'9.1 melléklet'!E86+'9.7 melléklet'!E86</f>
        <v>0</v>
      </c>
      <c r="F86" s="43">
        <f>'9.1 melléklet'!F86+'9.7 melléklet'!F86</f>
        <v>0</v>
      </c>
      <c r="G86" s="43">
        <f>'9.1 melléklet'!G86+'9.7 melléklet'!G86</f>
        <v>0</v>
      </c>
      <c r="H86" s="43">
        <f>'9.1 melléklet'!H86+'9.7 melléklet'!H86</f>
        <v>0</v>
      </c>
    </row>
    <row r="87" spans="1:8" ht="38.25" hidden="1" customHeight="1" x14ac:dyDescent="0.25">
      <c r="A87" s="182" t="s">
        <v>458</v>
      </c>
      <c r="B87" s="182"/>
      <c r="C87" s="42" t="s">
        <v>415</v>
      </c>
      <c r="D87" s="42" t="s">
        <v>416</v>
      </c>
      <c r="E87" s="43">
        <f>'9.1 melléklet'!E87+'9.7 melléklet'!E87</f>
        <v>0</v>
      </c>
      <c r="F87" s="43">
        <f>'9.1 melléklet'!F87+'9.7 melléklet'!F87</f>
        <v>0</v>
      </c>
      <c r="G87" s="43">
        <f>'9.1 melléklet'!G87+'9.7 melléklet'!G87</f>
        <v>0</v>
      </c>
      <c r="H87" s="43">
        <f>'9.1 melléklet'!H87+'9.7 melléklet'!H87</f>
        <v>0</v>
      </c>
    </row>
    <row r="88" spans="1:8" ht="25.5" hidden="1" customHeight="1" x14ac:dyDescent="0.25">
      <c r="A88" s="182" t="s">
        <v>459</v>
      </c>
      <c r="B88" s="182"/>
      <c r="C88" s="42" t="s">
        <v>417</v>
      </c>
      <c r="D88" s="42" t="s">
        <v>418</v>
      </c>
      <c r="E88" s="43">
        <f>'9.1 melléklet'!E88+'9.7 melléklet'!E88</f>
        <v>0</v>
      </c>
      <c r="F88" s="43">
        <f>'9.1 melléklet'!F88+'9.7 melléklet'!F88</f>
        <v>0</v>
      </c>
      <c r="G88" s="43">
        <f>'9.1 melléklet'!G88+'9.7 melléklet'!G88</f>
        <v>0</v>
      </c>
      <c r="H88" s="43">
        <f>'9.1 melléklet'!H88+'9.7 melléklet'!H88</f>
        <v>0</v>
      </c>
    </row>
    <row r="89" spans="1:8" ht="25.5" x14ac:dyDescent="0.25">
      <c r="A89" s="185" t="s">
        <v>460</v>
      </c>
      <c r="B89" s="185"/>
      <c r="C89" s="18" t="s">
        <v>568</v>
      </c>
      <c r="D89" s="18" t="s">
        <v>419</v>
      </c>
      <c r="E89" s="47">
        <f>'9.1 melléklet'!E89+'9.7 melléklet'!E89</f>
        <v>0</v>
      </c>
      <c r="F89" s="47">
        <f>'9.1 melléklet'!F89+'9.7 melléklet'!F89</f>
        <v>0</v>
      </c>
      <c r="G89" s="47">
        <f>'9.1 melléklet'!G89+'9.7 melléklet'!G89</f>
        <v>0</v>
      </c>
      <c r="H89" s="47">
        <f>'9.1 melléklet'!H89+'9.7 melléklet'!H89</f>
        <v>0</v>
      </c>
    </row>
    <row r="90" spans="1:8" ht="25.5" x14ac:dyDescent="0.25">
      <c r="A90" s="182" t="s">
        <v>461</v>
      </c>
      <c r="B90" s="182"/>
      <c r="C90" s="42" t="s">
        <v>26</v>
      </c>
      <c r="D90" s="42" t="s">
        <v>420</v>
      </c>
      <c r="E90" s="43">
        <f>'9.1 melléklet'!E90+'9.7 melléklet'!E90</f>
        <v>101000000</v>
      </c>
      <c r="F90" s="43">
        <f>'9.1 melléklet'!F90+'9.7 melléklet'!F90</f>
        <v>53475000</v>
      </c>
      <c r="G90" s="43">
        <f>'9.1 melléklet'!G90+'9.7 melléklet'!G90</f>
        <v>0</v>
      </c>
      <c r="H90" s="43">
        <f>'9.1 melléklet'!H90+'9.7 melléklet'!H90</f>
        <v>154475000</v>
      </c>
    </row>
    <row r="91" spans="1:8" ht="25.5" x14ac:dyDescent="0.25">
      <c r="A91" s="182" t="s">
        <v>462</v>
      </c>
      <c r="B91" s="182"/>
      <c r="C91" s="42" t="s">
        <v>27</v>
      </c>
      <c r="D91" s="42" t="s">
        <v>421</v>
      </c>
      <c r="E91" s="43">
        <f>'9.1 melléklet'!E91+'9.7 melléklet'!E91</f>
        <v>0</v>
      </c>
      <c r="F91" s="43">
        <f>'9.1 melléklet'!F91+'9.7 melléklet'!F91</f>
        <v>0</v>
      </c>
      <c r="G91" s="43">
        <f>'9.1 melléklet'!G91+'9.7 melléklet'!G91</f>
        <v>0</v>
      </c>
      <c r="H91" s="43">
        <f>'9.1 melléklet'!H91+'9.7 melléklet'!H91</f>
        <v>0</v>
      </c>
    </row>
    <row r="92" spans="1:8" ht="25.5" x14ac:dyDescent="0.25">
      <c r="A92" s="185" t="s">
        <v>463</v>
      </c>
      <c r="B92" s="185"/>
      <c r="C92" s="18" t="s">
        <v>569</v>
      </c>
      <c r="D92" s="18" t="s">
        <v>422</v>
      </c>
      <c r="E92" s="47">
        <f>'9.1 melléklet'!E92+'9.7 melléklet'!E92</f>
        <v>101000000</v>
      </c>
      <c r="F92" s="47">
        <f>'9.1 melléklet'!F92+'9.7 melléklet'!F92</f>
        <v>53475000</v>
      </c>
      <c r="G92" s="47">
        <f>'9.1 melléklet'!G92+'9.7 melléklet'!G92</f>
        <v>0</v>
      </c>
      <c r="H92" s="47">
        <f>'9.1 melléklet'!H92+'9.7 melléklet'!H92</f>
        <v>154475000</v>
      </c>
    </row>
    <row r="93" spans="1:8" ht="25.5" x14ac:dyDescent="0.25">
      <c r="A93" s="185" t="s">
        <v>464</v>
      </c>
      <c r="B93" s="185"/>
      <c r="C93" s="18" t="s">
        <v>28</v>
      </c>
      <c r="D93" s="18" t="s">
        <v>423</v>
      </c>
      <c r="E93" s="47">
        <f>'9.1 melléklet'!E93+'9.7 melléklet'!E93</f>
        <v>0</v>
      </c>
      <c r="F93" s="47">
        <f>'9.1 melléklet'!F93+'9.7 melléklet'!F93</f>
        <v>0</v>
      </c>
      <c r="G93" s="47">
        <f>'9.1 melléklet'!G93+'9.7 melléklet'!G93</f>
        <v>0</v>
      </c>
      <c r="H93" s="47">
        <f>'9.1 melléklet'!H93+'9.7 melléklet'!H93</f>
        <v>0</v>
      </c>
    </row>
    <row r="94" spans="1:8" ht="25.5" x14ac:dyDescent="0.25">
      <c r="A94" s="185" t="s">
        <v>465</v>
      </c>
      <c r="B94" s="185"/>
      <c r="C94" s="18" t="s">
        <v>29</v>
      </c>
      <c r="D94" s="18" t="s">
        <v>424</v>
      </c>
      <c r="E94" s="47">
        <f>'9.1 melléklet'!E94+'9.7 melléklet'!E94</f>
        <v>0</v>
      </c>
      <c r="F94" s="47">
        <f>'9.1 melléklet'!F94+'9.7 melléklet'!F94</f>
        <v>0</v>
      </c>
      <c r="G94" s="47">
        <f>'9.1 melléklet'!G94+'9.7 melléklet'!G94</f>
        <v>0</v>
      </c>
      <c r="H94" s="47">
        <f>'9.1 melléklet'!H94+'9.7 melléklet'!H94</f>
        <v>0</v>
      </c>
    </row>
    <row r="95" spans="1:8" ht="25.5" x14ac:dyDescent="0.25">
      <c r="A95" s="185" t="s">
        <v>466</v>
      </c>
      <c r="B95" s="185"/>
      <c r="C95" s="18" t="s">
        <v>425</v>
      </c>
      <c r="D95" s="18" t="s">
        <v>426</v>
      </c>
      <c r="E95" s="47">
        <f>'9.1 melléklet'!E95+'9.7 melléklet'!E95</f>
        <v>508805160</v>
      </c>
      <c r="F95" s="47">
        <f>'9.1 melléklet'!F95+'9.7 melléklet'!F95</f>
        <v>0</v>
      </c>
      <c r="G95" s="47">
        <f>'9.1 melléklet'!G95+'9.7 melléklet'!G95</f>
        <v>223331766</v>
      </c>
      <c r="H95" s="47">
        <f>'9.1 melléklet'!H95+'9.7 melléklet'!H95</f>
        <v>732136926</v>
      </c>
    </row>
    <row r="96" spans="1:8" ht="25.5" hidden="1" customHeight="1" x14ac:dyDescent="0.25">
      <c r="A96" s="185" t="s">
        <v>467</v>
      </c>
      <c r="B96" s="185"/>
      <c r="C96" s="18" t="s">
        <v>427</v>
      </c>
      <c r="D96" s="18" t="s">
        <v>428</v>
      </c>
      <c r="E96" s="47">
        <f>'9.1 melléklet'!E96+'9.7 melléklet'!E96</f>
        <v>0</v>
      </c>
      <c r="F96" s="47">
        <f>'9.1 melléklet'!F96+'9.7 melléklet'!F96</f>
        <v>0</v>
      </c>
      <c r="G96" s="47">
        <f>'9.1 melléklet'!G96+'9.7 melléklet'!G96</f>
        <v>0</v>
      </c>
      <c r="H96" s="47">
        <f>'9.1 melléklet'!H96+'9.7 melléklet'!H96</f>
        <v>0</v>
      </c>
    </row>
    <row r="97" spans="1:8" ht="25.5" hidden="1" customHeight="1" x14ac:dyDescent="0.25">
      <c r="A97" s="185" t="s">
        <v>468</v>
      </c>
      <c r="B97" s="185"/>
      <c r="C97" s="18" t="s">
        <v>429</v>
      </c>
      <c r="D97" s="18" t="s">
        <v>430</v>
      </c>
      <c r="E97" s="47">
        <f>'9.1 melléklet'!E97+'9.7 melléklet'!E97</f>
        <v>0</v>
      </c>
      <c r="F97" s="47">
        <f>'9.1 melléklet'!F97+'9.7 melléklet'!F97</f>
        <v>0</v>
      </c>
      <c r="G97" s="47">
        <f>'9.1 melléklet'!G97+'9.7 melléklet'!G97</f>
        <v>0</v>
      </c>
      <c r="H97" s="47">
        <f>'9.1 melléklet'!H97+'9.7 melléklet'!H97</f>
        <v>0</v>
      </c>
    </row>
    <row r="98" spans="1:8" ht="25.5" hidden="1" customHeight="1" x14ac:dyDescent="0.25">
      <c r="A98" s="182" t="s">
        <v>469</v>
      </c>
      <c r="B98" s="182"/>
      <c r="C98" s="42" t="s">
        <v>431</v>
      </c>
      <c r="D98" s="42" t="s">
        <v>432</v>
      </c>
      <c r="E98" s="43">
        <f>'9.1 melléklet'!E98+'9.7 melléklet'!E98</f>
        <v>0</v>
      </c>
      <c r="F98" s="43">
        <f>'9.1 melléklet'!F98+'9.7 melléklet'!F98</f>
        <v>0</v>
      </c>
      <c r="G98" s="43">
        <f>'9.1 melléklet'!G98+'9.7 melléklet'!G98</f>
        <v>0</v>
      </c>
      <c r="H98" s="43">
        <f>'9.1 melléklet'!H98+'9.7 melléklet'!H98</f>
        <v>0</v>
      </c>
    </row>
    <row r="99" spans="1:8" ht="25.5" hidden="1" customHeight="1" x14ac:dyDescent="0.25">
      <c r="A99" s="182" t="s">
        <v>470</v>
      </c>
      <c r="B99" s="182"/>
      <c r="C99" s="42" t="s">
        <v>433</v>
      </c>
      <c r="D99" s="42" t="s">
        <v>434</v>
      </c>
      <c r="E99" s="43">
        <f>'9.1 melléklet'!E99+'9.7 melléklet'!E99</f>
        <v>0</v>
      </c>
      <c r="F99" s="43">
        <f>'9.1 melléklet'!F99+'9.7 melléklet'!F99</f>
        <v>0</v>
      </c>
      <c r="G99" s="43">
        <f>'9.1 melléklet'!G99+'9.7 melléklet'!G99</f>
        <v>0</v>
      </c>
      <c r="H99" s="43">
        <f>'9.1 melléklet'!H99+'9.7 melléklet'!H99</f>
        <v>0</v>
      </c>
    </row>
    <row r="100" spans="1:8" ht="25.5" x14ac:dyDescent="0.25">
      <c r="A100" s="185" t="s">
        <v>471</v>
      </c>
      <c r="B100" s="185"/>
      <c r="C100" s="18" t="s">
        <v>570</v>
      </c>
      <c r="D100" s="18" t="s">
        <v>435</v>
      </c>
      <c r="E100" s="47">
        <f>'9.1 melléklet'!E100+'9.7 melléklet'!E100</f>
        <v>0</v>
      </c>
      <c r="F100" s="47">
        <f>'9.1 melléklet'!F100+'9.7 melléklet'!F100</f>
        <v>0</v>
      </c>
      <c r="G100" s="47">
        <f>'9.1 melléklet'!G100+'9.7 melléklet'!G100</f>
        <v>0</v>
      </c>
      <c r="H100" s="47">
        <f>'9.1 melléklet'!H100+'9.7 melléklet'!H100</f>
        <v>0</v>
      </c>
    </row>
    <row r="101" spans="1:8" ht="25.5" x14ac:dyDescent="0.25">
      <c r="A101" s="186" t="s">
        <v>472</v>
      </c>
      <c r="B101" s="186"/>
      <c r="C101" s="49" t="s">
        <v>571</v>
      </c>
      <c r="D101" s="49" t="s">
        <v>436</v>
      </c>
      <c r="E101" s="50">
        <f>'9.1 melléklet'!E101+'9.7 melléklet'!E101</f>
        <v>609805160</v>
      </c>
      <c r="F101" s="50">
        <f>'9.1 melléklet'!F101+'9.7 melléklet'!F101</f>
        <v>53475000</v>
      </c>
      <c r="G101" s="50">
        <f>'9.1 melléklet'!G101+'9.7 melléklet'!G101</f>
        <v>223331766</v>
      </c>
      <c r="H101" s="50">
        <f>'9.1 melléklet'!H101+'9.7 melléklet'!H101</f>
        <v>886611926</v>
      </c>
    </row>
    <row r="102" spans="1:8" ht="38.25" hidden="1" customHeight="1" x14ac:dyDescent="0.25">
      <c r="A102" s="185" t="s">
        <v>473</v>
      </c>
      <c r="B102" s="185"/>
      <c r="C102" s="18" t="s">
        <v>437</v>
      </c>
      <c r="D102" s="18" t="s">
        <v>438</v>
      </c>
      <c r="E102" s="47">
        <f>'9.1 melléklet'!E102+'9.7 melléklet'!E102</f>
        <v>0</v>
      </c>
      <c r="F102" s="47">
        <f>'9.1 melléklet'!F102+'9.7 melléklet'!F102</f>
        <v>0</v>
      </c>
      <c r="G102" s="47">
        <f>'9.1 melléklet'!G102+'9.7 melléklet'!G102</f>
        <v>0</v>
      </c>
      <c r="H102" s="47">
        <f>'9.1 melléklet'!H102+'9.7 melléklet'!H102</f>
        <v>0</v>
      </c>
    </row>
    <row r="103" spans="1:8" ht="38.25" hidden="1" customHeight="1" x14ac:dyDescent="0.25">
      <c r="A103" s="185" t="s">
        <v>474</v>
      </c>
      <c r="B103" s="185"/>
      <c r="C103" s="18" t="s">
        <v>439</v>
      </c>
      <c r="D103" s="18" t="s">
        <v>440</v>
      </c>
      <c r="E103" s="47">
        <f>'9.1 melléklet'!E103+'9.7 melléklet'!E103</f>
        <v>0</v>
      </c>
      <c r="F103" s="47">
        <f>'9.1 melléklet'!F103+'9.7 melléklet'!F103</f>
        <v>0</v>
      </c>
      <c r="G103" s="47">
        <f>'9.1 melléklet'!G103+'9.7 melléklet'!G103</f>
        <v>0</v>
      </c>
      <c r="H103" s="47">
        <f>'9.1 melléklet'!H103+'9.7 melléklet'!H103</f>
        <v>0</v>
      </c>
    </row>
    <row r="104" spans="1:8" ht="25.5" hidden="1" customHeight="1" x14ac:dyDescent="0.25">
      <c r="A104" s="185" t="s">
        <v>475</v>
      </c>
      <c r="B104" s="185"/>
      <c r="C104" s="18" t="s">
        <v>30</v>
      </c>
      <c r="D104" s="18" t="s">
        <v>441</v>
      </c>
      <c r="E104" s="47">
        <f>'9.1 melléklet'!E104+'9.7 melléklet'!E104</f>
        <v>0</v>
      </c>
      <c r="F104" s="47">
        <f>'9.1 melléklet'!F104+'9.7 melléklet'!F104</f>
        <v>0</v>
      </c>
      <c r="G104" s="47">
        <f>'9.1 melléklet'!G104+'9.7 melléklet'!G104</f>
        <v>0</v>
      </c>
      <c r="H104" s="47">
        <f>'9.1 melléklet'!H104+'9.7 melléklet'!H104</f>
        <v>0</v>
      </c>
    </row>
    <row r="105" spans="1:8" ht="38.25" hidden="1" customHeight="1" x14ac:dyDescent="0.25">
      <c r="A105" s="185" t="s">
        <v>476</v>
      </c>
      <c r="B105" s="185"/>
      <c r="C105" s="18" t="s">
        <v>442</v>
      </c>
      <c r="D105" s="18" t="s">
        <v>443</v>
      </c>
      <c r="E105" s="47">
        <f>'9.1 melléklet'!E105+'9.7 melléklet'!E105</f>
        <v>0</v>
      </c>
      <c r="F105" s="47">
        <f>'9.1 melléklet'!F105+'9.7 melléklet'!F105</f>
        <v>0</v>
      </c>
      <c r="G105" s="47">
        <f>'9.1 melléklet'!G105+'9.7 melléklet'!G105</f>
        <v>0</v>
      </c>
      <c r="H105" s="47">
        <f>'9.1 melléklet'!H105+'9.7 melléklet'!H105</f>
        <v>0</v>
      </c>
    </row>
    <row r="106" spans="1:8" ht="25.5" hidden="1" customHeight="1" x14ac:dyDescent="0.25">
      <c r="A106" s="185" t="s">
        <v>477</v>
      </c>
      <c r="B106" s="185"/>
      <c r="C106" s="18" t="s">
        <v>444</v>
      </c>
      <c r="D106" s="18" t="s">
        <v>445</v>
      </c>
      <c r="E106" s="47">
        <f>'9.1 melléklet'!E106+'9.7 melléklet'!E106</f>
        <v>0</v>
      </c>
      <c r="F106" s="47">
        <f>'9.1 melléklet'!F106+'9.7 melléklet'!F106</f>
        <v>0</v>
      </c>
      <c r="G106" s="47">
        <f>'9.1 melléklet'!G106+'9.7 melléklet'!G106</f>
        <v>0</v>
      </c>
      <c r="H106" s="47">
        <f>'9.1 melléklet'!H106+'9.7 melléklet'!H106</f>
        <v>0</v>
      </c>
    </row>
    <row r="107" spans="1:8" ht="25.5" x14ac:dyDescent="0.25">
      <c r="A107" s="186" t="s">
        <v>478</v>
      </c>
      <c r="B107" s="186"/>
      <c r="C107" s="49" t="s">
        <v>572</v>
      </c>
      <c r="D107" s="49" t="s">
        <v>446</v>
      </c>
      <c r="E107" s="50">
        <f>'9.1 melléklet'!E107+'9.7 melléklet'!E107</f>
        <v>0</v>
      </c>
      <c r="F107" s="50">
        <f>'9.1 melléklet'!F107+'9.7 melléklet'!F107</f>
        <v>0</v>
      </c>
      <c r="G107" s="50">
        <f>'9.1 melléklet'!G107+'9.7 melléklet'!G107</f>
        <v>0</v>
      </c>
      <c r="H107" s="50">
        <f>'9.1 melléklet'!H107+'9.7 melléklet'!H107</f>
        <v>0</v>
      </c>
    </row>
    <row r="108" spans="1:8" ht="25.5" x14ac:dyDescent="0.25">
      <c r="A108" s="186" t="s">
        <v>479</v>
      </c>
      <c r="B108" s="186"/>
      <c r="C108" s="49" t="s">
        <v>31</v>
      </c>
      <c r="D108" s="49" t="s">
        <v>447</v>
      </c>
      <c r="E108" s="50">
        <f>'9.1 melléklet'!E108+'9.7 melléklet'!E108</f>
        <v>0</v>
      </c>
      <c r="F108" s="50">
        <f>'9.1 melléklet'!F108+'9.7 melléklet'!F108</f>
        <v>0</v>
      </c>
      <c r="G108" s="50">
        <f>'9.1 melléklet'!G108+'9.7 melléklet'!G108</f>
        <v>0</v>
      </c>
      <c r="H108" s="50">
        <f>'9.1 melléklet'!H108+'9.7 melléklet'!H108</f>
        <v>0</v>
      </c>
    </row>
    <row r="109" spans="1:8" x14ac:dyDescent="0.25">
      <c r="A109" s="186" t="s">
        <v>481</v>
      </c>
      <c r="B109" s="186"/>
      <c r="C109" s="49" t="s">
        <v>448</v>
      </c>
      <c r="D109" s="49" t="s">
        <v>449</v>
      </c>
      <c r="E109" s="50">
        <f>'9.1 melléklet'!E109+'9.7 melléklet'!E109</f>
        <v>0</v>
      </c>
      <c r="F109" s="50">
        <f>'9.1 melléklet'!F109+'9.7 melléklet'!F109</f>
        <v>0</v>
      </c>
      <c r="G109" s="50">
        <f>'9.1 melléklet'!G109+'9.7 melléklet'!G109</f>
        <v>0</v>
      </c>
      <c r="H109" s="50">
        <f>'9.1 melléklet'!H109+'9.7 melléklet'!H109</f>
        <v>0</v>
      </c>
    </row>
    <row r="110" spans="1:8" ht="25.5" x14ac:dyDescent="0.25">
      <c r="A110" s="176" t="s">
        <v>565</v>
      </c>
      <c r="B110" s="176"/>
      <c r="C110" s="124" t="s">
        <v>480</v>
      </c>
      <c r="D110" s="124" t="s">
        <v>450</v>
      </c>
      <c r="E110" s="53">
        <f>'9.1 melléklet'!E110+'9.7 melléklet'!E110</f>
        <v>609805160</v>
      </c>
      <c r="F110" s="53">
        <f>'9.1 melléklet'!F110+'9.7 melléklet'!F110</f>
        <v>53475000</v>
      </c>
      <c r="G110" s="53">
        <f>'9.1 melléklet'!G110+'9.7 melléklet'!G110</f>
        <v>223331766</v>
      </c>
      <c r="H110" s="53">
        <f>'9.1 melléklet'!H110+'9.7 melléklet'!H110</f>
        <v>886611926</v>
      </c>
    </row>
    <row r="111" spans="1:8" ht="21.75" customHeight="1" x14ac:dyDescent="0.25">
      <c r="A111" s="194" t="s">
        <v>566</v>
      </c>
      <c r="B111" s="194"/>
      <c r="C111" s="58" t="s">
        <v>573</v>
      </c>
      <c r="D111" s="58" t="s">
        <v>482</v>
      </c>
      <c r="E111" s="59">
        <f>'9.1 melléklet'!E111+'9.7 melléklet'!E111</f>
        <v>1485622403</v>
      </c>
      <c r="F111" s="59">
        <f>'9.1 melléklet'!F111+'9.7 melléklet'!F111</f>
        <v>166635000</v>
      </c>
      <c r="G111" s="59">
        <f>'9.1 melléklet'!G111+'9.7 melléklet'!G111</f>
        <v>371645516</v>
      </c>
      <c r="H111" s="126">
        <f>'9.1 melléklet'!H111+'9.7 melléklet'!H111</f>
        <v>2023902919</v>
      </c>
    </row>
    <row r="112" spans="1:8" x14ac:dyDescent="0.25">
      <c r="A112" s="40"/>
      <c r="B112" s="40"/>
      <c r="C112" s="7"/>
      <c r="D112" s="7"/>
      <c r="E112" s="8"/>
      <c r="F112" s="8"/>
      <c r="G112" s="8"/>
      <c r="H112" s="8"/>
    </row>
    <row r="113" spans="1:8" x14ac:dyDescent="0.25">
      <c r="A113" s="40"/>
      <c r="B113" s="40"/>
      <c r="C113" s="7"/>
      <c r="D113" s="7"/>
      <c r="E113" s="8"/>
      <c r="F113" s="8"/>
      <c r="G113" s="8"/>
      <c r="H113" s="8"/>
    </row>
    <row r="114" spans="1:8" x14ac:dyDescent="0.25">
      <c r="A114" s="40"/>
      <c r="B114" s="40"/>
      <c r="C114" s="7"/>
      <c r="D114" s="7"/>
      <c r="E114" s="8"/>
      <c r="F114" s="8"/>
      <c r="G114" s="8"/>
      <c r="H114" s="8"/>
    </row>
    <row r="115" spans="1:8" x14ac:dyDescent="0.25">
      <c r="A115" s="193"/>
      <c r="B115" s="193"/>
      <c r="C115" s="9"/>
      <c r="D115" s="9"/>
      <c r="E115" s="8"/>
      <c r="F115" s="8"/>
      <c r="G115" s="8"/>
      <c r="H115" s="8"/>
    </row>
  </sheetData>
  <mergeCells count="110">
    <mergeCell ref="A115:B115"/>
    <mergeCell ref="A107:B107"/>
    <mergeCell ref="A108:B108"/>
    <mergeCell ref="A109:B109"/>
    <mergeCell ref="A110:B110"/>
    <mergeCell ref="A111:B111"/>
    <mergeCell ref="A104:B104"/>
    <mergeCell ref="A105:B105"/>
    <mergeCell ref="A106:B106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79:B79"/>
    <mergeCell ref="A80:B80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6:B46"/>
    <mergeCell ref="A47:B47"/>
    <mergeCell ref="A48:B48"/>
    <mergeCell ref="A39:B39"/>
    <mergeCell ref="A40:B40"/>
    <mergeCell ref="A41:B41"/>
    <mergeCell ref="A42:B42"/>
    <mergeCell ref="A43:B43"/>
    <mergeCell ref="A54:B54"/>
    <mergeCell ref="A37:B37"/>
    <mergeCell ref="A38:B38"/>
    <mergeCell ref="A28:B28"/>
    <mergeCell ref="A30:B30"/>
    <mergeCell ref="A31:B31"/>
    <mergeCell ref="A32:B32"/>
    <mergeCell ref="A33:B33"/>
    <mergeCell ref="A44:B44"/>
    <mergeCell ref="A45:B45"/>
    <mergeCell ref="A29:B29"/>
    <mergeCell ref="A26:B26"/>
    <mergeCell ref="A27:B27"/>
    <mergeCell ref="A18:B18"/>
    <mergeCell ref="A19:B19"/>
    <mergeCell ref="A20:B20"/>
    <mergeCell ref="A21:B21"/>
    <mergeCell ref="A22:B22"/>
    <mergeCell ref="A35:B35"/>
    <mergeCell ref="A36:B36"/>
    <mergeCell ref="A11:B11"/>
    <mergeCell ref="A12:B12"/>
    <mergeCell ref="A13:B13"/>
    <mergeCell ref="A16:B16"/>
    <mergeCell ref="A17:B17"/>
    <mergeCell ref="A8:B8"/>
    <mergeCell ref="A23:B23"/>
    <mergeCell ref="A24:B24"/>
    <mergeCell ref="A25:B25"/>
    <mergeCell ref="A9:H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  <rowBreaks count="1" manualBreakCount="1"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C26"/>
  <sheetViews>
    <sheetView zoomScaleNormal="100" workbookViewId="0">
      <selection activeCell="C19" sqref="C19"/>
    </sheetView>
  </sheetViews>
  <sheetFormatPr defaultColWidth="9.140625" defaultRowHeight="11.25" x14ac:dyDescent="0.2"/>
  <cols>
    <col min="1" max="1" width="9.140625" style="24"/>
    <col min="2" max="2" width="31.5703125" style="24" customWidth="1"/>
    <col min="3" max="3" width="21.5703125" style="24" customWidth="1"/>
    <col min="4" max="16384" width="9.140625" style="24"/>
  </cols>
  <sheetData>
    <row r="1" spans="1:3" ht="12.75" x14ac:dyDescent="0.2">
      <c r="A1" s="215" t="s">
        <v>540</v>
      </c>
      <c r="B1" s="215"/>
      <c r="C1" s="215"/>
    </row>
    <row r="2" spans="1:3" ht="12.75" x14ac:dyDescent="0.2">
      <c r="A2" s="101"/>
      <c r="B2" s="101"/>
      <c r="C2" s="101"/>
    </row>
    <row r="3" spans="1:3" ht="12.75" x14ac:dyDescent="0.2">
      <c r="A3" s="101"/>
      <c r="B3" s="101"/>
      <c r="C3" s="101"/>
    </row>
    <row r="4" spans="1:3" ht="12.75" x14ac:dyDescent="0.2">
      <c r="A4" s="214" t="s">
        <v>114</v>
      </c>
      <c r="B4" s="214"/>
      <c r="C4" s="214"/>
    </row>
    <row r="5" spans="1:3" ht="12.75" x14ac:dyDescent="0.2">
      <c r="A5" s="101"/>
      <c r="B5" s="101"/>
      <c r="C5" s="101"/>
    </row>
    <row r="6" spans="1:3" ht="25.5" x14ac:dyDescent="0.2">
      <c r="A6" s="110" t="s">
        <v>159</v>
      </c>
      <c r="B6" s="110" t="s">
        <v>160</v>
      </c>
      <c r="C6" s="110" t="s">
        <v>547</v>
      </c>
    </row>
    <row r="7" spans="1:3" ht="12.75" x14ac:dyDescent="0.2">
      <c r="A7" s="103" t="s">
        <v>5</v>
      </c>
      <c r="B7" s="104"/>
      <c r="C7" s="105"/>
    </row>
    <row r="8" spans="1:3" ht="12.75" x14ac:dyDescent="0.2">
      <c r="A8" s="103" t="s">
        <v>7</v>
      </c>
      <c r="B8" s="104"/>
      <c r="C8" s="104"/>
    </row>
    <row r="9" spans="1:3" ht="12.75" x14ac:dyDescent="0.2">
      <c r="A9" s="103" t="s">
        <v>9</v>
      </c>
      <c r="B9" s="104"/>
      <c r="C9" s="104"/>
    </row>
    <row r="10" spans="1:3" ht="12.75" x14ac:dyDescent="0.2">
      <c r="A10" s="103" t="s">
        <v>39</v>
      </c>
      <c r="B10" s="104"/>
      <c r="C10" s="104"/>
    </row>
    <row r="11" spans="1:3" ht="12.75" x14ac:dyDescent="0.2">
      <c r="A11" s="103" t="s">
        <v>11</v>
      </c>
      <c r="B11" s="104"/>
      <c r="C11" s="104"/>
    </row>
    <row r="12" spans="1:3" ht="12.75" x14ac:dyDescent="0.2">
      <c r="A12" s="103" t="s">
        <v>18</v>
      </c>
      <c r="B12" s="104"/>
      <c r="C12" s="104"/>
    </row>
    <row r="13" spans="1:3" ht="12.75" x14ac:dyDescent="0.2">
      <c r="A13" s="103" t="s">
        <v>40</v>
      </c>
      <c r="B13" s="104"/>
      <c r="C13" s="104"/>
    </row>
    <row r="14" spans="1:3" ht="12.75" x14ac:dyDescent="0.2">
      <c r="A14" s="103" t="s">
        <v>24</v>
      </c>
      <c r="B14" s="104"/>
      <c r="C14" s="104"/>
    </row>
    <row r="15" spans="1:3" ht="12.75" x14ac:dyDescent="0.2">
      <c r="A15" s="103" t="s">
        <v>25</v>
      </c>
      <c r="B15" s="104"/>
      <c r="C15" s="104"/>
    </row>
    <row r="16" spans="1:3" ht="12.75" x14ac:dyDescent="0.2">
      <c r="A16" s="103" t="s">
        <v>44</v>
      </c>
      <c r="B16" s="106" t="s">
        <v>4</v>
      </c>
      <c r="C16" s="107">
        <f>C7</f>
        <v>0</v>
      </c>
    </row>
    <row r="17" spans="1:3" ht="12.75" x14ac:dyDescent="0.2">
      <c r="A17" s="108"/>
      <c r="B17" s="108"/>
      <c r="C17" s="108"/>
    </row>
    <row r="18" spans="1:3" ht="25.5" x14ac:dyDescent="0.2">
      <c r="A18" s="110" t="s">
        <v>159</v>
      </c>
      <c r="B18" s="110" t="s">
        <v>161</v>
      </c>
      <c r="C18" s="110" t="s">
        <v>547</v>
      </c>
    </row>
    <row r="19" spans="1:3" ht="12.75" x14ac:dyDescent="0.2">
      <c r="A19" s="103" t="s">
        <v>5</v>
      </c>
      <c r="B19" s="104" t="s">
        <v>877</v>
      </c>
      <c r="C19" s="105">
        <v>6000000</v>
      </c>
    </row>
    <row r="20" spans="1:3" ht="12.75" x14ac:dyDescent="0.2">
      <c r="A20" s="103" t="s">
        <v>7</v>
      </c>
      <c r="B20" s="109"/>
      <c r="C20" s="104"/>
    </row>
    <row r="21" spans="1:3" ht="12.75" x14ac:dyDescent="0.2">
      <c r="A21" s="103" t="s">
        <v>9</v>
      </c>
      <c r="B21" s="109"/>
      <c r="C21" s="104"/>
    </row>
    <row r="22" spans="1:3" ht="12.75" x14ac:dyDescent="0.2">
      <c r="A22" s="103" t="s">
        <v>39</v>
      </c>
      <c r="B22" s="109"/>
      <c r="C22" s="104"/>
    </row>
    <row r="23" spans="1:3" ht="12.75" x14ac:dyDescent="0.2">
      <c r="A23" s="103" t="s">
        <v>11</v>
      </c>
      <c r="B23" s="104"/>
      <c r="C23" s="104"/>
    </row>
    <row r="24" spans="1:3" ht="12.75" x14ac:dyDescent="0.2">
      <c r="A24" s="103" t="s">
        <v>18</v>
      </c>
      <c r="B24" s="104"/>
      <c r="C24" s="104"/>
    </row>
    <row r="25" spans="1:3" ht="12.75" x14ac:dyDescent="0.2">
      <c r="A25" s="103" t="s">
        <v>40</v>
      </c>
      <c r="B25" s="104"/>
      <c r="C25" s="104"/>
    </row>
    <row r="26" spans="1:3" ht="12.75" x14ac:dyDescent="0.2">
      <c r="A26" s="102" t="s">
        <v>24</v>
      </c>
      <c r="B26" s="106" t="s">
        <v>4</v>
      </c>
      <c r="C26" s="107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D17"/>
  <sheetViews>
    <sheetView zoomScaleNormal="100" workbookViewId="0">
      <selection activeCell="H16" sqref="H16"/>
    </sheetView>
  </sheetViews>
  <sheetFormatPr defaultRowHeight="27.75" customHeight="1" x14ac:dyDescent="0.25"/>
  <cols>
    <col min="1" max="1" width="47.7109375" customWidth="1"/>
    <col min="2" max="2" width="11.42578125" customWidth="1"/>
    <col min="3" max="3" width="11.140625" customWidth="1"/>
    <col min="4" max="4" width="19.28515625" customWidth="1"/>
    <col min="257" max="257" width="47.7109375" customWidth="1"/>
    <col min="258" max="258" width="15" customWidth="1"/>
    <col min="259" max="259" width="14.5703125" customWidth="1"/>
    <col min="260" max="260" width="19.28515625" customWidth="1"/>
    <col min="513" max="513" width="47.7109375" customWidth="1"/>
    <col min="514" max="514" width="15" customWidth="1"/>
    <col min="515" max="515" width="14.5703125" customWidth="1"/>
    <col min="516" max="516" width="19.28515625" customWidth="1"/>
    <col min="769" max="769" width="47.7109375" customWidth="1"/>
    <col min="770" max="770" width="15" customWidth="1"/>
    <col min="771" max="771" width="14.5703125" customWidth="1"/>
    <col min="772" max="772" width="19.28515625" customWidth="1"/>
    <col min="1025" max="1025" width="47.7109375" customWidth="1"/>
    <col min="1026" max="1026" width="15" customWidth="1"/>
    <col min="1027" max="1027" width="14.5703125" customWidth="1"/>
    <col min="1028" max="1028" width="19.28515625" customWidth="1"/>
    <col min="1281" max="1281" width="47.7109375" customWidth="1"/>
    <col min="1282" max="1282" width="15" customWidth="1"/>
    <col min="1283" max="1283" width="14.5703125" customWidth="1"/>
    <col min="1284" max="1284" width="19.28515625" customWidth="1"/>
    <col min="1537" max="1537" width="47.7109375" customWidth="1"/>
    <col min="1538" max="1538" width="15" customWidth="1"/>
    <col min="1539" max="1539" width="14.5703125" customWidth="1"/>
    <col min="1540" max="1540" width="19.28515625" customWidth="1"/>
    <col min="1793" max="1793" width="47.7109375" customWidth="1"/>
    <col min="1794" max="1794" width="15" customWidth="1"/>
    <col min="1795" max="1795" width="14.5703125" customWidth="1"/>
    <col min="1796" max="1796" width="19.28515625" customWidth="1"/>
    <col min="2049" max="2049" width="47.7109375" customWidth="1"/>
    <col min="2050" max="2050" width="15" customWidth="1"/>
    <col min="2051" max="2051" width="14.5703125" customWidth="1"/>
    <col min="2052" max="2052" width="19.28515625" customWidth="1"/>
    <col min="2305" max="2305" width="47.7109375" customWidth="1"/>
    <col min="2306" max="2306" width="15" customWidth="1"/>
    <col min="2307" max="2307" width="14.5703125" customWidth="1"/>
    <col min="2308" max="2308" width="19.28515625" customWidth="1"/>
    <col min="2561" max="2561" width="47.7109375" customWidth="1"/>
    <col min="2562" max="2562" width="15" customWidth="1"/>
    <col min="2563" max="2563" width="14.5703125" customWidth="1"/>
    <col min="2564" max="2564" width="19.28515625" customWidth="1"/>
    <col min="2817" max="2817" width="47.7109375" customWidth="1"/>
    <col min="2818" max="2818" width="15" customWidth="1"/>
    <col min="2819" max="2819" width="14.5703125" customWidth="1"/>
    <col min="2820" max="2820" width="19.28515625" customWidth="1"/>
    <col min="3073" max="3073" width="47.7109375" customWidth="1"/>
    <col min="3074" max="3074" width="15" customWidth="1"/>
    <col min="3075" max="3075" width="14.5703125" customWidth="1"/>
    <col min="3076" max="3076" width="19.28515625" customWidth="1"/>
    <col min="3329" max="3329" width="47.7109375" customWidth="1"/>
    <col min="3330" max="3330" width="15" customWidth="1"/>
    <col min="3331" max="3331" width="14.5703125" customWidth="1"/>
    <col min="3332" max="3332" width="19.28515625" customWidth="1"/>
    <col min="3585" max="3585" width="47.7109375" customWidth="1"/>
    <col min="3586" max="3586" width="15" customWidth="1"/>
    <col min="3587" max="3587" width="14.5703125" customWidth="1"/>
    <col min="3588" max="3588" width="19.28515625" customWidth="1"/>
    <col min="3841" max="3841" width="47.7109375" customWidth="1"/>
    <col min="3842" max="3842" width="15" customWidth="1"/>
    <col min="3843" max="3843" width="14.5703125" customWidth="1"/>
    <col min="3844" max="3844" width="19.28515625" customWidth="1"/>
    <col min="4097" max="4097" width="47.7109375" customWidth="1"/>
    <col min="4098" max="4098" width="15" customWidth="1"/>
    <col min="4099" max="4099" width="14.5703125" customWidth="1"/>
    <col min="4100" max="4100" width="19.28515625" customWidth="1"/>
    <col min="4353" max="4353" width="47.7109375" customWidth="1"/>
    <col min="4354" max="4354" width="15" customWidth="1"/>
    <col min="4355" max="4355" width="14.5703125" customWidth="1"/>
    <col min="4356" max="4356" width="19.28515625" customWidth="1"/>
    <col min="4609" max="4609" width="47.7109375" customWidth="1"/>
    <col min="4610" max="4610" width="15" customWidth="1"/>
    <col min="4611" max="4611" width="14.5703125" customWidth="1"/>
    <col min="4612" max="4612" width="19.28515625" customWidth="1"/>
    <col min="4865" max="4865" width="47.7109375" customWidth="1"/>
    <col min="4866" max="4866" width="15" customWidth="1"/>
    <col min="4867" max="4867" width="14.5703125" customWidth="1"/>
    <col min="4868" max="4868" width="19.28515625" customWidth="1"/>
    <col min="5121" max="5121" width="47.7109375" customWidth="1"/>
    <col min="5122" max="5122" width="15" customWidth="1"/>
    <col min="5123" max="5123" width="14.5703125" customWidth="1"/>
    <col min="5124" max="5124" width="19.28515625" customWidth="1"/>
    <col min="5377" max="5377" width="47.7109375" customWidth="1"/>
    <col min="5378" max="5378" width="15" customWidth="1"/>
    <col min="5379" max="5379" width="14.5703125" customWidth="1"/>
    <col min="5380" max="5380" width="19.28515625" customWidth="1"/>
    <col min="5633" max="5633" width="47.7109375" customWidth="1"/>
    <col min="5634" max="5634" width="15" customWidth="1"/>
    <col min="5635" max="5635" width="14.5703125" customWidth="1"/>
    <col min="5636" max="5636" width="19.28515625" customWidth="1"/>
    <col min="5889" max="5889" width="47.7109375" customWidth="1"/>
    <col min="5890" max="5890" width="15" customWidth="1"/>
    <col min="5891" max="5891" width="14.5703125" customWidth="1"/>
    <col min="5892" max="5892" width="19.28515625" customWidth="1"/>
    <col min="6145" max="6145" width="47.7109375" customWidth="1"/>
    <col min="6146" max="6146" width="15" customWidth="1"/>
    <col min="6147" max="6147" width="14.5703125" customWidth="1"/>
    <col min="6148" max="6148" width="19.28515625" customWidth="1"/>
    <col min="6401" max="6401" width="47.7109375" customWidth="1"/>
    <col min="6402" max="6402" width="15" customWidth="1"/>
    <col min="6403" max="6403" width="14.5703125" customWidth="1"/>
    <col min="6404" max="6404" width="19.28515625" customWidth="1"/>
    <col min="6657" max="6657" width="47.7109375" customWidth="1"/>
    <col min="6658" max="6658" width="15" customWidth="1"/>
    <col min="6659" max="6659" width="14.5703125" customWidth="1"/>
    <col min="6660" max="6660" width="19.28515625" customWidth="1"/>
    <col min="6913" max="6913" width="47.7109375" customWidth="1"/>
    <col min="6914" max="6914" width="15" customWidth="1"/>
    <col min="6915" max="6915" width="14.5703125" customWidth="1"/>
    <col min="6916" max="6916" width="19.28515625" customWidth="1"/>
    <col min="7169" max="7169" width="47.7109375" customWidth="1"/>
    <col min="7170" max="7170" width="15" customWidth="1"/>
    <col min="7171" max="7171" width="14.5703125" customWidth="1"/>
    <col min="7172" max="7172" width="19.28515625" customWidth="1"/>
    <col min="7425" max="7425" width="47.7109375" customWidth="1"/>
    <col min="7426" max="7426" width="15" customWidth="1"/>
    <col min="7427" max="7427" width="14.5703125" customWidth="1"/>
    <col min="7428" max="7428" width="19.28515625" customWidth="1"/>
    <col min="7681" max="7681" width="47.7109375" customWidth="1"/>
    <col min="7682" max="7682" width="15" customWidth="1"/>
    <col min="7683" max="7683" width="14.5703125" customWidth="1"/>
    <col min="7684" max="7684" width="19.28515625" customWidth="1"/>
    <col min="7937" max="7937" width="47.7109375" customWidth="1"/>
    <col min="7938" max="7938" width="15" customWidth="1"/>
    <col min="7939" max="7939" width="14.5703125" customWidth="1"/>
    <col min="7940" max="7940" width="19.28515625" customWidth="1"/>
    <col min="8193" max="8193" width="47.7109375" customWidth="1"/>
    <col min="8194" max="8194" width="15" customWidth="1"/>
    <col min="8195" max="8195" width="14.5703125" customWidth="1"/>
    <col min="8196" max="8196" width="19.28515625" customWidth="1"/>
    <col min="8449" max="8449" width="47.7109375" customWidth="1"/>
    <col min="8450" max="8450" width="15" customWidth="1"/>
    <col min="8451" max="8451" width="14.5703125" customWidth="1"/>
    <col min="8452" max="8452" width="19.28515625" customWidth="1"/>
    <col min="8705" max="8705" width="47.7109375" customWidth="1"/>
    <col min="8706" max="8706" width="15" customWidth="1"/>
    <col min="8707" max="8707" width="14.5703125" customWidth="1"/>
    <col min="8708" max="8708" width="19.28515625" customWidth="1"/>
    <col min="8961" max="8961" width="47.7109375" customWidth="1"/>
    <col min="8962" max="8962" width="15" customWidth="1"/>
    <col min="8963" max="8963" width="14.5703125" customWidth="1"/>
    <col min="8964" max="8964" width="19.28515625" customWidth="1"/>
    <col min="9217" max="9217" width="47.7109375" customWidth="1"/>
    <col min="9218" max="9218" width="15" customWidth="1"/>
    <col min="9219" max="9219" width="14.5703125" customWidth="1"/>
    <col min="9220" max="9220" width="19.28515625" customWidth="1"/>
    <col min="9473" max="9473" width="47.7109375" customWidth="1"/>
    <col min="9474" max="9474" width="15" customWidth="1"/>
    <col min="9475" max="9475" width="14.5703125" customWidth="1"/>
    <col min="9476" max="9476" width="19.28515625" customWidth="1"/>
    <col min="9729" max="9729" width="47.7109375" customWidth="1"/>
    <col min="9730" max="9730" width="15" customWidth="1"/>
    <col min="9731" max="9731" width="14.5703125" customWidth="1"/>
    <col min="9732" max="9732" width="19.28515625" customWidth="1"/>
    <col min="9985" max="9985" width="47.7109375" customWidth="1"/>
    <col min="9986" max="9986" width="15" customWidth="1"/>
    <col min="9987" max="9987" width="14.5703125" customWidth="1"/>
    <col min="9988" max="9988" width="19.28515625" customWidth="1"/>
    <col min="10241" max="10241" width="47.7109375" customWidth="1"/>
    <col min="10242" max="10242" width="15" customWidth="1"/>
    <col min="10243" max="10243" width="14.5703125" customWidth="1"/>
    <col min="10244" max="10244" width="19.28515625" customWidth="1"/>
    <col min="10497" max="10497" width="47.7109375" customWidth="1"/>
    <col min="10498" max="10498" width="15" customWidth="1"/>
    <col min="10499" max="10499" width="14.5703125" customWidth="1"/>
    <col min="10500" max="10500" width="19.28515625" customWidth="1"/>
    <col min="10753" max="10753" width="47.7109375" customWidth="1"/>
    <col min="10754" max="10754" width="15" customWidth="1"/>
    <col min="10755" max="10755" width="14.5703125" customWidth="1"/>
    <col min="10756" max="10756" width="19.28515625" customWidth="1"/>
    <col min="11009" max="11009" width="47.7109375" customWidth="1"/>
    <col min="11010" max="11010" width="15" customWidth="1"/>
    <col min="11011" max="11011" width="14.5703125" customWidth="1"/>
    <col min="11012" max="11012" width="19.28515625" customWidth="1"/>
    <col min="11265" max="11265" width="47.7109375" customWidth="1"/>
    <col min="11266" max="11266" width="15" customWidth="1"/>
    <col min="11267" max="11267" width="14.5703125" customWidth="1"/>
    <col min="11268" max="11268" width="19.28515625" customWidth="1"/>
    <col min="11521" max="11521" width="47.7109375" customWidth="1"/>
    <col min="11522" max="11522" width="15" customWidth="1"/>
    <col min="11523" max="11523" width="14.5703125" customWidth="1"/>
    <col min="11524" max="11524" width="19.28515625" customWidth="1"/>
    <col min="11777" max="11777" width="47.7109375" customWidth="1"/>
    <col min="11778" max="11778" width="15" customWidth="1"/>
    <col min="11779" max="11779" width="14.5703125" customWidth="1"/>
    <col min="11780" max="11780" width="19.28515625" customWidth="1"/>
    <col min="12033" max="12033" width="47.7109375" customWidth="1"/>
    <col min="12034" max="12034" width="15" customWidth="1"/>
    <col min="12035" max="12035" width="14.5703125" customWidth="1"/>
    <col min="12036" max="12036" width="19.28515625" customWidth="1"/>
    <col min="12289" max="12289" width="47.7109375" customWidth="1"/>
    <col min="12290" max="12290" width="15" customWidth="1"/>
    <col min="12291" max="12291" width="14.5703125" customWidth="1"/>
    <col min="12292" max="12292" width="19.28515625" customWidth="1"/>
    <col min="12545" max="12545" width="47.7109375" customWidth="1"/>
    <col min="12546" max="12546" width="15" customWidth="1"/>
    <col min="12547" max="12547" width="14.5703125" customWidth="1"/>
    <col min="12548" max="12548" width="19.28515625" customWidth="1"/>
    <col min="12801" max="12801" width="47.7109375" customWidth="1"/>
    <col min="12802" max="12802" width="15" customWidth="1"/>
    <col min="12803" max="12803" width="14.5703125" customWidth="1"/>
    <col min="12804" max="12804" width="19.28515625" customWidth="1"/>
    <col min="13057" max="13057" width="47.7109375" customWidth="1"/>
    <col min="13058" max="13058" width="15" customWidth="1"/>
    <col min="13059" max="13059" width="14.5703125" customWidth="1"/>
    <col min="13060" max="13060" width="19.28515625" customWidth="1"/>
    <col min="13313" max="13313" width="47.7109375" customWidth="1"/>
    <col min="13314" max="13314" width="15" customWidth="1"/>
    <col min="13315" max="13315" width="14.5703125" customWidth="1"/>
    <col min="13316" max="13316" width="19.28515625" customWidth="1"/>
    <col min="13569" max="13569" width="47.7109375" customWidth="1"/>
    <col min="13570" max="13570" width="15" customWidth="1"/>
    <col min="13571" max="13571" width="14.5703125" customWidth="1"/>
    <col min="13572" max="13572" width="19.28515625" customWidth="1"/>
    <col min="13825" max="13825" width="47.7109375" customWidth="1"/>
    <col min="13826" max="13826" width="15" customWidth="1"/>
    <col min="13827" max="13827" width="14.5703125" customWidth="1"/>
    <col min="13828" max="13828" width="19.28515625" customWidth="1"/>
    <col min="14081" max="14081" width="47.7109375" customWidth="1"/>
    <col min="14082" max="14082" width="15" customWidth="1"/>
    <col min="14083" max="14083" width="14.5703125" customWidth="1"/>
    <col min="14084" max="14084" width="19.28515625" customWidth="1"/>
    <col min="14337" max="14337" width="47.7109375" customWidth="1"/>
    <col min="14338" max="14338" width="15" customWidth="1"/>
    <col min="14339" max="14339" width="14.5703125" customWidth="1"/>
    <col min="14340" max="14340" width="19.28515625" customWidth="1"/>
    <col min="14593" max="14593" width="47.7109375" customWidth="1"/>
    <col min="14594" max="14594" width="15" customWidth="1"/>
    <col min="14595" max="14595" width="14.5703125" customWidth="1"/>
    <col min="14596" max="14596" width="19.28515625" customWidth="1"/>
    <col min="14849" max="14849" width="47.7109375" customWidth="1"/>
    <col min="14850" max="14850" width="15" customWidth="1"/>
    <col min="14851" max="14851" width="14.5703125" customWidth="1"/>
    <col min="14852" max="14852" width="19.28515625" customWidth="1"/>
    <col min="15105" max="15105" width="47.7109375" customWidth="1"/>
    <col min="15106" max="15106" width="15" customWidth="1"/>
    <col min="15107" max="15107" width="14.5703125" customWidth="1"/>
    <col min="15108" max="15108" width="19.28515625" customWidth="1"/>
    <col min="15361" max="15361" width="47.7109375" customWidth="1"/>
    <col min="15362" max="15362" width="15" customWidth="1"/>
    <col min="15363" max="15363" width="14.5703125" customWidth="1"/>
    <col min="15364" max="15364" width="19.28515625" customWidth="1"/>
    <col min="15617" max="15617" width="47.7109375" customWidth="1"/>
    <col min="15618" max="15618" width="15" customWidth="1"/>
    <col min="15619" max="15619" width="14.5703125" customWidth="1"/>
    <col min="15620" max="15620" width="19.28515625" customWidth="1"/>
    <col min="15873" max="15873" width="47.7109375" customWidth="1"/>
    <col min="15874" max="15874" width="15" customWidth="1"/>
    <col min="15875" max="15875" width="14.5703125" customWidth="1"/>
    <col min="15876" max="15876" width="19.28515625" customWidth="1"/>
    <col min="16129" max="16129" width="47.7109375" customWidth="1"/>
    <col min="16130" max="16130" width="15" customWidth="1"/>
    <col min="16131" max="16131" width="14.5703125" customWidth="1"/>
    <col min="16132" max="16132" width="19.28515625" customWidth="1"/>
  </cols>
  <sheetData>
    <row r="1" spans="1:4" ht="27.75" customHeight="1" x14ac:dyDescent="0.25">
      <c r="A1" s="216" t="s">
        <v>534</v>
      </c>
      <c r="B1" s="216"/>
      <c r="C1" s="216"/>
      <c r="D1" s="216"/>
    </row>
    <row r="2" spans="1:4" ht="27.75" customHeight="1" x14ac:dyDescent="0.25">
      <c r="A2" s="207" t="s">
        <v>162</v>
      </c>
      <c r="B2" s="207"/>
      <c r="C2" s="207"/>
      <c r="D2" s="207"/>
    </row>
    <row r="3" spans="1:4" ht="27.75" customHeight="1" x14ac:dyDescent="0.25">
      <c r="A3" s="217"/>
      <c r="B3" s="217"/>
      <c r="C3" s="217"/>
      <c r="D3" s="217"/>
    </row>
    <row r="4" spans="1:4" ht="27.75" customHeight="1" x14ac:dyDescent="0.25">
      <c r="A4" s="218" t="s">
        <v>163</v>
      </c>
      <c r="B4" s="218"/>
      <c r="C4" s="218"/>
      <c r="D4" s="218"/>
    </row>
    <row r="5" spans="1:4" ht="27.75" customHeight="1" x14ac:dyDescent="0.25">
      <c r="A5" s="219" t="s">
        <v>164</v>
      </c>
      <c r="B5" s="219" t="s">
        <v>165</v>
      </c>
      <c r="C5" s="219" t="s">
        <v>166</v>
      </c>
      <c r="D5" s="111" t="s">
        <v>575</v>
      </c>
    </row>
    <row r="6" spans="1:4" ht="27.75" customHeight="1" x14ac:dyDescent="0.25">
      <c r="A6" s="219"/>
      <c r="B6" s="219"/>
      <c r="C6" s="219"/>
      <c r="D6" s="111" t="s">
        <v>167</v>
      </c>
    </row>
    <row r="7" spans="1:4" ht="27.75" customHeight="1" x14ac:dyDescent="0.25">
      <c r="A7" s="112">
        <v>1</v>
      </c>
      <c r="B7" s="112">
        <v>2</v>
      </c>
      <c r="C7" s="112">
        <v>3</v>
      </c>
      <c r="D7" s="112">
        <v>4</v>
      </c>
    </row>
    <row r="8" spans="1:4" ht="27.75" customHeight="1" x14ac:dyDescent="0.25">
      <c r="A8" s="33" t="s">
        <v>168</v>
      </c>
      <c r="B8" s="34">
        <v>50000000</v>
      </c>
      <c r="C8" s="35"/>
      <c r="D8" s="34">
        <f>B8</f>
        <v>50000000</v>
      </c>
    </row>
    <row r="9" spans="1:4" ht="27.75" customHeight="1" x14ac:dyDescent="0.25">
      <c r="A9" s="33" t="s">
        <v>169</v>
      </c>
      <c r="B9" s="34">
        <v>2000000</v>
      </c>
      <c r="C9" s="35"/>
      <c r="D9" s="34">
        <f t="shared" ref="D9:D15" si="0">B9+C9</f>
        <v>2000000</v>
      </c>
    </row>
    <row r="10" spans="1:4" ht="27.75" customHeight="1" x14ac:dyDescent="0.25">
      <c r="A10" s="33" t="s">
        <v>846</v>
      </c>
      <c r="B10" s="34">
        <v>2400000</v>
      </c>
      <c r="C10" s="35"/>
      <c r="D10" s="34">
        <f>B10</f>
        <v>2400000</v>
      </c>
    </row>
    <row r="11" spans="1:4" ht="27.75" customHeight="1" x14ac:dyDescent="0.25">
      <c r="A11" s="33" t="s">
        <v>170</v>
      </c>
      <c r="B11" s="34">
        <v>2000000</v>
      </c>
      <c r="C11" s="35"/>
      <c r="D11" s="34">
        <f t="shared" si="0"/>
        <v>2000000</v>
      </c>
    </row>
    <row r="12" spans="1:4" ht="27.75" customHeight="1" x14ac:dyDescent="0.25">
      <c r="A12" s="33" t="s">
        <v>881</v>
      </c>
      <c r="B12" s="34">
        <v>1000000</v>
      </c>
      <c r="C12" s="35"/>
      <c r="D12" s="34">
        <f t="shared" si="0"/>
        <v>1000000</v>
      </c>
    </row>
    <row r="13" spans="1:4" ht="27.75" customHeight="1" x14ac:dyDescent="0.25">
      <c r="A13" s="38" t="s">
        <v>845</v>
      </c>
      <c r="B13" s="34"/>
      <c r="C13" s="38"/>
      <c r="D13" s="34"/>
    </row>
    <row r="14" spans="1:4" ht="27.75" customHeight="1" x14ac:dyDescent="0.25">
      <c r="A14" s="33" t="s">
        <v>847</v>
      </c>
      <c r="B14" s="34">
        <v>1800000</v>
      </c>
      <c r="C14" s="35"/>
      <c r="D14" s="34">
        <f t="shared" si="0"/>
        <v>1800000</v>
      </c>
    </row>
    <row r="15" spans="1:4" ht="27.75" customHeight="1" x14ac:dyDescent="0.25">
      <c r="A15" s="33" t="s">
        <v>171</v>
      </c>
      <c r="B15" s="34">
        <v>6960000</v>
      </c>
      <c r="C15" s="35"/>
      <c r="D15" s="34">
        <f t="shared" si="0"/>
        <v>6960000</v>
      </c>
    </row>
    <row r="16" spans="1:4" ht="27.75" customHeight="1" x14ac:dyDescent="0.25">
      <c r="A16" s="2" t="s">
        <v>143</v>
      </c>
      <c r="B16" s="36">
        <f>SUM(B8:B15)</f>
        <v>66160000</v>
      </c>
      <c r="C16" s="36"/>
      <c r="D16" s="36">
        <f>SUM(D8:D15)</f>
        <v>66160000</v>
      </c>
    </row>
    <row r="17" spans="1:1" ht="27.75" customHeight="1" x14ac:dyDescent="0.25">
      <c r="A17" s="3"/>
    </row>
  </sheetData>
  <mergeCells count="7">
    <mergeCell ref="A1:D1"/>
    <mergeCell ref="A2:D2"/>
    <mergeCell ref="A3:D3"/>
    <mergeCell ref="A4:D4"/>
    <mergeCell ref="A5:A6"/>
    <mergeCell ref="B5:B6"/>
    <mergeCell ref="C5:C6"/>
  </mergeCells>
  <pageMargins left="0.7" right="0.7" top="0.75" bottom="0.75" header="0.3" footer="0.3"/>
  <pageSetup paperSize="9" scale="95" orientation="portrait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G159"/>
  <sheetViews>
    <sheetView view="pageBreakPreview" topLeftCell="A121" zoomScale="60" zoomScaleNormal="100" workbookViewId="0">
      <selection activeCell="A35" sqref="A35:G35"/>
    </sheetView>
  </sheetViews>
  <sheetFormatPr defaultRowHeight="15" x14ac:dyDescent="0.25"/>
  <cols>
    <col min="1" max="1" width="4.7109375" customWidth="1"/>
    <col min="3" max="3" width="55.42578125" style="173" customWidth="1"/>
    <col min="4" max="4" width="10.85546875" customWidth="1"/>
    <col min="5" max="5" width="14.7109375" bestFit="1" customWidth="1"/>
    <col min="7" max="7" width="18.28515625" bestFit="1" customWidth="1"/>
  </cols>
  <sheetData>
    <row r="1" spans="1:7" ht="15" customHeight="1" x14ac:dyDescent="0.25">
      <c r="A1" s="220" t="s">
        <v>535</v>
      </c>
      <c r="B1" s="220"/>
      <c r="C1" s="220"/>
      <c r="D1" s="220"/>
      <c r="E1" s="220"/>
      <c r="F1" s="220"/>
      <c r="G1" s="220"/>
    </row>
    <row r="2" spans="1:7" x14ac:dyDescent="0.25">
      <c r="A2" s="68"/>
      <c r="B2" s="68"/>
      <c r="C2" s="166"/>
      <c r="D2" s="67"/>
      <c r="E2" s="67"/>
      <c r="F2" s="67"/>
      <c r="G2" s="67"/>
    </row>
    <row r="3" spans="1:7" ht="15" customHeight="1" x14ac:dyDescent="0.25">
      <c r="A3" s="207" t="s">
        <v>844</v>
      </c>
      <c r="B3" s="207"/>
      <c r="C3" s="207"/>
      <c r="D3" s="207"/>
      <c r="E3" s="207"/>
      <c r="F3" s="207"/>
      <c r="G3" s="207"/>
    </row>
    <row r="4" spans="1:7" x14ac:dyDescent="0.25">
      <c r="A4" s="207"/>
      <c r="B4" s="207"/>
      <c r="C4" s="207"/>
      <c r="D4" s="207"/>
      <c r="E4" s="207"/>
      <c r="F4" s="207"/>
      <c r="G4" s="207"/>
    </row>
    <row r="5" spans="1:7" x14ac:dyDescent="0.25">
      <c r="A5" s="68"/>
      <c r="B5" s="68"/>
      <c r="C5" s="166"/>
      <c r="D5" s="67"/>
      <c r="E5" s="67"/>
      <c r="F5" s="67"/>
      <c r="G5" s="67"/>
    </row>
    <row r="7" spans="1:7" ht="15.75" x14ac:dyDescent="0.25">
      <c r="A7" s="143" t="s">
        <v>578</v>
      </c>
      <c r="B7" s="143" t="s">
        <v>523</v>
      </c>
      <c r="C7" s="167" t="s">
        <v>579</v>
      </c>
      <c r="D7" s="143" t="s">
        <v>580</v>
      </c>
      <c r="E7" s="143" t="s">
        <v>581</v>
      </c>
      <c r="F7" s="143" t="s">
        <v>582</v>
      </c>
      <c r="G7" s="144" t="s">
        <v>524</v>
      </c>
    </row>
    <row r="8" spans="1:7" ht="47.25" x14ac:dyDescent="0.25">
      <c r="A8" s="127" t="s">
        <v>583</v>
      </c>
      <c r="B8" s="127" t="s">
        <v>584</v>
      </c>
      <c r="C8" s="165" t="s">
        <v>585</v>
      </c>
      <c r="D8" s="127" t="s">
        <v>586</v>
      </c>
      <c r="E8" s="129">
        <v>5475000</v>
      </c>
      <c r="F8" s="130">
        <v>26.95</v>
      </c>
      <c r="G8" s="128">
        <v>147551250</v>
      </c>
    </row>
    <row r="9" spans="1:7" ht="63" x14ac:dyDescent="0.25">
      <c r="A9" s="127" t="s">
        <v>587</v>
      </c>
      <c r="B9" s="127" t="s">
        <v>588</v>
      </c>
      <c r="C9" s="165" t="s">
        <v>589</v>
      </c>
      <c r="D9" s="127" t="s">
        <v>590</v>
      </c>
      <c r="E9" s="129">
        <v>0</v>
      </c>
      <c r="F9" s="129">
        <v>0</v>
      </c>
      <c r="G9" s="128">
        <v>147551250</v>
      </c>
    </row>
    <row r="10" spans="1:7" ht="63" x14ac:dyDescent="0.25">
      <c r="A10" s="127" t="s">
        <v>591</v>
      </c>
      <c r="B10" s="127" t="s">
        <v>592</v>
      </c>
      <c r="C10" s="165" t="s">
        <v>593</v>
      </c>
      <c r="D10" s="127" t="s">
        <v>590</v>
      </c>
      <c r="E10" s="129">
        <v>0</v>
      </c>
      <c r="F10" s="127"/>
      <c r="G10" s="128">
        <v>147551250</v>
      </c>
    </row>
    <row r="11" spans="1:7" ht="47.25" x14ac:dyDescent="0.25">
      <c r="A11" s="131" t="s">
        <v>594</v>
      </c>
      <c r="B11" s="131" t="s">
        <v>595</v>
      </c>
      <c r="C11" s="168" t="s">
        <v>596</v>
      </c>
      <c r="D11" s="131" t="s">
        <v>590</v>
      </c>
      <c r="E11" s="132">
        <v>5475000</v>
      </c>
      <c r="F11" s="131"/>
      <c r="G11" s="133">
        <v>147551250</v>
      </c>
    </row>
    <row r="12" spans="1:7" ht="31.5" x14ac:dyDescent="0.25">
      <c r="A12" s="127" t="s">
        <v>597</v>
      </c>
      <c r="B12" s="127" t="s">
        <v>598</v>
      </c>
      <c r="C12" s="165" t="s">
        <v>599</v>
      </c>
      <c r="D12" s="127" t="s">
        <v>600</v>
      </c>
      <c r="E12" s="129">
        <v>25200</v>
      </c>
      <c r="F12" s="127"/>
      <c r="G12" s="128">
        <v>12247200</v>
      </c>
    </row>
    <row r="13" spans="1:7" ht="15.75" x14ac:dyDescent="0.25">
      <c r="A13" s="127" t="s">
        <v>601</v>
      </c>
      <c r="B13" s="127" t="s">
        <v>602</v>
      </c>
      <c r="C13" s="165" t="s">
        <v>603</v>
      </c>
      <c r="D13" s="127" t="s">
        <v>590</v>
      </c>
      <c r="E13" s="129">
        <v>25200</v>
      </c>
      <c r="F13" s="127"/>
      <c r="G13" s="128">
        <v>12247200</v>
      </c>
    </row>
    <row r="14" spans="1:7" ht="31.5" x14ac:dyDescent="0.25">
      <c r="A14" s="127" t="s">
        <v>604</v>
      </c>
      <c r="B14" s="127" t="s">
        <v>605</v>
      </c>
      <c r="C14" s="165" t="s">
        <v>606</v>
      </c>
      <c r="D14" s="127" t="s">
        <v>590</v>
      </c>
      <c r="E14" s="129">
        <v>0</v>
      </c>
      <c r="F14" s="127"/>
      <c r="G14" s="128">
        <v>23560000</v>
      </c>
    </row>
    <row r="15" spans="1:7" ht="15.75" x14ac:dyDescent="0.25">
      <c r="A15" s="131" t="s">
        <v>607</v>
      </c>
      <c r="B15" s="131" t="s">
        <v>608</v>
      </c>
      <c r="C15" s="168" t="s">
        <v>609</v>
      </c>
      <c r="D15" s="131" t="s">
        <v>590</v>
      </c>
      <c r="E15" s="132">
        <v>0</v>
      </c>
      <c r="F15" s="131"/>
      <c r="G15" s="133">
        <v>23560000</v>
      </c>
    </row>
    <row r="16" spans="1:7" ht="31.5" x14ac:dyDescent="0.25">
      <c r="A16" s="127" t="s">
        <v>610</v>
      </c>
      <c r="B16" s="127" t="s">
        <v>611</v>
      </c>
      <c r="C16" s="165" t="s">
        <v>612</v>
      </c>
      <c r="D16" s="127" t="s">
        <v>590</v>
      </c>
      <c r="E16" s="129">
        <v>0</v>
      </c>
      <c r="F16" s="127"/>
      <c r="G16" s="128">
        <v>100000</v>
      </c>
    </row>
    <row r="17" spans="1:7" ht="15.75" x14ac:dyDescent="0.25">
      <c r="A17" s="131" t="s">
        <v>243</v>
      </c>
      <c r="B17" s="131" t="s">
        <v>613</v>
      </c>
      <c r="C17" s="168" t="s">
        <v>614</v>
      </c>
      <c r="D17" s="131" t="s">
        <v>590</v>
      </c>
      <c r="E17" s="132">
        <v>0</v>
      </c>
      <c r="F17" s="131"/>
      <c r="G17" s="133">
        <v>100000</v>
      </c>
    </row>
    <row r="18" spans="1:7" ht="15.75" x14ac:dyDescent="0.25">
      <c r="A18" s="127" t="s">
        <v>244</v>
      </c>
      <c r="B18" s="127" t="s">
        <v>615</v>
      </c>
      <c r="C18" s="165" t="s">
        <v>616</v>
      </c>
      <c r="D18" s="127" t="s">
        <v>590</v>
      </c>
      <c r="E18" s="127"/>
      <c r="F18" s="127"/>
      <c r="G18" s="128">
        <v>14147020</v>
      </c>
    </row>
    <row r="19" spans="1:7" ht="15.75" x14ac:dyDescent="0.25">
      <c r="A19" s="131" t="s">
        <v>245</v>
      </c>
      <c r="B19" s="131" t="s">
        <v>617</v>
      </c>
      <c r="C19" s="168" t="s">
        <v>618</v>
      </c>
      <c r="D19" s="131" t="s">
        <v>590</v>
      </c>
      <c r="E19" s="131"/>
      <c r="F19" s="131"/>
      <c r="G19" s="133">
        <v>14147020</v>
      </c>
    </row>
    <row r="20" spans="1:7" ht="15.75" x14ac:dyDescent="0.25">
      <c r="A20" s="127" t="s">
        <v>246</v>
      </c>
      <c r="B20" s="127" t="s">
        <v>619</v>
      </c>
      <c r="C20" s="165" t="s">
        <v>620</v>
      </c>
      <c r="D20" s="127" t="s">
        <v>621</v>
      </c>
      <c r="E20" s="127"/>
      <c r="F20" s="127"/>
      <c r="G20" s="128">
        <v>28833300</v>
      </c>
    </row>
    <row r="21" spans="1:7" ht="15.75" x14ac:dyDescent="0.25">
      <c r="A21" s="131" t="s">
        <v>185</v>
      </c>
      <c r="B21" s="131" t="s">
        <v>622</v>
      </c>
      <c r="C21" s="168" t="s">
        <v>525</v>
      </c>
      <c r="D21" s="131" t="s">
        <v>590</v>
      </c>
      <c r="E21" s="131"/>
      <c r="F21" s="131"/>
      <c r="G21" s="133">
        <v>28833300</v>
      </c>
    </row>
    <row r="22" spans="1:7" ht="31.5" x14ac:dyDescent="0.25">
      <c r="A22" s="127" t="s">
        <v>252</v>
      </c>
      <c r="B22" s="127" t="s">
        <v>623</v>
      </c>
      <c r="C22" s="165" t="s">
        <v>624</v>
      </c>
      <c r="D22" s="127" t="s">
        <v>625</v>
      </c>
      <c r="E22" s="127"/>
      <c r="F22" s="127"/>
      <c r="G22" s="128">
        <v>1399950</v>
      </c>
    </row>
    <row r="23" spans="1:7" ht="31.5" x14ac:dyDescent="0.25">
      <c r="A23" s="131" t="s">
        <v>253</v>
      </c>
      <c r="B23" s="131" t="s">
        <v>626</v>
      </c>
      <c r="C23" s="168" t="s">
        <v>627</v>
      </c>
      <c r="D23" s="131" t="s">
        <v>590</v>
      </c>
      <c r="E23" s="132">
        <v>2550</v>
      </c>
      <c r="F23" s="132">
        <v>0</v>
      </c>
      <c r="G23" s="133">
        <v>1399950</v>
      </c>
    </row>
    <row r="24" spans="1:7" ht="31.5" x14ac:dyDescent="0.25">
      <c r="A24" s="127" t="s">
        <v>254</v>
      </c>
      <c r="B24" s="127" t="s">
        <v>628</v>
      </c>
      <c r="C24" s="165" t="s">
        <v>172</v>
      </c>
      <c r="D24" s="127" t="s">
        <v>629</v>
      </c>
      <c r="E24" s="129">
        <v>100</v>
      </c>
      <c r="F24" s="129">
        <v>0</v>
      </c>
      <c r="G24" s="128">
        <v>0</v>
      </c>
    </row>
    <row r="25" spans="1:7" ht="15.75" x14ac:dyDescent="0.25">
      <c r="A25" s="127" t="s">
        <v>255</v>
      </c>
      <c r="B25" s="127" t="s">
        <v>630</v>
      </c>
      <c r="C25" s="165" t="s">
        <v>526</v>
      </c>
      <c r="D25" s="127" t="s">
        <v>631</v>
      </c>
      <c r="E25" s="129">
        <v>2</v>
      </c>
      <c r="F25" s="129">
        <v>0</v>
      </c>
      <c r="G25" s="128">
        <v>0</v>
      </c>
    </row>
    <row r="26" spans="1:7" ht="31.5" x14ac:dyDescent="0.25">
      <c r="A26" s="134" t="s">
        <v>262</v>
      </c>
      <c r="B26" s="134" t="s">
        <v>632</v>
      </c>
      <c r="C26" s="169" t="s">
        <v>633</v>
      </c>
      <c r="D26" s="134" t="s">
        <v>634</v>
      </c>
      <c r="E26" s="134"/>
      <c r="F26" s="134"/>
      <c r="G26" s="135">
        <v>227838720</v>
      </c>
    </row>
    <row r="27" spans="1:7" ht="15.75" x14ac:dyDescent="0.25">
      <c r="A27" s="127" t="s">
        <v>635</v>
      </c>
      <c r="B27" s="127"/>
      <c r="C27" s="165"/>
      <c r="D27" s="127"/>
      <c r="E27" s="127"/>
      <c r="F27" s="127"/>
      <c r="G27" s="128"/>
    </row>
    <row r="28" spans="1:7" ht="31.5" x14ac:dyDescent="0.25">
      <c r="A28" s="127" t="s">
        <v>263</v>
      </c>
      <c r="B28" s="127" t="s">
        <v>636</v>
      </c>
      <c r="C28" s="165" t="s">
        <v>637</v>
      </c>
      <c r="D28" s="127" t="s">
        <v>638</v>
      </c>
      <c r="E28" s="129">
        <v>97400</v>
      </c>
      <c r="F28" s="136">
        <v>335</v>
      </c>
      <c r="G28" s="128">
        <v>32629000</v>
      </c>
    </row>
    <row r="29" spans="1:7" ht="31.5" x14ac:dyDescent="0.25">
      <c r="A29" s="127" t="s">
        <v>264</v>
      </c>
      <c r="B29" s="127" t="s">
        <v>639</v>
      </c>
      <c r="C29" s="165" t="s">
        <v>640</v>
      </c>
      <c r="D29" s="127" t="s">
        <v>638</v>
      </c>
      <c r="E29" s="129">
        <v>48700</v>
      </c>
      <c r="F29" s="136">
        <v>0</v>
      </c>
      <c r="G29" s="128">
        <v>0</v>
      </c>
    </row>
    <row r="30" spans="1:7" ht="15.75" x14ac:dyDescent="0.25">
      <c r="A30" s="127" t="s">
        <v>641</v>
      </c>
      <c r="B30" s="127"/>
      <c r="C30" s="165"/>
      <c r="D30" s="127"/>
      <c r="E30" s="127"/>
      <c r="F30" s="127"/>
      <c r="G30" s="128"/>
    </row>
    <row r="31" spans="1:7" ht="15.75" x14ac:dyDescent="0.25">
      <c r="A31" s="127" t="s">
        <v>642</v>
      </c>
      <c r="B31" s="127"/>
      <c r="C31" s="165"/>
      <c r="D31" s="127"/>
      <c r="E31" s="127"/>
      <c r="F31" s="127"/>
      <c r="G31" s="128"/>
    </row>
    <row r="32" spans="1:7" ht="15.75" x14ac:dyDescent="0.25">
      <c r="A32" s="127" t="s">
        <v>269</v>
      </c>
      <c r="B32" s="127" t="s">
        <v>643</v>
      </c>
      <c r="C32" s="165" t="s">
        <v>644</v>
      </c>
      <c r="D32" s="127" t="s">
        <v>638</v>
      </c>
      <c r="E32" s="129">
        <v>4861500</v>
      </c>
      <c r="F32" s="136">
        <v>29</v>
      </c>
      <c r="G32" s="128">
        <v>140983500</v>
      </c>
    </row>
    <row r="33" spans="1:7" ht="15.75" x14ac:dyDescent="0.25">
      <c r="A33" s="127" t="s">
        <v>645</v>
      </c>
      <c r="B33" s="127"/>
      <c r="C33" s="165"/>
      <c r="D33" s="127"/>
      <c r="E33" s="127"/>
      <c r="F33" s="127"/>
      <c r="G33" s="128"/>
    </row>
    <row r="34" spans="1:7" ht="15.75" x14ac:dyDescent="0.25">
      <c r="A34" s="127" t="s">
        <v>271</v>
      </c>
      <c r="B34" s="127" t="s">
        <v>646</v>
      </c>
      <c r="C34" s="165" t="s">
        <v>644</v>
      </c>
      <c r="D34" s="127" t="s">
        <v>638</v>
      </c>
      <c r="E34" s="129">
        <v>2430750</v>
      </c>
      <c r="F34" s="136">
        <v>0</v>
      </c>
      <c r="G34" s="128">
        <v>0</v>
      </c>
    </row>
    <row r="35" spans="1:7" ht="30" customHeight="1" x14ac:dyDescent="0.25">
      <c r="A35" s="221" t="s">
        <v>647</v>
      </c>
      <c r="B35" s="222"/>
      <c r="C35" s="222"/>
      <c r="D35" s="222"/>
      <c r="E35" s="222"/>
      <c r="F35" s="222"/>
      <c r="G35" s="223"/>
    </row>
    <row r="36" spans="1:7" ht="15" customHeight="1" x14ac:dyDescent="0.25">
      <c r="A36" s="127" t="s">
        <v>648</v>
      </c>
      <c r="B36" s="127"/>
      <c r="C36" s="165"/>
      <c r="D36" s="127"/>
      <c r="E36" s="127"/>
      <c r="F36" s="127"/>
      <c r="G36" s="128"/>
    </row>
    <row r="37" spans="1:7" ht="15.75" x14ac:dyDescent="0.25">
      <c r="A37" s="127" t="s">
        <v>642</v>
      </c>
      <c r="B37" s="127"/>
      <c r="C37" s="165"/>
      <c r="D37" s="127"/>
      <c r="E37" s="127"/>
      <c r="F37" s="127"/>
      <c r="G37" s="128"/>
    </row>
    <row r="38" spans="1:7" ht="15.75" x14ac:dyDescent="0.25">
      <c r="A38" s="127" t="s">
        <v>649</v>
      </c>
      <c r="B38" s="127"/>
      <c r="C38" s="165"/>
      <c r="D38" s="127"/>
      <c r="E38" s="127"/>
      <c r="F38" s="127"/>
      <c r="G38" s="128"/>
    </row>
    <row r="39" spans="1:7" ht="31.5" x14ac:dyDescent="0.25">
      <c r="A39" s="127" t="s">
        <v>272</v>
      </c>
      <c r="B39" s="127" t="s">
        <v>650</v>
      </c>
      <c r="C39" s="165" t="s">
        <v>651</v>
      </c>
      <c r="D39" s="127" t="s">
        <v>638</v>
      </c>
      <c r="E39" s="129">
        <v>432000</v>
      </c>
      <c r="F39" s="136">
        <v>4</v>
      </c>
      <c r="G39" s="128">
        <v>1728000</v>
      </c>
    </row>
    <row r="40" spans="1:7" ht="15" customHeight="1" x14ac:dyDescent="0.25">
      <c r="A40" s="127" t="s">
        <v>273</v>
      </c>
      <c r="B40" s="127" t="s">
        <v>652</v>
      </c>
      <c r="C40" s="165" t="s">
        <v>653</v>
      </c>
      <c r="D40" s="127" t="s">
        <v>638</v>
      </c>
      <c r="E40" s="129">
        <v>1611000</v>
      </c>
      <c r="F40" s="136">
        <v>0</v>
      </c>
      <c r="G40" s="128">
        <v>0</v>
      </c>
    </row>
    <row r="41" spans="1:7" ht="15.75" x14ac:dyDescent="0.25">
      <c r="A41" s="127" t="s">
        <v>654</v>
      </c>
      <c r="B41" s="127"/>
      <c r="C41" s="165"/>
      <c r="D41" s="127"/>
      <c r="E41" s="127"/>
      <c r="F41" s="127"/>
      <c r="G41" s="128"/>
    </row>
    <row r="42" spans="1:7" ht="31.5" x14ac:dyDescent="0.25">
      <c r="A42" s="127" t="s">
        <v>274</v>
      </c>
      <c r="B42" s="127" t="s">
        <v>655</v>
      </c>
      <c r="C42" s="165" t="s">
        <v>651</v>
      </c>
      <c r="D42" s="127" t="s">
        <v>638</v>
      </c>
      <c r="E42" s="129">
        <v>520000</v>
      </c>
      <c r="F42" s="136">
        <v>0</v>
      </c>
      <c r="G42" s="128">
        <v>0</v>
      </c>
    </row>
    <row r="43" spans="1:7" ht="31.5" x14ac:dyDescent="0.25">
      <c r="A43" s="127" t="s">
        <v>275</v>
      </c>
      <c r="B43" s="127" t="s">
        <v>656</v>
      </c>
      <c r="C43" s="165" t="s">
        <v>653</v>
      </c>
      <c r="D43" s="127" t="s">
        <v>638</v>
      </c>
      <c r="E43" s="129">
        <v>1820000</v>
      </c>
      <c r="F43" s="136">
        <v>0</v>
      </c>
      <c r="G43" s="128">
        <v>0</v>
      </c>
    </row>
    <row r="44" spans="1:7" ht="15" customHeight="1" x14ac:dyDescent="0.25">
      <c r="A44" s="127" t="s">
        <v>645</v>
      </c>
      <c r="B44" s="127"/>
      <c r="C44" s="165"/>
      <c r="D44" s="127"/>
      <c r="E44" s="127"/>
      <c r="F44" s="127"/>
      <c r="G44" s="128"/>
    </row>
    <row r="45" spans="1:7" ht="15.75" x14ac:dyDescent="0.25">
      <c r="A45" s="127" t="s">
        <v>657</v>
      </c>
      <c r="B45" s="127"/>
      <c r="C45" s="165"/>
      <c r="D45" s="127"/>
      <c r="E45" s="127"/>
      <c r="F45" s="127"/>
      <c r="G45" s="128"/>
    </row>
    <row r="46" spans="1:7" ht="31.5" x14ac:dyDescent="0.25">
      <c r="A46" s="127" t="s">
        <v>276</v>
      </c>
      <c r="B46" s="127" t="s">
        <v>658</v>
      </c>
      <c r="C46" s="165" t="s">
        <v>651</v>
      </c>
      <c r="D46" s="127" t="s">
        <v>638</v>
      </c>
      <c r="E46" s="129">
        <v>216000</v>
      </c>
      <c r="F46" s="136">
        <v>0</v>
      </c>
      <c r="G46" s="128">
        <v>0</v>
      </c>
    </row>
    <row r="47" spans="1:7" ht="30" customHeight="1" x14ac:dyDescent="0.25">
      <c r="A47" s="127" t="s">
        <v>277</v>
      </c>
      <c r="B47" s="127" t="s">
        <v>659</v>
      </c>
      <c r="C47" s="165" t="s">
        <v>653</v>
      </c>
      <c r="D47" s="127" t="s">
        <v>638</v>
      </c>
      <c r="E47" s="129">
        <v>805500</v>
      </c>
      <c r="F47" s="136">
        <v>0</v>
      </c>
      <c r="G47" s="128">
        <v>0</v>
      </c>
    </row>
    <row r="48" spans="1:7" ht="15.75" x14ac:dyDescent="0.25">
      <c r="A48" s="127" t="s">
        <v>654</v>
      </c>
      <c r="B48" s="127"/>
      <c r="C48" s="165"/>
      <c r="D48" s="127"/>
      <c r="E48" s="127"/>
      <c r="F48" s="127"/>
      <c r="G48" s="128"/>
    </row>
    <row r="49" spans="1:7" ht="45" customHeight="1" x14ac:dyDescent="0.25">
      <c r="A49" s="127" t="s">
        <v>278</v>
      </c>
      <c r="B49" s="127" t="s">
        <v>660</v>
      </c>
      <c r="C49" s="165" t="s">
        <v>651</v>
      </c>
      <c r="D49" s="127" t="s">
        <v>638</v>
      </c>
      <c r="E49" s="129">
        <v>260000</v>
      </c>
      <c r="F49" s="136">
        <v>0</v>
      </c>
      <c r="G49" s="128">
        <v>0</v>
      </c>
    </row>
    <row r="50" spans="1:7" ht="15" customHeight="1" x14ac:dyDescent="0.25">
      <c r="A50" s="127" t="s">
        <v>294</v>
      </c>
      <c r="B50" s="127" t="s">
        <v>661</v>
      </c>
      <c r="C50" s="165" t="s">
        <v>653</v>
      </c>
      <c r="D50" s="127" t="s">
        <v>638</v>
      </c>
      <c r="E50" s="127">
        <v>910000</v>
      </c>
      <c r="F50" s="127">
        <v>0</v>
      </c>
      <c r="G50" s="128">
        <v>0</v>
      </c>
    </row>
    <row r="51" spans="1:7" ht="15.75" x14ac:dyDescent="0.25">
      <c r="A51" s="127" t="s">
        <v>662</v>
      </c>
      <c r="B51" s="127"/>
      <c r="C51" s="165"/>
      <c r="D51" s="127"/>
      <c r="E51" s="127"/>
      <c r="F51" s="127"/>
      <c r="G51" s="128"/>
    </row>
    <row r="52" spans="1:7" ht="15.75" x14ac:dyDescent="0.25">
      <c r="A52" s="127" t="s">
        <v>642</v>
      </c>
      <c r="B52" s="127"/>
      <c r="C52" s="165"/>
      <c r="D52" s="127"/>
      <c r="E52" s="127"/>
      <c r="F52" s="127"/>
      <c r="G52" s="128"/>
    </row>
    <row r="53" spans="1:7" ht="15.75" x14ac:dyDescent="0.25">
      <c r="A53" s="127" t="s">
        <v>657</v>
      </c>
      <c r="B53" s="127"/>
      <c r="C53" s="165"/>
      <c r="D53" s="127"/>
      <c r="E53" s="127"/>
      <c r="F53" s="127"/>
      <c r="G53" s="128"/>
    </row>
    <row r="54" spans="1:7" ht="31.5" x14ac:dyDescent="0.25">
      <c r="A54" s="127" t="s">
        <v>299</v>
      </c>
      <c r="B54" s="127" t="s">
        <v>663</v>
      </c>
      <c r="C54" s="165" t="s">
        <v>651</v>
      </c>
      <c r="D54" s="127" t="s">
        <v>638</v>
      </c>
      <c r="E54" s="127">
        <v>396000</v>
      </c>
      <c r="F54" s="127">
        <v>0</v>
      </c>
      <c r="G54" s="128">
        <v>0</v>
      </c>
    </row>
    <row r="55" spans="1:7" ht="31.5" x14ac:dyDescent="0.25">
      <c r="A55" s="127" t="s">
        <v>300</v>
      </c>
      <c r="B55" s="127" t="s">
        <v>664</v>
      </c>
      <c r="C55" s="165" t="s">
        <v>653</v>
      </c>
      <c r="D55" s="127" t="s">
        <v>638</v>
      </c>
      <c r="E55" s="127">
        <v>1476750</v>
      </c>
      <c r="F55" s="127">
        <v>0</v>
      </c>
      <c r="G55" s="128">
        <v>0</v>
      </c>
    </row>
    <row r="56" spans="1:7" ht="15.75" x14ac:dyDescent="0.25">
      <c r="A56" s="127" t="s">
        <v>654</v>
      </c>
      <c r="B56" s="127"/>
      <c r="C56" s="165"/>
      <c r="D56" s="127"/>
      <c r="E56" s="127"/>
      <c r="F56" s="127"/>
      <c r="G56" s="128"/>
    </row>
    <row r="57" spans="1:7" ht="31.5" x14ac:dyDescent="0.25">
      <c r="A57" s="127" t="s">
        <v>353</v>
      </c>
      <c r="B57" s="127" t="s">
        <v>665</v>
      </c>
      <c r="C57" s="165" t="s">
        <v>651</v>
      </c>
      <c r="D57" s="127" t="s">
        <v>638</v>
      </c>
      <c r="E57" s="127">
        <v>476667</v>
      </c>
      <c r="F57" s="127">
        <v>0</v>
      </c>
      <c r="G57" s="128">
        <v>0</v>
      </c>
    </row>
    <row r="58" spans="1:7" ht="31.5" x14ac:dyDescent="0.25">
      <c r="A58" s="127" t="s">
        <v>354</v>
      </c>
      <c r="B58" s="127" t="s">
        <v>666</v>
      </c>
      <c r="C58" s="165" t="s">
        <v>653</v>
      </c>
      <c r="D58" s="127" t="s">
        <v>638</v>
      </c>
      <c r="E58" s="127">
        <v>1668333</v>
      </c>
      <c r="F58" s="127">
        <v>0</v>
      </c>
      <c r="G58" s="128">
        <v>0</v>
      </c>
    </row>
    <row r="59" spans="1:7" ht="15" customHeight="1" x14ac:dyDescent="0.25">
      <c r="A59" s="127" t="s">
        <v>645</v>
      </c>
      <c r="B59" s="127"/>
      <c r="C59" s="165"/>
      <c r="D59" s="127"/>
      <c r="E59" s="127"/>
      <c r="F59" s="127"/>
      <c r="G59" s="128"/>
    </row>
    <row r="60" spans="1:7" ht="15.75" x14ac:dyDescent="0.25">
      <c r="A60" s="127" t="s">
        <v>657</v>
      </c>
      <c r="B60" s="127"/>
      <c r="C60" s="165"/>
      <c r="D60" s="127"/>
      <c r="E60" s="127"/>
      <c r="F60" s="127"/>
      <c r="G60" s="128"/>
    </row>
    <row r="61" spans="1:7" ht="31.5" x14ac:dyDescent="0.25">
      <c r="A61" s="127" t="s">
        <v>355</v>
      </c>
      <c r="B61" s="127" t="s">
        <v>667</v>
      </c>
      <c r="C61" s="165" t="s">
        <v>651</v>
      </c>
      <c r="D61" s="127" t="s">
        <v>638</v>
      </c>
      <c r="E61" s="127">
        <v>198000</v>
      </c>
      <c r="F61" s="127">
        <v>0</v>
      </c>
      <c r="G61" s="128">
        <v>0</v>
      </c>
    </row>
    <row r="62" spans="1:7" ht="31.5" x14ac:dyDescent="0.25">
      <c r="A62" s="127" t="s">
        <v>356</v>
      </c>
      <c r="B62" s="127" t="s">
        <v>668</v>
      </c>
      <c r="C62" s="165" t="s">
        <v>653</v>
      </c>
      <c r="D62" s="127" t="s">
        <v>638</v>
      </c>
      <c r="E62" s="127">
        <v>738375</v>
      </c>
      <c r="F62" s="127">
        <v>0</v>
      </c>
      <c r="G62" s="128">
        <v>0</v>
      </c>
    </row>
    <row r="63" spans="1:7" ht="15.75" x14ac:dyDescent="0.25">
      <c r="A63" s="127" t="s">
        <v>654</v>
      </c>
      <c r="B63" s="127"/>
      <c r="C63" s="165"/>
      <c r="D63" s="127"/>
      <c r="E63" s="127"/>
      <c r="F63" s="127"/>
      <c r="G63" s="128"/>
    </row>
    <row r="64" spans="1:7" ht="31.5" x14ac:dyDescent="0.25">
      <c r="A64" s="127" t="s">
        <v>357</v>
      </c>
      <c r="B64" s="127" t="s">
        <v>669</v>
      </c>
      <c r="C64" s="165" t="s">
        <v>651</v>
      </c>
      <c r="D64" s="127" t="s">
        <v>638</v>
      </c>
      <c r="E64" s="127">
        <v>238334</v>
      </c>
      <c r="F64" s="127">
        <v>0</v>
      </c>
      <c r="G64" s="128">
        <v>0</v>
      </c>
    </row>
    <row r="65" spans="1:7" ht="31.5" x14ac:dyDescent="0.25">
      <c r="A65" s="127" t="s">
        <v>358</v>
      </c>
      <c r="B65" s="127" t="s">
        <v>670</v>
      </c>
      <c r="C65" s="165" t="s">
        <v>653</v>
      </c>
      <c r="D65" s="127" t="s">
        <v>638</v>
      </c>
      <c r="E65" s="127">
        <v>834167</v>
      </c>
      <c r="F65" s="127">
        <v>0</v>
      </c>
      <c r="G65" s="128">
        <v>0</v>
      </c>
    </row>
    <row r="66" spans="1:7" ht="15.75" x14ac:dyDescent="0.25">
      <c r="A66" s="127" t="s">
        <v>671</v>
      </c>
      <c r="B66" s="127"/>
      <c r="C66" s="165"/>
      <c r="D66" s="127"/>
      <c r="E66" s="127"/>
      <c r="F66" s="127"/>
      <c r="G66" s="128"/>
    </row>
    <row r="67" spans="1:7" ht="15.75" x14ac:dyDescent="0.25">
      <c r="A67" s="127" t="s">
        <v>642</v>
      </c>
      <c r="B67" s="127"/>
      <c r="C67" s="165"/>
      <c r="D67" s="127"/>
      <c r="E67" s="127"/>
      <c r="F67" s="127"/>
      <c r="G67" s="128"/>
    </row>
    <row r="68" spans="1:7" ht="15" customHeight="1" x14ac:dyDescent="0.25">
      <c r="A68" s="127" t="s">
        <v>359</v>
      </c>
      <c r="B68" s="127" t="s">
        <v>672</v>
      </c>
      <c r="C68" s="165" t="s">
        <v>673</v>
      </c>
      <c r="D68" s="127" t="s">
        <v>638</v>
      </c>
      <c r="E68" s="127">
        <v>811600</v>
      </c>
      <c r="F68" s="127">
        <v>2</v>
      </c>
      <c r="G68" s="128">
        <v>1623200</v>
      </c>
    </row>
    <row r="69" spans="1:7" ht="31.5" x14ac:dyDescent="0.25">
      <c r="A69" s="127" t="s">
        <v>360</v>
      </c>
      <c r="B69" s="127" t="s">
        <v>674</v>
      </c>
      <c r="C69" s="165" t="s">
        <v>675</v>
      </c>
      <c r="D69" s="127" t="s">
        <v>638</v>
      </c>
      <c r="E69" s="127">
        <v>622000</v>
      </c>
      <c r="F69" s="127">
        <v>0</v>
      </c>
      <c r="G69" s="128">
        <v>0</v>
      </c>
    </row>
    <row r="70" spans="1:7" ht="31.5" x14ac:dyDescent="0.25">
      <c r="A70" s="127" t="s">
        <v>361</v>
      </c>
      <c r="B70" s="127" t="s">
        <v>676</v>
      </c>
      <c r="C70" s="165" t="s">
        <v>677</v>
      </c>
      <c r="D70" s="127" t="s">
        <v>638</v>
      </c>
      <c r="E70" s="127">
        <v>249000</v>
      </c>
      <c r="F70" s="127">
        <v>0</v>
      </c>
      <c r="G70" s="128">
        <v>0</v>
      </c>
    </row>
    <row r="71" spans="1:7" ht="15.75" x14ac:dyDescent="0.25">
      <c r="A71" s="127" t="s">
        <v>645</v>
      </c>
      <c r="B71" s="127"/>
      <c r="C71" s="165"/>
      <c r="D71" s="127"/>
      <c r="E71" s="127"/>
      <c r="F71" s="127"/>
      <c r="G71" s="128"/>
    </row>
    <row r="72" spans="1:7" ht="47.25" x14ac:dyDescent="0.25">
      <c r="A72" s="127" t="s">
        <v>362</v>
      </c>
      <c r="B72" s="127" t="s">
        <v>678</v>
      </c>
      <c r="C72" s="165" t="s">
        <v>673</v>
      </c>
      <c r="D72" s="127" t="s">
        <v>638</v>
      </c>
      <c r="E72" s="127">
        <v>405800</v>
      </c>
      <c r="F72" s="127">
        <v>0</v>
      </c>
      <c r="G72" s="128">
        <v>0</v>
      </c>
    </row>
    <row r="73" spans="1:7" ht="15" customHeight="1" x14ac:dyDescent="0.25">
      <c r="A73" s="127" t="s">
        <v>363</v>
      </c>
      <c r="B73" s="127" t="s">
        <v>679</v>
      </c>
      <c r="C73" s="165" t="s">
        <v>675</v>
      </c>
      <c r="D73" s="127" t="s">
        <v>638</v>
      </c>
      <c r="E73" s="127">
        <v>311000</v>
      </c>
      <c r="F73" s="127">
        <v>0</v>
      </c>
      <c r="G73" s="128">
        <v>0</v>
      </c>
    </row>
    <row r="74" spans="1:7" ht="31.5" x14ac:dyDescent="0.25">
      <c r="A74" s="127" t="s">
        <v>364</v>
      </c>
      <c r="B74" s="127" t="s">
        <v>680</v>
      </c>
      <c r="C74" s="165" t="s">
        <v>677</v>
      </c>
      <c r="D74" s="127" t="s">
        <v>638</v>
      </c>
      <c r="E74" s="127">
        <v>124500</v>
      </c>
      <c r="F74" s="127">
        <v>0</v>
      </c>
      <c r="G74" s="128">
        <v>0</v>
      </c>
    </row>
    <row r="75" spans="1:7" ht="15.75" x14ac:dyDescent="0.25">
      <c r="A75" s="127" t="s">
        <v>681</v>
      </c>
      <c r="B75" s="127"/>
      <c r="C75" s="165"/>
      <c r="D75" s="127"/>
      <c r="E75" s="127"/>
      <c r="F75" s="127"/>
      <c r="G75" s="128"/>
    </row>
    <row r="76" spans="1:7" ht="15.75" x14ac:dyDescent="0.25">
      <c r="A76" s="127" t="s">
        <v>642</v>
      </c>
      <c r="B76" s="127"/>
      <c r="C76" s="165"/>
      <c r="D76" s="127"/>
      <c r="E76" s="127"/>
      <c r="F76" s="127"/>
      <c r="G76" s="128"/>
    </row>
    <row r="77" spans="1:7" ht="31.5" x14ac:dyDescent="0.25">
      <c r="A77" s="127" t="s">
        <v>365</v>
      </c>
      <c r="B77" s="127" t="s">
        <v>682</v>
      </c>
      <c r="C77" s="165" t="s">
        <v>683</v>
      </c>
      <c r="D77" s="127" t="s">
        <v>638</v>
      </c>
      <c r="E77" s="127">
        <v>2919000</v>
      </c>
      <c r="F77" s="127">
        <v>21</v>
      </c>
      <c r="G77" s="128">
        <v>61299000</v>
      </c>
    </row>
    <row r="78" spans="1:7" ht="31.5" x14ac:dyDescent="0.25">
      <c r="A78" s="127" t="s">
        <v>366</v>
      </c>
      <c r="B78" s="127" t="s">
        <v>684</v>
      </c>
      <c r="C78" s="165" t="s">
        <v>685</v>
      </c>
      <c r="D78" s="127" t="s">
        <v>638</v>
      </c>
      <c r="E78" s="127">
        <v>4861500</v>
      </c>
      <c r="F78" s="127">
        <v>0</v>
      </c>
      <c r="G78" s="128">
        <v>0</v>
      </c>
    </row>
    <row r="79" spans="1:7" ht="15.75" x14ac:dyDescent="0.25">
      <c r="A79" s="127" t="s">
        <v>645</v>
      </c>
      <c r="B79" s="127"/>
      <c r="C79" s="165"/>
      <c r="D79" s="127"/>
      <c r="E79" s="127"/>
      <c r="F79" s="127"/>
      <c r="G79" s="128"/>
    </row>
    <row r="80" spans="1:7" ht="31.5" x14ac:dyDescent="0.25">
      <c r="A80" s="127" t="s">
        <v>367</v>
      </c>
      <c r="B80" s="127" t="s">
        <v>686</v>
      </c>
      <c r="C80" s="165" t="s">
        <v>683</v>
      </c>
      <c r="D80" s="127" t="s">
        <v>638</v>
      </c>
      <c r="E80" s="127">
        <v>1459500</v>
      </c>
      <c r="F80" s="127">
        <v>0</v>
      </c>
      <c r="G80" s="128">
        <v>0</v>
      </c>
    </row>
    <row r="81" spans="1:7" ht="31.5" x14ac:dyDescent="0.25">
      <c r="A81" s="127" t="s">
        <v>368</v>
      </c>
      <c r="B81" s="127" t="s">
        <v>687</v>
      </c>
      <c r="C81" s="165" t="s">
        <v>685</v>
      </c>
      <c r="D81" s="127" t="s">
        <v>638</v>
      </c>
      <c r="E81" s="127">
        <v>2430750</v>
      </c>
      <c r="F81" s="127">
        <v>0</v>
      </c>
      <c r="G81" s="128">
        <v>0</v>
      </c>
    </row>
    <row r="82" spans="1:7" ht="15" customHeight="1" x14ac:dyDescent="0.25">
      <c r="A82" s="127" t="s">
        <v>369</v>
      </c>
      <c r="B82" s="127" t="s">
        <v>688</v>
      </c>
      <c r="C82" s="165" t="s">
        <v>689</v>
      </c>
      <c r="D82" s="127" t="s">
        <v>638</v>
      </c>
      <c r="E82" s="127">
        <v>189000</v>
      </c>
      <c r="F82" s="127">
        <v>0</v>
      </c>
      <c r="G82" s="128">
        <v>0</v>
      </c>
    </row>
    <row r="83" spans="1:7" ht="31.5" x14ac:dyDescent="0.25">
      <c r="A83" s="134" t="s">
        <v>370</v>
      </c>
      <c r="B83" s="134" t="s">
        <v>690</v>
      </c>
      <c r="C83" s="169" t="s">
        <v>527</v>
      </c>
      <c r="D83" s="134" t="s">
        <v>590</v>
      </c>
      <c r="E83" s="134"/>
      <c r="F83" s="134"/>
      <c r="G83" s="135">
        <v>238262700</v>
      </c>
    </row>
    <row r="84" spans="1:7" ht="31.5" x14ac:dyDescent="0.25">
      <c r="A84" s="137" t="s">
        <v>371</v>
      </c>
      <c r="B84" s="137" t="s">
        <v>691</v>
      </c>
      <c r="C84" s="170" t="s">
        <v>692</v>
      </c>
      <c r="D84" s="137" t="s">
        <v>590</v>
      </c>
      <c r="E84" s="137"/>
      <c r="F84" s="137"/>
      <c r="G84" s="138">
        <v>31466189</v>
      </c>
    </row>
    <row r="85" spans="1:7" ht="15.75" x14ac:dyDescent="0.25">
      <c r="A85" s="127" t="s">
        <v>693</v>
      </c>
      <c r="B85" s="127"/>
      <c r="C85" s="165"/>
      <c r="D85" s="127"/>
      <c r="E85" s="127"/>
      <c r="F85" s="127"/>
      <c r="G85" s="128"/>
    </row>
    <row r="86" spans="1:7" ht="15.75" x14ac:dyDescent="0.25">
      <c r="A86" s="139" t="s">
        <v>372</v>
      </c>
      <c r="B86" s="139" t="s">
        <v>694</v>
      </c>
      <c r="C86" s="171" t="s">
        <v>189</v>
      </c>
      <c r="D86" s="139" t="s">
        <v>695</v>
      </c>
      <c r="E86" s="139">
        <v>4100000</v>
      </c>
      <c r="F86" s="139"/>
      <c r="G86" s="140">
        <v>8610000</v>
      </c>
    </row>
    <row r="87" spans="1:7" ht="15" customHeight="1" x14ac:dyDescent="0.25">
      <c r="A87" s="127" t="s">
        <v>373</v>
      </c>
      <c r="B87" s="127" t="s">
        <v>696</v>
      </c>
      <c r="C87" s="165" t="s">
        <v>528</v>
      </c>
      <c r="D87" s="127" t="s">
        <v>695</v>
      </c>
      <c r="E87" s="127">
        <v>3650000</v>
      </c>
      <c r="F87" s="127"/>
      <c r="G87" s="128">
        <v>0</v>
      </c>
    </row>
    <row r="88" spans="1:7" ht="15.75" x14ac:dyDescent="0.25">
      <c r="A88" s="139" t="s">
        <v>374</v>
      </c>
      <c r="B88" s="139" t="s">
        <v>697</v>
      </c>
      <c r="C88" s="171" t="s">
        <v>698</v>
      </c>
      <c r="D88" s="139" t="s">
        <v>638</v>
      </c>
      <c r="E88" s="139">
        <v>66360</v>
      </c>
      <c r="F88" s="139">
        <v>40</v>
      </c>
      <c r="G88" s="140">
        <v>2654400</v>
      </c>
    </row>
    <row r="89" spans="1:7" ht="15.75" x14ac:dyDescent="0.25">
      <c r="A89" s="127" t="s">
        <v>375</v>
      </c>
      <c r="B89" s="127" t="s">
        <v>699</v>
      </c>
      <c r="C89" s="165" t="s">
        <v>700</v>
      </c>
      <c r="D89" s="127" t="s">
        <v>638</v>
      </c>
      <c r="E89" s="127">
        <v>72996</v>
      </c>
      <c r="F89" s="127">
        <v>0</v>
      </c>
      <c r="G89" s="128">
        <v>0</v>
      </c>
    </row>
    <row r="90" spans="1:7" ht="15.75" x14ac:dyDescent="0.25">
      <c r="A90" s="139" t="s">
        <v>376</v>
      </c>
      <c r="B90" s="139" t="s">
        <v>701</v>
      </c>
      <c r="C90" s="171" t="s">
        <v>702</v>
      </c>
      <c r="D90" s="139" t="s">
        <v>638</v>
      </c>
      <c r="E90" s="139">
        <v>25000</v>
      </c>
      <c r="F90" s="139">
        <v>5</v>
      </c>
      <c r="G90" s="140">
        <v>125000</v>
      </c>
    </row>
    <row r="91" spans="1:7" ht="15.75" x14ac:dyDescent="0.25">
      <c r="A91" s="139" t="s">
        <v>377</v>
      </c>
      <c r="B91" s="139" t="s">
        <v>703</v>
      </c>
      <c r="C91" s="171" t="s">
        <v>704</v>
      </c>
      <c r="D91" s="139" t="s">
        <v>638</v>
      </c>
      <c r="E91" s="139">
        <v>363000</v>
      </c>
      <c r="F91" s="139">
        <v>11</v>
      </c>
      <c r="G91" s="140">
        <v>3993000</v>
      </c>
    </row>
    <row r="92" spans="1:7" ht="15.75" x14ac:dyDescent="0.25">
      <c r="A92" s="127" t="s">
        <v>378</v>
      </c>
      <c r="B92" s="127" t="s">
        <v>705</v>
      </c>
      <c r="C92" s="165" t="s">
        <v>706</v>
      </c>
      <c r="D92" s="127" t="s">
        <v>638</v>
      </c>
      <c r="E92" s="127">
        <v>471900</v>
      </c>
      <c r="F92" s="127">
        <v>0</v>
      </c>
      <c r="G92" s="128">
        <v>0</v>
      </c>
    </row>
    <row r="93" spans="1:7" ht="15.75" x14ac:dyDescent="0.25">
      <c r="A93" s="127" t="s">
        <v>379</v>
      </c>
      <c r="B93" s="127" t="s">
        <v>707</v>
      </c>
      <c r="C93" s="165" t="s">
        <v>708</v>
      </c>
      <c r="D93" s="127" t="s">
        <v>709</v>
      </c>
      <c r="E93" s="127">
        <v>4479000</v>
      </c>
      <c r="F93" s="127">
        <v>0</v>
      </c>
      <c r="G93" s="128">
        <v>0</v>
      </c>
    </row>
    <row r="94" spans="1:7" ht="15.75" x14ac:dyDescent="0.25">
      <c r="A94" s="127" t="s">
        <v>380</v>
      </c>
      <c r="B94" s="127" t="s">
        <v>710</v>
      </c>
      <c r="C94" s="165" t="s">
        <v>711</v>
      </c>
      <c r="D94" s="127" t="s">
        <v>638</v>
      </c>
      <c r="E94" s="127">
        <v>217000</v>
      </c>
      <c r="F94" s="127">
        <v>0</v>
      </c>
      <c r="G94" s="128">
        <v>0</v>
      </c>
    </row>
    <row r="95" spans="1:7" ht="31.5" x14ac:dyDescent="0.25">
      <c r="A95" s="127" t="s">
        <v>381</v>
      </c>
      <c r="B95" s="127" t="s">
        <v>712</v>
      </c>
      <c r="C95" s="165" t="s">
        <v>713</v>
      </c>
      <c r="D95" s="127" t="s">
        <v>638</v>
      </c>
      <c r="E95" s="127">
        <v>325500</v>
      </c>
      <c r="F95" s="127">
        <v>0</v>
      </c>
      <c r="G95" s="128">
        <v>0</v>
      </c>
    </row>
    <row r="96" spans="1:7" ht="15" customHeight="1" x14ac:dyDescent="0.25">
      <c r="A96" s="127" t="s">
        <v>382</v>
      </c>
      <c r="B96" s="127" t="s">
        <v>714</v>
      </c>
      <c r="C96" s="165" t="s">
        <v>715</v>
      </c>
      <c r="D96" s="127" t="s">
        <v>638</v>
      </c>
      <c r="E96" s="127">
        <v>130200</v>
      </c>
      <c r="F96" s="127">
        <v>0</v>
      </c>
      <c r="G96" s="128">
        <v>0</v>
      </c>
    </row>
    <row r="97" spans="1:7" ht="31.5" x14ac:dyDescent="0.25">
      <c r="A97" s="127" t="s">
        <v>383</v>
      </c>
      <c r="B97" s="127" t="s">
        <v>716</v>
      </c>
      <c r="C97" s="165" t="s">
        <v>717</v>
      </c>
      <c r="D97" s="127" t="s">
        <v>638</v>
      </c>
      <c r="E97" s="127">
        <v>195300</v>
      </c>
      <c r="F97" s="127">
        <v>0</v>
      </c>
      <c r="G97" s="128">
        <v>0</v>
      </c>
    </row>
    <row r="98" spans="1:7" ht="31.5" x14ac:dyDescent="0.25">
      <c r="A98" s="139" t="s">
        <v>384</v>
      </c>
      <c r="B98" s="139" t="s">
        <v>718</v>
      </c>
      <c r="C98" s="171" t="s">
        <v>719</v>
      </c>
      <c r="D98" s="139" t="s">
        <v>638</v>
      </c>
      <c r="E98" s="139">
        <v>732000</v>
      </c>
      <c r="F98" s="139">
        <v>10</v>
      </c>
      <c r="G98" s="140">
        <v>7320000</v>
      </c>
    </row>
    <row r="99" spans="1:7" ht="31.5" x14ac:dyDescent="0.25">
      <c r="A99" s="127" t="s">
        <v>385</v>
      </c>
      <c r="B99" s="127" t="s">
        <v>720</v>
      </c>
      <c r="C99" s="165" t="s">
        <v>721</v>
      </c>
      <c r="D99" s="127" t="s">
        <v>638</v>
      </c>
      <c r="E99" s="127">
        <v>805200</v>
      </c>
      <c r="F99" s="127">
        <v>0</v>
      </c>
      <c r="G99" s="128">
        <v>0</v>
      </c>
    </row>
    <row r="100" spans="1:7" ht="31.5" x14ac:dyDescent="0.25">
      <c r="A100" s="127" t="s">
        <v>386</v>
      </c>
      <c r="B100" s="127" t="s">
        <v>722</v>
      </c>
      <c r="C100" s="165" t="s">
        <v>723</v>
      </c>
      <c r="D100" s="127" t="s">
        <v>638</v>
      </c>
      <c r="E100" s="127">
        <v>439200</v>
      </c>
      <c r="F100" s="127">
        <v>0</v>
      </c>
      <c r="G100" s="128">
        <v>0</v>
      </c>
    </row>
    <row r="101" spans="1:7" ht="31.5" x14ac:dyDescent="0.25">
      <c r="A101" s="127" t="s">
        <v>387</v>
      </c>
      <c r="B101" s="127" t="s">
        <v>724</v>
      </c>
      <c r="C101" s="165" t="s">
        <v>725</v>
      </c>
      <c r="D101" s="127" t="s">
        <v>638</v>
      </c>
      <c r="E101" s="127">
        <v>483120</v>
      </c>
      <c r="F101" s="127">
        <v>0</v>
      </c>
      <c r="G101" s="128">
        <v>0</v>
      </c>
    </row>
    <row r="102" spans="1:7" ht="31.5" x14ac:dyDescent="0.25">
      <c r="A102" s="127" t="s">
        <v>388</v>
      </c>
      <c r="B102" s="127" t="s">
        <v>726</v>
      </c>
      <c r="C102" s="165" t="s">
        <v>727</v>
      </c>
      <c r="D102" s="127" t="s">
        <v>638</v>
      </c>
      <c r="E102" s="127">
        <v>732000</v>
      </c>
      <c r="F102" s="127">
        <v>0</v>
      </c>
      <c r="G102" s="128">
        <v>0</v>
      </c>
    </row>
    <row r="103" spans="1:7" ht="31.5" x14ac:dyDescent="0.25">
      <c r="A103" s="127" t="s">
        <v>451</v>
      </c>
      <c r="B103" s="127" t="s">
        <v>728</v>
      </c>
      <c r="C103" s="165" t="s">
        <v>729</v>
      </c>
      <c r="D103" s="127" t="s">
        <v>638</v>
      </c>
      <c r="E103" s="127">
        <v>805200</v>
      </c>
      <c r="F103" s="127">
        <v>0</v>
      </c>
      <c r="G103" s="128">
        <v>0</v>
      </c>
    </row>
    <row r="104" spans="1:7" ht="31.5" x14ac:dyDescent="0.25">
      <c r="A104" s="127" t="s">
        <v>452</v>
      </c>
      <c r="B104" s="127" t="s">
        <v>730</v>
      </c>
      <c r="C104" s="165" t="s">
        <v>731</v>
      </c>
      <c r="D104" s="127" t="s">
        <v>638</v>
      </c>
      <c r="E104" s="127">
        <v>439200</v>
      </c>
      <c r="F104" s="127">
        <v>0</v>
      </c>
      <c r="G104" s="128">
        <v>0</v>
      </c>
    </row>
    <row r="105" spans="1:7" ht="15" customHeight="1" x14ac:dyDescent="0.25">
      <c r="A105" s="127" t="s">
        <v>453</v>
      </c>
      <c r="B105" s="127" t="s">
        <v>732</v>
      </c>
      <c r="C105" s="165" t="s">
        <v>733</v>
      </c>
      <c r="D105" s="127" t="s">
        <v>638</v>
      </c>
      <c r="E105" s="127">
        <v>483120</v>
      </c>
      <c r="F105" s="127">
        <v>0</v>
      </c>
      <c r="G105" s="128">
        <v>0</v>
      </c>
    </row>
    <row r="106" spans="1:7" ht="31.5" x14ac:dyDescent="0.25">
      <c r="A106" s="127" t="s">
        <v>454</v>
      </c>
      <c r="B106" s="127" t="s">
        <v>734</v>
      </c>
      <c r="C106" s="165" t="s">
        <v>735</v>
      </c>
      <c r="D106" s="127" t="s">
        <v>638</v>
      </c>
      <c r="E106" s="127">
        <v>375000</v>
      </c>
      <c r="F106" s="127">
        <v>0</v>
      </c>
      <c r="G106" s="128">
        <v>0</v>
      </c>
    </row>
    <row r="107" spans="1:7" ht="31.5" x14ac:dyDescent="0.25">
      <c r="A107" s="127" t="s">
        <v>455</v>
      </c>
      <c r="B107" s="127" t="s">
        <v>736</v>
      </c>
      <c r="C107" s="165" t="s">
        <v>737</v>
      </c>
      <c r="D107" s="127" t="s">
        <v>638</v>
      </c>
      <c r="E107" s="127">
        <v>450000</v>
      </c>
      <c r="F107" s="127">
        <v>0</v>
      </c>
      <c r="G107" s="128">
        <v>0</v>
      </c>
    </row>
    <row r="108" spans="1:7" ht="15" customHeight="1" x14ac:dyDescent="0.25">
      <c r="A108" s="127" t="s">
        <v>456</v>
      </c>
      <c r="B108" s="127" t="s">
        <v>738</v>
      </c>
      <c r="C108" s="165" t="s">
        <v>739</v>
      </c>
      <c r="D108" s="127" t="s">
        <v>638</v>
      </c>
      <c r="E108" s="127">
        <v>225000</v>
      </c>
      <c r="F108" s="127">
        <v>0</v>
      </c>
      <c r="G108" s="128">
        <v>0</v>
      </c>
    </row>
    <row r="109" spans="1:7" ht="47.25" x14ac:dyDescent="0.25">
      <c r="A109" s="127" t="s">
        <v>457</v>
      </c>
      <c r="B109" s="127" t="s">
        <v>740</v>
      </c>
      <c r="C109" s="165" t="s">
        <v>741</v>
      </c>
      <c r="D109" s="127" t="s">
        <v>638</v>
      </c>
      <c r="E109" s="127">
        <v>270000</v>
      </c>
      <c r="F109" s="127">
        <v>0</v>
      </c>
      <c r="G109" s="128">
        <v>0</v>
      </c>
    </row>
    <row r="110" spans="1:7" ht="31.5" x14ac:dyDescent="0.25">
      <c r="A110" s="127" t="s">
        <v>458</v>
      </c>
      <c r="B110" s="127" t="s">
        <v>742</v>
      </c>
      <c r="C110" s="165" t="s">
        <v>743</v>
      </c>
      <c r="D110" s="127" t="s">
        <v>638</v>
      </c>
      <c r="E110" s="127">
        <v>375000</v>
      </c>
      <c r="F110" s="127">
        <v>0</v>
      </c>
      <c r="G110" s="128">
        <v>0</v>
      </c>
    </row>
    <row r="111" spans="1:7" ht="31.5" x14ac:dyDescent="0.25">
      <c r="A111" s="127" t="s">
        <v>459</v>
      </c>
      <c r="B111" s="127" t="s">
        <v>744</v>
      </c>
      <c r="C111" s="165" t="s">
        <v>745</v>
      </c>
      <c r="D111" s="127" t="s">
        <v>638</v>
      </c>
      <c r="E111" s="127">
        <v>450000</v>
      </c>
      <c r="F111" s="127">
        <v>0</v>
      </c>
      <c r="G111" s="128">
        <v>0</v>
      </c>
    </row>
    <row r="112" spans="1:7" ht="15" customHeight="1" x14ac:dyDescent="0.25">
      <c r="A112" s="127" t="s">
        <v>460</v>
      </c>
      <c r="B112" s="127" t="s">
        <v>746</v>
      </c>
      <c r="C112" s="165" t="s">
        <v>747</v>
      </c>
      <c r="D112" s="127" t="s">
        <v>638</v>
      </c>
      <c r="E112" s="127">
        <v>225000</v>
      </c>
      <c r="F112" s="127">
        <v>0</v>
      </c>
      <c r="G112" s="128">
        <v>0</v>
      </c>
    </row>
    <row r="113" spans="1:7" ht="47.25" x14ac:dyDescent="0.25">
      <c r="A113" s="127" t="s">
        <v>461</v>
      </c>
      <c r="B113" s="127" t="s">
        <v>748</v>
      </c>
      <c r="C113" s="165" t="s">
        <v>749</v>
      </c>
      <c r="D113" s="127" t="s">
        <v>638</v>
      </c>
      <c r="E113" s="127">
        <v>270000</v>
      </c>
      <c r="F113" s="127">
        <v>0</v>
      </c>
      <c r="G113" s="128">
        <v>0</v>
      </c>
    </row>
    <row r="114" spans="1:7" ht="31.5" x14ac:dyDescent="0.25">
      <c r="A114" s="127" t="s">
        <v>462</v>
      </c>
      <c r="B114" s="127" t="s">
        <v>750</v>
      </c>
      <c r="C114" s="165" t="s">
        <v>751</v>
      </c>
      <c r="D114" s="127" t="s">
        <v>638</v>
      </c>
      <c r="E114" s="127">
        <v>251100</v>
      </c>
      <c r="F114" s="127">
        <v>0</v>
      </c>
      <c r="G114" s="128">
        <v>0</v>
      </c>
    </row>
    <row r="115" spans="1:7" ht="31.5" x14ac:dyDescent="0.25">
      <c r="A115" s="127" t="s">
        <v>463</v>
      </c>
      <c r="B115" s="127" t="s">
        <v>752</v>
      </c>
      <c r="C115" s="165" t="s">
        <v>753</v>
      </c>
      <c r="D115" s="127" t="s">
        <v>638</v>
      </c>
      <c r="E115" s="127">
        <v>301320</v>
      </c>
      <c r="F115" s="127">
        <v>0</v>
      </c>
      <c r="G115" s="128">
        <v>0</v>
      </c>
    </row>
    <row r="116" spans="1:7" ht="15" customHeight="1" x14ac:dyDescent="0.25">
      <c r="A116" s="127" t="s">
        <v>464</v>
      </c>
      <c r="B116" s="127" t="s">
        <v>754</v>
      </c>
      <c r="C116" s="165" t="s">
        <v>755</v>
      </c>
      <c r="D116" s="127" t="s">
        <v>756</v>
      </c>
      <c r="E116" s="127">
        <v>10065900</v>
      </c>
      <c r="F116" s="127">
        <v>0</v>
      </c>
      <c r="G116" s="128">
        <v>0</v>
      </c>
    </row>
    <row r="117" spans="1:7" ht="15.75" x14ac:dyDescent="0.25">
      <c r="A117" s="127" t="s">
        <v>465</v>
      </c>
      <c r="B117" s="127" t="s">
        <v>757</v>
      </c>
      <c r="C117" s="165" t="s">
        <v>758</v>
      </c>
      <c r="D117" s="127" t="s">
        <v>638</v>
      </c>
      <c r="E117" s="127">
        <v>758000</v>
      </c>
      <c r="F117" s="127">
        <v>0</v>
      </c>
      <c r="G117" s="128">
        <v>0</v>
      </c>
    </row>
    <row r="118" spans="1:7" ht="15.75" x14ac:dyDescent="0.25">
      <c r="A118" s="127" t="s">
        <v>466</v>
      </c>
      <c r="B118" s="127" t="s">
        <v>759</v>
      </c>
      <c r="C118" s="165" t="s">
        <v>760</v>
      </c>
      <c r="D118" s="127" t="s">
        <v>638</v>
      </c>
      <c r="E118" s="127">
        <v>985400</v>
      </c>
      <c r="F118" s="127">
        <v>0</v>
      </c>
      <c r="G118" s="128">
        <v>0</v>
      </c>
    </row>
    <row r="119" spans="1:7" ht="15" customHeight="1" x14ac:dyDescent="0.25">
      <c r="A119" s="127" t="s">
        <v>467</v>
      </c>
      <c r="B119" s="127" t="s">
        <v>761</v>
      </c>
      <c r="C119" s="165" t="s">
        <v>762</v>
      </c>
      <c r="D119" s="127" t="s">
        <v>638</v>
      </c>
      <c r="E119" s="127">
        <v>379000</v>
      </c>
      <c r="F119" s="127">
        <v>0</v>
      </c>
      <c r="G119" s="128">
        <v>0</v>
      </c>
    </row>
    <row r="120" spans="1:7" ht="15.75" x14ac:dyDescent="0.25">
      <c r="A120" s="127" t="s">
        <v>468</v>
      </c>
      <c r="B120" s="127" t="s">
        <v>763</v>
      </c>
      <c r="C120" s="165" t="s">
        <v>764</v>
      </c>
      <c r="D120" s="127" t="s">
        <v>765</v>
      </c>
      <c r="E120" s="127">
        <v>601350</v>
      </c>
      <c r="F120" s="127">
        <v>0</v>
      </c>
      <c r="G120" s="128">
        <v>0</v>
      </c>
    </row>
    <row r="121" spans="1:7" ht="31.5" x14ac:dyDescent="0.25">
      <c r="A121" s="127" t="s">
        <v>469</v>
      </c>
      <c r="B121" s="127" t="s">
        <v>766</v>
      </c>
      <c r="C121" s="165" t="s">
        <v>767</v>
      </c>
      <c r="D121" s="127" t="s">
        <v>765</v>
      </c>
      <c r="E121" s="127">
        <v>601350</v>
      </c>
      <c r="F121" s="127">
        <v>0</v>
      </c>
      <c r="G121" s="128">
        <v>0</v>
      </c>
    </row>
    <row r="122" spans="1:7" ht="15.75" x14ac:dyDescent="0.25">
      <c r="A122" s="127" t="s">
        <v>470</v>
      </c>
      <c r="B122" s="127" t="s">
        <v>768</v>
      </c>
      <c r="C122" s="165" t="s">
        <v>769</v>
      </c>
      <c r="D122" s="127" t="s">
        <v>765</v>
      </c>
      <c r="E122" s="127">
        <v>601350</v>
      </c>
      <c r="F122" s="127">
        <v>0</v>
      </c>
      <c r="G122" s="128">
        <v>0</v>
      </c>
    </row>
    <row r="123" spans="1:7" ht="31.5" x14ac:dyDescent="0.25">
      <c r="A123" s="127" t="s">
        <v>471</v>
      </c>
      <c r="B123" s="127" t="s">
        <v>770</v>
      </c>
      <c r="C123" s="165" t="s">
        <v>771</v>
      </c>
      <c r="D123" s="127" t="s">
        <v>765</v>
      </c>
      <c r="E123" s="127">
        <v>601350</v>
      </c>
      <c r="F123" s="127">
        <v>0</v>
      </c>
      <c r="G123" s="128">
        <v>0</v>
      </c>
    </row>
    <row r="124" spans="1:7" ht="15" customHeight="1" x14ac:dyDescent="0.25">
      <c r="A124" s="127" t="s">
        <v>472</v>
      </c>
      <c r="B124" s="127" t="s">
        <v>772</v>
      </c>
      <c r="C124" s="165" t="s">
        <v>773</v>
      </c>
      <c r="D124" s="127" t="s">
        <v>765</v>
      </c>
      <c r="E124" s="127">
        <v>661485</v>
      </c>
      <c r="F124" s="127">
        <v>0</v>
      </c>
      <c r="G124" s="128">
        <v>0</v>
      </c>
    </row>
    <row r="125" spans="1:7" ht="31.5" x14ac:dyDescent="0.25">
      <c r="A125" s="127" t="s">
        <v>473</v>
      </c>
      <c r="B125" s="127" t="s">
        <v>774</v>
      </c>
      <c r="C125" s="165" t="s">
        <v>775</v>
      </c>
      <c r="D125" s="127" t="s">
        <v>765</v>
      </c>
      <c r="E125" s="127">
        <v>661485</v>
      </c>
      <c r="F125" s="127">
        <v>0</v>
      </c>
      <c r="G125" s="128">
        <v>0</v>
      </c>
    </row>
    <row r="126" spans="1:7" ht="15" customHeight="1" x14ac:dyDescent="0.25">
      <c r="A126" s="127" t="s">
        <v>474</v>
      </c>
      <c r="B126" s="127" t="s">
        <v>776</v>
      </c>
      <c r="C126" s="165" t="s">
        <v>777</v>
      </c>
      <c r="D126" s="127" t="s">
        <v>765</v>
      </c>
      <c r="E126" s="127">
        <v>661485</v>
      </c>
      <c r="F126" s="127">
        <v>0</v>
      </c>
      <c r="G126" s="128">
        <v>0</v>
      </c>
    </row>
    <row r="127" spans="1:7" ht="31.5" x14ac:dyDescent="0.25">
      <c r="A127" s="127" t="s">
        <v>475</v>
      </c>
      <c r="B127" s="127" t="s">
        <v>778</v>
      </c>
      <c r="C127" s="165" t="s">
        <v>779</v>
      </c>
      <c r="D127" s="127" t="s">
        <v>765</v>
      </c>
      <c r="E127" s="127">
        <v>661485</v>
      </c>
      <c r="F127" s="127">
        <v>0</v>
      </c>
      <c r="G127" s="128">
        <v>0</v>
      </c>
    </row>
    <row r="128" spans="1:7" ht="15.75" x14ac:dyDescent="0.25">
      <c r="A128" s="127" t="s">
        <v>476</v>
      </c>
      <c r="B128" s="127" t="s">
        <v>780</v>
      </c>
      <c r="C128" s="165" t="s">
        <v>781</v>
      </c>
      <c r="D128" s="127" t="s">
        <v>765</v>
      </c>
      <c r="E128" s="127">
        <v>300675</v>
      </c>
      <c r="F128" s="127">
        <v>0</v>
      </c>
      <c r="G128" s="128">
        <v>0</v>
      </c>
    </row>
    <row r="129" spans="1:7" ht="15.75" x14ac:dyDescent="0.25">
      <c r="A129" s="127" t="s">
        <v>782</v>
      </c>
      <c r="B129" s="127"/>
      <c r="C129" s="165"/>
      <c r="D129" s="127"/>
      <c r="E129" s="127"/>
      <c r="F129" s="127"/>
      <c r="G129" s="128"/>
    </row>
    <row r="130" spans="1:7" ht="45" customHeight="1" x14ac:dyDescent="0.25">
      <c r="A130" s="127" t="s">
        <v>477</v>
      </c>
      <c r="B130" s="127" t="s">
        <v>783</v>
      </c>
      <c r="C130" s="165" t="s">
        <v>784</v>
      </c>
      <c r="D130" s="127" t="s">
        <v>709</v>
      </c>
      <c r="E130" s="127">
        <v>3000000</v>
      </c>
      <c r="F130" s="127">
        <v>0</v>
      </c>
      <c r="G130" s="128">
        <v>0</v>
      </c>
    </row>
    <row r="131" spans="1:7" ht="15.75" x14ac:dyDescent="0.25">
      <c r="A131" s="127" t="s">
        <v>478</v>
      </c>
      <c r="B131" s="127" t="s">
        <v>785</v>
      </c>
      <c r="C131" s="165" t="s">
        <v>786</v>
      </c>
      <c r="D131" s="127" t="s">
        <v>787</v>
      </c>
      <c r="E131" s="127">
        <v>2800</v>
      </c>
      <c r="F131" s="127">
        <v>0</v>
      </c>
      <c r="G131" s="128">
        <v>0</v>
      </c>
    </row>
    <row r="132" spans="1:7" ht="15.75" x14ac:dyDescent="0.25">
      <c r="A132" s="127" t="s">
        <v>788</v>
      </c>
      <c r="B132" s="127"/>
      <c r="C132" s="165"/>
      <c r="D132" s="127"/>
      <c r="E132" s="127"/>
      <c r="F132" s="127"/>
      <c r="G132" s="128"/>
    </row>
    <row r="133" spans="1:7" ht="15" customHeight="1" x14ac:dyDescent="0.25">
      <c r="A133" s="127" t="s">
        <v>789</v>
      </c>
      <c r="B133" s="127"/>
      <c r="C133" s="165"/>
      <c r="D133" s="127"/>
      <c r="E133" s="127"/>
      <c r="F133" s="127"/>
      <c r="G133" s="128"/>
    </row>
    <row r="134" spans="1:7" ht="15.75" x14ac:dyDescent="0.25">
      <c r="A134" s="127" t="s">
        <v>479</v>
      </c>
      <c r="B134" s="127" t="s">
        <v>790</v>
      </c>
      <c r="C134" s="165" t="s">
        <v>784</v>
      </c>
      <c r="D134" s="127" t="s">
        <v>709</v>
      </c>
      <c r="E134" s="127">
        <v>2000000</v>
      </c>
      <c r="F134" s="127">
        <v>0</v>
      </c>
      <c r="G134" s="128">
        <v>0</v>
      </c>
    </row>
    <row r="135" spans="1:7" ht="15.75" x14ac:dyDescent="0.25">
      <c r="A135" s="127" t="s">
        <v>481</v>
      </c>
      <c r="B135" s="127" t="s">
        <v>791</v>
      </c>
      <c r="C135" s="165" t="s">
        <v>786</v>
      </c>
      <c r="D135" s="127" t="s">
        <v>787</v>
      </c>
      <c r="E135" s="127">
        <v>211000</v>
      </c>
      <c r="F135" s="127">
        <v>0</v>
      </c>
      <c r="G135" s="128">
        <v>0</v>
      </c>
    </row>
    <row r="136" spans="1:7" ht="15.75" x14ac:dyDescent="0.25">
      <c r="A136" s="127" t="s">
        <v>792</v>
      </c>
      <c r="B136" s="127"/>
      <c r="C136" s="165"/>
      <c r="D136" s="127"/>
      <c r="E136" s="127"/>
      <c r="F136" s="127"/>
      <c r="G136" s="128"/>
    </row>
    <row r="137" spans="1:7" ht="15.75" x14ac:dyDescent="0.25">
      <c r="A137" s="127" t="s">
        <v>565</v>
      </c>
      <c r="B137" s="127" t="s">
        <v>793</v>
      </c>
      <c r="C137" s="165" t="s">
        <v>784</v>
      </c>
      <c r="D137" s="127" t="s">
        <v>709</v>
      </c>
      <c r="E137" s="127">
        <v>2000000</v>
      </c>
      <c r="F137" s="127">
        <v>0</v>
      </c>
      <c r="G137" s="128">
        <v>0</v>
      </c>
    </row>
    <row r="138" spans="1:7" ht="30" customHeight="1" x14ac:dyDescent="0.25">
      <c r="A138" s="127" t="s">
        <v>566</v>
      </c>
      <c r="B138" s="127" t="s">
        <v>794</v>
      </c>
      <c r="C138" s="165" t="s">
        <v>786</v>
      </c>
      <c r="D138" s="127" t="s">
        <v>787</v>
      </c>
      <c r="E138" s="127">
        <v>211000</v>
      </c>
      <c r="F138" s="127">
        <v>0</v>
      </c>
      <c r="G138" s="128">
        <v>0</v>
      </c>
    </row>
    <row r="139" spans="1:7" ht="15.75" x14ac:dyDescent="0.25">
      <c r="A139" s="127" t="s">
        <v>795</v>
      </c>
      <c r="B139" s="127"/>
      <c r="C139" s="165"/>
      <c r="D139" s="127"/>
      <c r="E139" s="127"/>
      <c r="F139" s="127"/>
      <c r="G139" s="128"/>
    </row>
    <row r="140" spans="1:7" ht="15.75" x14ac:dyDescent="0.25">
      <c r="A140" s="127" t="s">
        <v>796</v>
      </c>
      <c r="B140" s="127"/>
      <c r="C140" s="165"/>
      <c r="D140" s="127"/>
      <c r="E140" s="127"/>
      <c r="F140" s="127"/>
      <c r="G140" s="128"/>
    </row>
    <row r="141" spans="1:7" ht="31.5" x14ac:dyDescent="0.25">
      <c r="A141" s="139" t="s">
        <v>797</v>
      </c>
      <c r="B141" s="139" t="s">
        <v>798</v>
      </c>
      <c r="C141" s="171" t="s">
        <v>799</v>
      </c>
      <c r="D141" s="139" t="s">
        <v>638</v>
      </c>
      <c r="E141" s="139">
        <v>5100000</v>
      </c>
      <c r="F141" s="139">
        <v>3.1</v>
      </c>
      <c r="G141" s="140">
        <v>15810000</v>
      </c>
    </row>
    <row r="142" spans="1:7" ht="31.5" x14ac:dyDescent="0.25">
      <c r="A142" s="139" t="s">
        <v>800</v>
      </c>
      <c r="B142" s="139" t="s">
        <v>801</v>
      </c>
      <c r="C142" s="171" t="s">
        <v>802</v>
      </c>
      <c r="D142" s="139" t="s">
        <v>638</v>
      </c>
      <c r="E142" s="139">
        <v>4260000</v>
      </c>
      <c r="F142" s="139">
        <v>5.2</v>
      </c>
      <c r="G142" s="140">
        <v>22152000</v>
      </c>
    </row>
    <row r="143" spans="1:7" ht="15.75" x14ac:dyDescent="0.25">
      <c r="A143" s="139" t="s">
        <v>803</v>
      </c>
      <c r="B143" s="139" t="s">
        <v>804</v>
      </c>
      <c r="C143" s="171" t="s">
        <v>190</v>
      </c>
      <c r="D143" s="139" t="s">
        <v>590</v>
      </c>
      <c r="E143" s="139"/>
      <c r="F143" s="139"/>
      <c r="G143" s="140">
        <v>11945000</v>
      </c>
    </row>
    <row r="144" spans="1:7" x14ac:dyDescent="0.25">
      <c r="A144" s="221" t="s">
        <v>805</v>
      </c>
      <c r="B144" s="222"/>
      <c r="C144" s="222"/>
      <c r="D144" s="222"/>
      <c r="E144" s="222"/>
      <c r="F144" s="222"/>
      <c r="G144" s="223"/>
    </row>
    <row r="145" spans="1:7" ht="15.75" x14ac:dyDescent="0.25">
      <c r="A145" s="127" t="s">
        <v>806</v>
      </c>
      <c r="B145" s="127" t="s">
        <v>807</v>
      </c>
      <c r="C145" s="165" t="s">
        <v>808</v>
      </c>
      <c r="D145" s="127" t="s">
        <v>638</v>
      </c>
      <c r="E145" s="127">
        <v>4234040</v>
      </c>
      <c r="F145" s="127">
        <v>0</v>
      </c>
      <c r="G145" s="128">
        <v>0</v>
      </c>
    </row>
    <row r="146" spans="1:7" ht="15.75" x14ac:dyDescent="0.25">
      <c r="A146" s="127" t="s">
        <v>809</v>
      </c>
      <c r="B146" s="127" t="s">
        <v>810</v>
      </c>
      <c r="C146" s="165" t="s">
        <v>811</v>
      </c>
      <c r="D146" s="127" t="s">
        <v>590</v>
      </c>
      <c r="E146" s="127">
        <v>0</v>
      </c>
      <c r="F146" s="127"/>
      <c r="G146" s="128">
        <v>0</v>
      </c>
    </row>
    <row r="147" spans="1:7" ht="31.5" x14ac:dyDescent="0.25">
      <c r="A147" s="134" t="s">
        <v>812</v>
      </c>
      <c r="B147" s="134" t="s">
        <v>813</v>
      </c>
      <c r="C147" s="169" t="s">
        <v>814</v>
      </c>
      <c r="D147" s="134" t="s">
        <v>590</v>
      </c>
      <c r="E147" s="134"/>
      <c r="F147" s="134"/>
      <c r="G147" s="135">
        <v>104075589</v>
      </c>
    </row>
    <row r="148" spans="1:7" ht="15.75" x14ac:dyDescent="0.25">
      <c r="A148" s="127" t="s">
        <v>815</v>
      </c>
      <c r="B148" s="127" t="s">
        <v>816</v>
      </c>
      <c r="C148" s="165" t="s">
        <v>817</v>
      </c>
      <c r="D148" s="127" t="s">
        <v>638</v>
      </c>
      <c r="E148" s="128">
        <v>2376000</v>
      </c>
      <c r="F148" s="127">
        <v>14.82</v>
      </c>
      <c r="G148" s="128">
        <v>35212320</v>
      </c>
    </row>
    <row r="149" spans="1:7" ht="15.75" x14ac:dyDescent="0.25">
      <c r="A149" s="127" t="s">
        <v>818</v>
      </c>
      <c r="B149" s="127" t="s">
        <v>819</v>
      </c>
      <c r="C149" s="165" t="s">
        <v>820</v>
      </c>
      <c r="D149" s="127" t="s">
        <v>590</v>
      </c>
      <c r="E149" s="127">
        <v>0</v>
      </c>
      <c r="F149" s="127"/>
      <c r="G149" s="128">
        <v>28760428</v>
      </c>
    </row>
    <row r="150" spans="1:7" ht="15.75" x14ac:dyDescent="0.25">
      <c r="A150" s="127" t="s">
        <v>821</v>
      </c>
      <c r="B150" s="127" t="s">
        <v>822</v>
      </c>
      <c r="C150" s="165" t="s">
        <v>823</v>
      </c>
      <c r="D150" s="127" t="s">
        <v>824</v>
      </c>
      <c r="E150" s="127">
        <v>570</v>
      </c>
      <c r="F150" s="127">
        <v>128</v>
      </c>
      <c r="G150" s="128">
        <v>72960</v>
      </c>
    </row>
    <row r="151" spans="1:7" ht="31.5" x14ac:dyDescent="0.25">
      <c r="A151" s="134" t="s">
        <v>825</v>
      </c>
      <c r="B151" s="134" t="s">
        <v>826</v>
      </c>
      <c r="C151" s="169" t="s">
        <v>827</v>
      </c>
      <c r="D151" s="134" t="s">
        <v>634</v>
      </c>
      <c r="E151" s="134"/>
      <c r="F151" s="134"/>
      <c r="G151" s="135">
        <v>64045708</v>
      </c>
    </row>
    <row r="152" spans="1:7" ht="31.5" x14ac:dyDescent="0.25">
      <c r="A152" s="127" t="s">
        <v>828</v>
      </c>
      <c r="B152" s="127" t="s">
        <v>829</v>
      </c>
      <c r="C152" s="165" t="s">
        <v>529</v>
      </c>
      <c r="D152" s="127" t="s">
        <v>590</v>
      </c>
      <c r="E152" s="127">
        <v>950</v>
      </c>
      <c r="F152" s="127"/>
      <c r="G152" s="128">
        <v>0</v>
      </c>
    </row>
    <row r="153" spans="1:7" ht="31.5" x14ac:dyDescent="0.25">
      <c r="A153" s="127" t="s">
        <v>830</v>
      </c>
      <c r="B153" s="127" t="s">
        <v>831</v>
      </c>
      <c r="C153" s="165" t="s">
        <v>530</v>
      </c>
      <c r="D153" s="127" t="s">
        <v>590</v>
      </c>
      <c r="E153" s="127">
        <v>2170</v>
      </c>
      <c r="F153" s="127"/>
      <c r="G153" s="128">
        <v>23173430</v>
      </c>
    </row>
    <row r="154" spans="1:7" ht="31.5" x14ac:dyDescent="0.25">
      <c r="A154" s="127" t="s">
        <v>832</v>
      </c>
      <c r="B154" s="127" t="s">
        <v>833</v>
      </c>
      <c r="C154" s="165" t="s">
        <v>531</v>
      </c>
      <c r="D154" s="127" t="s">
        <v>590</v>
      </c>
      <c r="E154" s="127">
        <v>1171000000</v>
      </c>
      <c r="F154" s="127"/>
      <c r="G154" s="128">
        <v>0</v>
      </c>
    </row>
    <row r="155" spans="1:7" ht="31.5" x14ac:dyDescent="0.25">
      <c r="A155" s="127" t="s">
        <v>834</v>
      </c>
      <c r="B155" s="127" t="s">
        <v>835</v>
      </c>
      <c r="C155" s="165" t="s">
        <v>532</v>
      </c>
      <c r="D155" s="127" t="s">
        <v>590</v>
      </c>
      <c r="E155" s="127">
        <v>560</v>
      </c>
      <c r="F155" s="127"/>
      <c r="G155" s="128">
        <v>0</v>
      </c>
    </row>
    <row r="156" spans="1:7" ht="31.5" x14ac:dyDescent="0.25">
      <c r="A156" s="127" t="s">
        <v>836</v>
      </c>
      <c r="B156" s="127" t="s">
        <v>837</v>
      </c>
      <c r="C156" s="165" t="s">
        <v>533</v>
      </c>
      <c r="D156" s="127" t="s">
        <v>590</v>
      </c>
      <c r="E156" s="127"/>
      <c r="F156" s="127"/>
      <c r="G156" s="128">
        <v>0</v>
      </c>
    </row>
    <row r="157" spans="1:7" ht="31.5" x14ac:dyDescent="0.25">
      <c r="A157" s="134" t="s">
        <v>838</v>
      </c>
      <c r="B157" s="134" t="s">
        <v>839</v>
      </c>
      <c r="C157" s="169" t="s">
        <v>840</v>
      </c>
      <c r="D157" s="134" t="s">
        <v>590</v>
      </c>
      <c r="E157" s="134"/>
      <c r="F157" s="134"/>
      <c r="G157" s="135">
        <v>23173430</v>
      </c>
    </row>
    <row r="158" spans="1:7" ht="15.75" x14ac:dyDescent="0.25">
      <c r="A158" s="127" t="s">
        <v>841</v>
      </c>
      <c r="B158" s="127" t="s">
        <v>842</v>
      </c>
      <c r="C158" s="165" t="s">
        <v>843</v>
      </c>
      <c r="D158" s="127" t="s">
        <v>590</v>
      </c>
      <c r="E158" s="127"/>
      <c r="F158" s="127"/>
      <c r="G158" s="128">
        <v>0</v>
      </c>
    </row>
    <row r="159" spans="1:7" ht="15.75" x14ac:dyDescent="0.25">
      <c r="A159" s="141"/>
      <c r="B159" s="141"/>
      <c r="C159" s="172"/>
      <c r="D159" s="141"/>
      <c r="E159" s="141"/>
      <c r="F159" s="141"/>
      <c r="G159" s="142">
        <f>G26+G83+G147+G151+G157</f>
        <v>657396147</v>
      </c>
    </row>
  </sheetData>
  <mergeCells count="4">
    <mergeCell ref="A3:G4"/>
    <mergeCell ref="A1:G1"/>
    <mergeCell ref="A144:G144"/>
    <mergeCell ref="A35:G35"/>
  </mergeCells>
  <pageMargins left="0.7" right="0.7" top="0.75" bottom="0.75" header="0.3" footer="0.3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I149"/>
  <sheetViews>
    <sheetView view="pageBreakPreview" topLeftCell="A109" zoomScale="60" zoomScaleNormal="100" workbookViewId="0">
      <selection activeCell="H123" sqref="H123"/>
    </sheetView>
  </sheetViews>
  <sheetFormatPr defaultColWidth="9.140625" defaultRowHeight="15" x14ac:dyDescent="0.25"/>
  <cols>
    <col min="1" max="1" width="8.5703125" style="22" customWidth="1"/>
    <col min="2" max="2" width="9.140625" style="22" hidden="1" customWidth="1"/>
    <col min="3" max="3" width="28" style="23" customWidth="1"/>
    <col min="4" max="4" width="7.140625" style="23" customWidth="1"/>
    <col min="5" max="5" width="18.85546875" style="6" customWidth="1"/>
    <col min="6" max="6" width="14.5703125" style="6" customWidth="1"/>
    <col min="7" max="7" width="14.28515625" style="6" customWidth="1"/>
    <col min="8" max="8" width="17.1406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2" spans="1:8" ht="15" customHeight="1" x14ac:dyDescent="0.25">
      <c r="A2" s="187" t="s">
        <v>511</v>
      </c>
      <c r="B2" s="187"/>
      <c r="C2" s="187"/>
      <c r="D2" s="187"/>
      <c r="E2" s="187"/>
      <c r="F2" s="187"/>
      <c r="G2" s="187"/>
      <c r="H2" s="187"/>
    </row>
    <row r="3" spans="1:8" x14ac:dyDescent="0.25">
      <c r="A3" s="176" t="s">
        <v>52</v>
      </c>
      <c r="B3" s="176"/>
      <c r="C3" s="188" t="s">
        <v>173</v>
      </c>
      <c r="D3" s="188"/>
      <c r="E3" s="188"/>
      <c r="F3" s="188"/>
      <c r="G3" s="188"/>
      <c r="H3" s="188"/>
    </row>
    <row r="4" spans="1:8" x14ac:dyDescent="0.25">
      <c r="A4" s="176" t="s">
        <v>174</v>
      </c>
      <c r="B4" s="176"/>
      <c r="C4" s="189" t="s">
        <v>175</v>
      </c>
      <c r="D4" s="189"/>
      <c r="E4" s="189"/>
      <c r="F4" s="189"/>
      <c r="G4" s="189"/>
      <c r="H4" s="189"/>
    </row>
    <row r="5" spans="1:8" x14ac:dyDescent="0.25">
      <c r="A5" s="190"/>
      <c r="B5" s="190"/>
      <c r="C5" s="54"/>
      <c r="D5" s="54"/>
      <c r="E5" s="55"/>
      <c r="F5" s="55"/>
      <c r="G5" s="55"/>
      <c r="H5" s="62"/>
    </row>
    <row r="6" spans="1:8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8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8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8" x14ac:dyDescent="0.25">
      <c r="A9" s="181" t="s">
        <v>50</v>
      </c>
      <c r="B9" s="181"/>
      <c r="C9" s="181"/>
      <c r="D9" s="181"/>
      <c r="E9" s="181"/>
      <c r="F9" s="181"/>
      <c r="G9" s="181"/>
      <c r="H9" s="181"/>
    </row>
    <row r="11" spans="1:8" ht="38.25" x14ac:dyDescent="0.25">
      <c r="A11" s="174" t="s">
        <v>234</v>
      </c>
      <c r="B11" s="175"/>
      <c r="C11" s="42" t="s">
        <v>6</v>
      </c>
      <c r="D11" s="42" t="s">
        <v>214</v>
      </c>
      <c r="E11" s="43">
        <v>80287470</v>
      </c>
      <c r="F11" s="44"/>
      <c r="G11" s="43">
        <v>147551250</v>
      </c>
      <c r="H11" s="43">
        <f t="shared" ref="H11:H16" si="0">E11+F11+G11</f>
        <v>227838720</v>
      </c>
    </row>
    <row r="12" spans="1:8" ht="38.25" x14ac:dyDescent="0.25">
      <c r="A12" s="174" t="s">
        <v>235</v>
      </c>
      <c r="B12" s="175"/>
      <c r="C12" s="42" t="s">
        <v>215</v>
      </c>
      <c r="D12" s="42" t="s">
        <v>216</v>
      </c>
      <c r="E12" s="43">
        <v>238262700</v>
      </c>
      <c r="F12" s="44"/>
      <c r="G12" s="44"/>
      <c r="H12" s="43">
        <f t="shared" si="0"/>
        <v>238262700</v>
      </c>
    </row>
    <row r="13" spans="1:8" ht="51" x14ac:dyDescent="0.25">
      <c r="A13" s="174" t="s">
        <v>236</v>
      </c>
      <c r="B13" s="175"/>
      <c r="C13" s="42" t="s">
        <v>217</v>
      </c>
      <c r="D13" s="42" t="s">
        <v>549</v>
      </c>
      <c r="E13" s="43">
        <v>104075589</v>
      </c>
      <c r="F13" s="44"/>
      <c r="G13" s="44"/>
      <c r="H13" s="43">
        <f t="shared" si="0"/>
        <v>104075589</v>
      </c>
    </row>
    <row r="14" spans="1:8" ht="38.25" x14ac:dyDescent="0.25">
      <c r="A14" s="122" t="s">
        <v>237</v>
      </c>
      <c r="B14" s="122"/>
      <c r="C14" s="42" t="s">
        <v>548</v>
      </c>
      <c r="D14" s="42" t="s">
        <v>550</v>
      </c>
      <c r="E14" s="43">
        <v>64045708</v>
      </c>
      <c r="F14" s="44"/>
      <c r="G14" s="44"/>
      <c r="H14" s="43">
        <f t="shared" si="0"/>
        <v>64045708</v>
      </c>
    </row>
    <row r="15" spans="1:8" ht="51" x14ac:dyDescent="0.25">
      <c r="A15" s="122" t="s">
        <v>238</v>
      </c>
      <c r="B15" s="122"/>
      <c r="C15" s="42" t="s">
        <v>551</v>
      </c>
      <c r="D15" s="42" t="s">
        <v>218</v>
      </c>
      <c r="E15" s="43">
        <f>E13+E14</f>
        <v>168121297</v>
      </c>
      <c r="F15" s="43">
        <f t="shared" ref="F15:G15" si="1">F13+F14</f>
        <v>0</v>
      </c>
      <c r="G15" s="43">
        <f t="shared" si="1"/>
        <v>0</v>
      </c>
      <c r="H15" s="43">
        <f t="shared" si="0"/>
        <v>168121297</v>
      </c>
    </row>
    <row r="16" spans="1:8" ht="25.5" x14ac:dyDescent="0.25">
      <c r="A16" s="174" t="s">
        <v>239</v>
      </c>
      <c r="B16" s="175"/>
      <c r="C16" s="42" t="s">
        <v>219</v>
      </c>
      <c r="D16" s="42" t="s">
        <v>220</v>
      </c>
      <c r="E16" s="43">
        <v>23173430</v>
      </c>
      <c r="F16" s="44"/>
      <c r="G16" s="44"/>
      <c r="H16" s="43">
        <f t="shared" si="0"/>
        <v>23173430</v>
      </c>
    </row>
    <row r="17" spans="1:8" ht="38.25" x14ac:dyDescent="0.25">
      <c r="A17" s="174" t="s">
        <v>240</v>
      </c>
      <c r="B17" s="175"/>
      <c r="C17" s="42" t="s">
        <v>221</v>
      </c>
      <c r="D17" s="42" t="s">
        <v>222</v>
      </c>
      <c r="E17" s="44"/>
      <c r="F17" s="44"/>
      <c r="G17" s="44"/>
      <c r="H17" s="44"/>
    </row>
    <row r="18" spans="1:8" x14ac:dyDescent="0.25">
      <c r="A18" s="174" t="s">
        <v>241</v>
      </c>
      <c r="B18" s="175"/>
      <c r="C18" s="45" t="s">
        <v>182</v>
      </c>
      <c r="D18" s="45" t="s">
        <v>223</v>
      </c>
      <c r="E18" s="46"/>
      <c r="F18" s="46"/>
      <c r="G18" s="46"/>
      <c r="H18" s="46"/>
    </row>
    <row r="19" spans="1:8" ht="25.5" x14ac:dyDescent="0.25">
      <c r="A19" s="177" t="s">
        <v>242</v>
      </c>
      <c r="B19" s="178"/>
      <c r="C19" s="18" t="s">
        <v>553</v>
      </c>
      <c r="D19" s="18" t="s">
        <v>224</v>
      </c>
      <c r="E19" s="47">
        <f>E11+E12+E15+E16+E17+E18</f>
        <v>509844897</v>
      </c>
      <c r="F19" s="47">
        <f t="shared" ref="F19:H19" si="2">F11+F12+F15+F16+F17+F18</f>
        <v>0</v>
      </c>
      <c r="G19" s="47">
        <f t="shared" si="2"/>
        <v>147551250</v>
      </c>
      <c r="H19" s="47">
        <f t="shared" si="2"/>
        <v>657396147</v>
      </c>
    </row>
    <row r="20" spans="1:8" x14ac:dyDescent="0.25">
      <c r="A20" s="177" t="s">
        <v>243</v>
      </c>
      <c r="B20" s="178"/>
      <c r="C20" s="18" t="s">
        <v>8</v>
      </c>
      <c r="D20" s="18" t="s">
        <v>229</v>
      </c>
      <c r="E20" s="48"/>
      <c r="F20" s="48"/>
      <c r="G20" s="48"/>
      <c r="H20" s="48">
        <f t="shared" ref="H20:H30" si="3">E20+F20+G20</f>
        <v>0</v>
      </c>
    </row>
    <row r="21" spans="1:8" ht="51" x14ac:dyDescent="0.25">
      <c r="A21" s="177" t="s">
        <v>244</v>
      </c>
      <c r="B21" s="178"/>
      <c r="C21" s="18" t="s">
        <v>225</v>
      </c>
      <c r="D21" s="18" t="s">
        <v>230</v>
      </c>
      <c r="E21" s="48"/>
      <c r="F21" s="48"/>
      <c r="G21" s="48"/>
      <c r="H21" s="48">
        <f t="shared" si="3"/>
        <v>0</v>
      </c>
    </row>
    <row r="22" spans="1:8" ht="51" x14ac:dyDescent="0.25">
      <c r="A22" s="177" t="s">
        <v>245</v>
      </c>
      <c r="B22" s="178"/>
      <c r="C22" s="18" t="s">
        <v>226</v>
      </c>
      <c r="D22" s="18" t="s">
        <v>231</v>
      </c>
      <c r="E22" s="48"/>
      <c r="F22" s="48"/>
      <c r="G22" s="48"/>
      <c r="H22" s="48">
        <f t="shared" si="3"/>
        <v>0</v>
      </c>
    </row>
    <row r="23" spans="1:8" ht="51" x14ac:dyDescent="0.25">
      <c r="A23" s="177" t="s">
        <v>246</v>
      </c>
      <c r="B23" s="178"/>
      <c r="C23" s="18" t="s">
        <v>227</v>
      </c>
      <c r="D23" s="18" t="s">
        <v>232</v>
      </c>
      <c r="E23" s="48"/>
      <c r="F23" s="48"/>
      <c r="G23" s="48"/>
      <c r="H23" s="48">
        <f t="shared" si="3"/>
        <v>0</v>
      </c>
    </row>
    <row r="24" spans="1:8" ht="38.25" x14ac:dyDescent="0.25">
      <c r="A24" s="177" t="s">
        <v>185</v>
      </c>
      <c r="B24" s="178"/>
      <c r="C24" s="18" t="s">
        <v>228</v>
      </c>
      <c r="D24" s="18" t="s">
        <v>233</v>
      </c>
      <c r="E24" s="47">
        <v>26295846</v>
      </c>
      <c r="F24" s="48"/>
      <c r="G24" s="48"/>
      <c r="H24" s="47">
        <f t="shared" si="3"/>
        <v>26295846</v>
      </c>
    </row>
    <row r="25" spans="1:8" ht="38.25" x14ac:dyDescent="0.25">
      <c r="A25" s="179" t="s">
        <v>252</v>
      </c>
      <c r="B25" s="180"/>
      <c r="C25" s="49" t="s">
        <v>554</v>
      </c>
      <c r="D25" s="49" t="s">
        <v>247</v>
      </c>
      <c r="E25" s="50">
        <f>SUM(E19:E24)</f>
        <v>536140743</v>
      </c>
      <c r="F25" s="50">
        <f t="shared" ref="F25:H25" si="4">SUM(F19:F24)</f>
        <v>0</v>
      </c>
      <c r="G25" s="50">
        <f t="shared" si="4"/>
        <v>147551250</v>
      </c>
      <c r="H25" s="50">
        <f t="shared" si="4"/>
        <v>683691993</v>
      </c>
    </row>
    <row r="26" spans="1:8" ht="25.5" x14ac:dyDescent="0.25">
      <c r="A26" s="174" t="s">
        <v>253</v>
      </c>
      <c r="B26" s="175"/>
      <c r="C26" s="42" t="s">
        <v>10</v>
      </c>
      <c r="D26" s="42" t="s">
        <v>256</v>
      </c>
      <c r="E26" s="44"/>
      <c r="F26" s="44"/>
      <c r="G26" s="44"/>
      <c r="H26" s="44">
        <f t="shared" si="3"/>
        <v>0</v>
      </c>
    </row>
    <row r="27" spans="1:8" ht="51" x14ac:dyDescent="0.25">
      <c r="A27" s="174" t="s">
        <v>254</v>
      </c>
      <c r="B27" s="175"/>
      <c r="C27" s="42" t="s">
        <v>248</v>
      </c>
      <c r="D27" s="42" t="s">
        <v>257</v>
      </c>
      <c r="E27" s="44"/>
      <c r="F27" s="44"/>
      <c r="G27" s="44"/>
      <c r="H27" s="44">
        <f t="shared" si="3"/>
        <v>0</v>
      </c>
    </row>
    <row r="28" spans="1:8" ht="51" x14ac:dyDescent="0.25">
      <c r="A28" s="174" t="s">
        <v>255</v>
      </c>
      <c r="B28" s="175"/>
      <c r="C28" s="42" t="s">
        <v>249</v>
      </c>
      <c r="D28" s="42" t="s">
        <v>258</v>
      </c>
      <c r="E28" s="44"/>
      <c r="F28" s="44"/>
      <c r="G28" s="44"/>
      <c r="H28" s="44">
        <f t="shared" si="3"/>
        <v>0</v>
      </c>
    </row>
    <row r="29" spans="1:8" ht="51" x14ac:dyDescent="0.25">
      <c r="A29" s="174" t="s">
        <v>262</v>
      </c>
      <c r="B29" s="175"/>
      <c r="C29" s="42" t="s">
        <v>250</v>
      </c>
      <c r="D29" s="42" t="s">
        <v>259</v>
      </c>
      <c r="E29" s="44"/>
      <c r="F29" s="44"/>
      <c r="G29" s="44"/>
      <c r="H29" s="44">
        <f t="shared" si="3"/>
        <v>0</v>
      </c>
    </row>
    <row r="30" spans="1:8" ht="38.25" x14ac:dyDescent="0.25">
      <c r="A30" s="174" t="s">
        <v>263</v>
      </c>
      <c r="B30" s="175"/>
      <c r="C30" s="42" t="s">
        <v>251</v>
      </c>
      <c r="D30" s="42" t="s">
        <v>260</v>
      </c>
      <c r="E30" s="44"/>
      <c r="F30" s="43"/>
      <c r="G30" s="44"/>
      <c r="H30" s="43">
        <f t="shared" si="3"/>
        <v>0</v>
      </c>
    </row>
    <row r="31" spans="1:8" ht="38.25" x14ac:dyDescent="0.25">
      <c r="A31" s="179" t="s">
        <v>264</v>
      </c>
      <c r="B31" s="180"/>
      <c r="C31" s="49" t="s">
        <v>552</v>
      </c>
      <c r="D31" s="49" t="s">
        <v>261</v>
      </c>
      <c r="E31" s="51">
        <f>SUM(E26:E30)</f>
        <v>0</v>
      </c>
      <c r="F31" s="51">
        <f t="shared" ref="F31:H31" si="5">SUM(F26:F30)</f>
        <v>0</v>
      </c>
      <c r="G31" s="51">
        <f t="shared" si="5"/>
        <v>0</v>
      </c>
      <c r="H31" s="51">
        <f t="shared" si="5"/>
        <v>0</v>
      </c>
    </row>
    <row r="32" spans="1:8" ht="25.5" customHeight="1" x14ac:dyDescent="0.25">
      <c r="A32" s="174" t="s">
        <v>269</v>
      </c>
      <c r="B32" s="175"/>
      <c r="C32" s="42" t="s">
        <v>265</v>
      </c>
      <c r="D32" s="42" t="s">
        <v>266</v>
      </c>
      <c r="E32" s="43"/>
      <c r="F32" s="44">
        <f t="shared" ref="F32:G32" si="6">F33+F39+F35</f>
        <v>0</v>
      </c>
      <c r="G32" s="44">
        <f t="shared" si="6"/>
        <v>0</v>
      </c>
      <c r="H32" s="43">
        <f t="shared" ref="H32:H95" si="7">E32+F32+G32</f>
        <v>0</v>
      </c>
    </row>
    <row r="33" spans="1:8" x14ac:dyDescent="0.25">
      <c r="A33" s="174" t="s">
        <v>271</v>
      </c>
      <c r="B33" s="175"/>
      <c r="C33" s="42" t="s">
        <v>267</v>
      </c>
      <c r="D33" s="42" t="s">
        <v>268</v>
      </c>
      <c r="E33" s="43"/>
      <c r="F33" s="44"/>
      <c r="G33" s="44"/>
      <c r="H33" s="43">
        <f t="shared" si="7"/>
        <v>0</v>
      </c>
    </row>
    <row r="34" spans="1:8" x14ac:dyDescent="0.25">
      <c r="A34" s="123" t="s">
        <v>272</v>
      </c>
      <c r="B34" s="123"/>
      <c r="C34" s="18" t="s">
        <v>555</v>
      </c>
      <c r="D34" s="18" t="s">
        <v>270</v>
      </c>
      <c r="E34" s="47">
        <f>SUM(E32:E33)</f>
        <v>0</v>
      </c>
      <c r="F34" s="47">
        <f t="shared" ref="F34:H34" si="8">SUM(F32:F33)</f>
        <v>0</v>
      </c>
      <c r="G34" s="47">
        <f t="shared" si="8"/>
        <v>0</v>
      </c>
      <c r="H34" s="47">
        <f t="shared" si="8"/>
        <v>0</v>
      </c>
    </row>
    <row r="35" spans="1:8" ht="25.5" x14ac:dyDescent="0.25">
      <c r="A35" s="177" t="s">
        <v>273</v>
      </c>
      <c r="B35" s="178"/>
      <c r="C35" s="18" t="s">
        <v>279</v>
      </c>
      <c r="D35" s="18" t="s">
        <v>280</v>
      </c>
      <c r="E35" s="47"/>
      <c r="F35" s="48"/>
      <c r="G35" s="48"/>
      <c r="H35" s="47">
        <f t="shared" ref="H35:H51" si="9">E35+F35+G35</f>
        <v>0</v>
      </c>
    </row>
    <row r="36" spans="1:8" ht="25.5" x14ac:dyDescent="0.25">
      <c r="A36" s="177" t="s">
        <v>274</v>
      </c>
      <c r="B36" s="178"/>
      <c r="C36" s="18" t="s">
        <v>281</v>
      </c>
      <c r="D36" s="18" t="s">
        <v>282</v>
      </c>
      <c r="E36" s="47"/>
      <c r="F36" s="48"/>
      <c r="G36" s="48"/>
      <c r="H36" s="47">
        <f t="shared" si="9"/>
        <v>0</v>
      </c>
    </row>
    <row r="37" spans="1:8" x14ac:dyDescent="0.25">
      <c r="A37" s="177" t="s">
        <v>275</v>
      </c>
      <c r="B37" s="178"/>
      <c r="C37" s="18" t="s">
        <v>283</v>
      </c>
      <c r="D37" s="18" t="s">
        <v>284</v>
      </c>
      <c r="E37" s="47">
        <v>60000000</v>
      </c>
      <c r="F37" s="48"/>
      <c r="G37" s="48"/>
      <c r="H37" s="47">
        <f t="shared" si="9"/>
        <v>60000000</v>
      </c>
    </row>
    <row r="38" spans="1:8" x14ac:dyDescent="0.25">
      <c r="A38" s="174" t="s">
        <v>276</v>
      </c>
      <c r="B38" s="175"/>
      <c r="C38" s="42" t="s">
        <v>186</v>
      </c>
      <c r="D38" s="42" t="s">
        <v>285</v>
      </c>
      <c r="E38" s="43">
        <v>180000000</v>
      </c>
      <c r="F38" s="43"/>
      <c r="G38" s="43"/>
      <c r="H38" s="43">
        <f t="shared" si="9"/>
        <v>180000000</v>
      </c>
    </row>
    <row r="39" spans="1:8" x14ac:dyDescent="0.25">
      <c r="A39" s="174" t="s">
        <v>277</v>
      </c>
      <c r="B39" s="175"/>
      <c r="C39" s="42" t="s">
        <v>286</v>
      </c>
      <c r="D39" s="42" t="s">
        <v>287</v>
      </c>
      <c r="E39" s="43"/>
      <c r="F39" s="43"/>
      <c r="G39" s="43"/>
      <c r="H39" s="43">
        <f t="shared" si="9"/>
        <v>0</v>
      </c>
    </row>
    <row r="40" spans="1:8" ht="25.5" x14ac:dyDescent="0.25">
      <c r="A40" s="177" t="s">
        <v>278</v>
      </c>
      <c r="B40" s="178"/>
      <c r="C40" s="42" t="s">
        <v>288</v>
      </c>
      <c r="D40" s="42" t="s">
        <v>289</v>
      </c>
      <c r="E40" s="43"/>
      <c r="F40" s="43"/>
      <c r="G40" s="43"/>
      <c r="H40" s="43">
        <f t="shared" si="9"/>
        <v>0</v>
      </c>
    </row>
    <row r="41" spans="1:8" x14ac:dyDescent="0.25">
      <c r="A41" s="174" t="s">
        <v>294</v>
      </c>
      <c r="B41" s="175"/>
      <c r="C41" s="42" t="s">
        <v>290</v>
      </c>
      <c r="D41" s="42" t="s">
        <v>291</v>
      </c>
      <c r="E41" s="43"/>
      <c r="F41" s="43"/>
      <c r="G41" s="43"/>
      <c r="H41" s="43">
        <f t="shared" si="9"/>
        <v>0</v>
      </c>
    </row>
    <row r="42" spans="1:8" ht="25.5" x14ac:dyDescent="0.25">
      <c r="A42" s="174" t="s">
        <v>299</v>
      </c>
      <c r="B42" s="175"/>
      <c r="C42" s="42" t="s">
        <v>292</v>
      </c>
      <c r="D42" s="42" t="s">
        <v>293</v>
      </c>
      <c r="E42" s="43"/>
      <c r="F42" s="43"/>
      <c r="G42" s="43"/>
      <c r="H42" s="43">
        <f t="shared" si="9"/>
        <v>0</v>
      </c>
    </row>
    <row r="43" spans="1:8" ht="25.5" x14ac:dyDescent="0.25">
      <c r="A43" s="177" t="s">
        <v>300</v>
      </c>
      <c r="B43" s="178"/>
      <c r="C43" s="18" t="s">
        <v>556</v>
      </c>
      <c r="D43" s="18" t="s">
        <v>295</v>
      </c>
      <c r="E43" s="47">
        <f>SUM(E38:E42)</f>
        <v>180000000</v>
      </c>
      <c r="F43" s="47">
        <f t="shared" ref="F43:G43" si="10">SUM(F38:F42)</f>
        <v>0</v>
      </c>
      <c r="G43" s="47">
        <f t="shared" si="10"/>
        <v>0</v>
      </c>
      <c r="H43" s="47">
        <f t="shared" si="9"/>
        <v>180000000</v>
      </c>
    </row>
    <row r="44" spans="1:8" x14ac:dyDescent="0.25">
      <c r="A44" s="177" t="s">
        <v>353</v>
      </c>
      <c r="B44" s="178"/>
      <c r="C44" s="18" t="s">
        <v>296</v>
      </c>
      <c r="D44" s="18" t="s">
        <v>297</v>
      </c>
      <c r="E44" s="47">
        <v>5000000</v>
      </c>
      <c r="F44" s="48"/>
      <c r="G44" s="48"/>
      <c r="H44" s="47">
        <f t="shared" si="9"/>
        <v>5000000</v>
      </c>
    </row>
    <row r="45" spans="1:8" ht="25.5" x14ac:dyDescent="0.25">
      <c r="A45" s="174" t="s">
        <v>354</v>
      </c>
      <c r="B45" s="175"/>
      <c r="C45" s="49" t="s">
        <v>557</v>
      </c>
      <c r="D45" s="49" t="s">
        <v>298</v>
      </c>
      <c r="E45" s="50">
        <f>E34+E35+E36+E37+E43+E44</f>
        <v>245000000</v>
      </c>
      <c r="F45" s="50">
        <f t="shared" ref="F45:G45" si="11">F34+F35+F36+F37+F43+F44</f>
        <v>0</v>
      </c>
      <c r="G45" s="50">
        <f t="shared" si="11"/>
        <v>0</v>
      </c>
      <c r="H45" s="50">
        <f t="shared" si="9"/>
        <v>245000000</v>
      </c>
    </row>
    <row r="46" spans="1:8" x14ac:dyDescent="0.25">
      <c r="A46" s="177" t="s">
        <v>355</v>
      </c>
      <c r="B46" s="178"/>
      <c r="C46" s="18" t="s">
        <v>12</v>
      </c>
      <c r="D46" s="18" t="s">
        <v>301</v>
      </c>
      <c r="E46" s="47"/>
      <c r="F46" s="47"/>
      <c r="G46" s="47"/>
      <c r="H46" s="47">
        <f t="shared" si="9"/>
        <v>0</v>
      </c>
    </row>
    <row r="47" spans="1:8" x14ac:dyDescent="0.25">
      <c r="A47" s="177" t="s">
        <v>356</v>
      </c>
      <c r="B47" s="178"/>
      <c r="C47" s="18" t="s">
        <v>13</v>
      </c>
      <c r="D47" s="18" t="s">
        <v>302</v>
      </c>
      <c r="E47" s="47">
        <v>32000000</v>
      </c>
      <c r="F47" s="47"/>
      <c r="G47" s="47"/>
      <c r="H47" s="47">
        <f t="shared" si="9"/>
        <v>32000000</v>
      </c>
    </row>
    <row r="48" spans="1:8" ht="25.5" x14ac:dyDescent="0.25">
      <c r="A48" s="177" t="s">
        <v>357</v>
      </c>
      <c r="B48" s="178"/>
      <c r="C48" s="18" t="s">
        <v>303</v>
      </c>
      <c r="D48" s="18" t="s">
        <v>304</v>
      </c>
      <c r="E48" s="47">
        <v>12000000</v>
      </c>
      <c r="F48" s="47"/>
      <c r="G48" s="47"/>
      <c r="H48" s="47">
        <f t="shared" si="9"/>
        <v>12000000</v>
      </c>
    </row>
    <row r="49" spans="1:8" x14ac:dyDescent="0.25">
      <c r="A49" s="177" t="s">
        <v>358</v>
      </c>
      <c r="B49" s="178"/>
      <c r="C49" s="18" t="s">
        <v>14</v>
      </c>
      <c r="D49" s="18" t="s">
        <v>305</v>
      </c>
      <c r="E49" s="47"/>
      <c r="F49" s="47">
        <v>8000000</v>
      </c>
      <c r="G49" s="47"/>
      <c r="H49" s="47">
        <f t="shared" si="9"/>
        <v>8000000</v>
      </c>
    </row>
    <row r="50" spans="1:8" x14ac:dyDescent="0.25">
      <c r="A50" s="177" t="s">
        <v>359</v>
      </c>
      <c r="B50" s="178"/>
      <c r="C50" s="18" t="s">
        <v>15</v>
      </c>
      <c r="D50" s="18" t="s">
        <v>306</v>
      </c>
      <c r="E50" s="47">
        <v>10000000</v>
      </c>
      <c r="F50" s="47"/>
      <c r="G50" s="47"/>
      <c r="H50" s="47">
        <f t="shared" si="9"/>
        <v>10000000</v>
      </c>
    </row>
    <row r="51" spans="1:8" ht="25.5" x14ac:dyDescent="0.25">
      <c r="A51" s="177" t="s">
        <v>360</v>
      </c>
      <c r="B51" s="178"/>
      <c r="C51" s="18" t="s">
        <v>307</v>
      </c>
      <c r="D51" s="18" t="s">
        <v>308</v>
      </c>
      <c r="E51" s="47">
        <v>14580000</v>
      </c>
      <c r="F51" s="47">
        <v>2160000</v>
      </c>
      <c r="G51" s="47"/>
      <c r="H51" s="47">
        <f t="shared" si="9"/>
        <v>16740000</v>
      </c>
    </row>
    <row r="52" spans="1:8" ht="25.5" x14ac:dyDescent="0.25">
      <c r="A52" s="177" t="s">
        <v>361</v>
      </c>
      <c r="B52" s="178"/>
      <c r="C52" s="18" t="s">
        <v>16</v>
      </c>
      <c r="D52" s="18" t="s">
        <v>309</v>
      </c>
      <c r="E52" s="47"/>
      <c r="F52" s="47"/>
      <c r="G52" s="47"/>
      <c r="H52" s="47">
        <f t="shared" si="7"/>
        <v>0</v>
      </c>
    </row>
    <row r="53" spans="1:8" ht="25.5" x14ac:dyDescent="0.25">
      <c r="A53" s="174" t="s">
        <v>362</v>
      </c>
      <c r="B53" s="175"/>
      <c r="C53" s="42" t="s">
        <v>310</v>
      </c>
      <c r="D53" s="42" t="s">
        <v>311</v>
      </c>
      <c r="E53" s="43"/>
      <c r="F53" s="43"/>
      <c r="G53" s="43"/>
      <c r="H53" s="43">
        <f t="shared" si="7"/>
        <v>0</v>
      </c>
    </row>
    <row r="54" spans="1:8" ht="25.5" x14ac:dyDescent="0.25">
      <c r="A54" s="174" t="s">
        <v>363</v>
      </c>
      <c r="B54" s="175"/>
      <c r="C54" s="42" t="s">
        <v>312</v>
      </c>
      <c r="D54" s="42" t="s">
        <v>313</v>
      </c>
      <c r="E54" s="43">
        <v>26000</v>
      </c>
      <c r="F54" s="43"/>
      <c r="G54" s="43"/>
      <c r="H54" s="43">
        <f t="shared" si="7"/>
        <v>26000</v>
      </c>
    </row>
    <row r="55" spans="1:8" ht="38.25" x14ac:dyDescent="0.25">
      <c r="A55" s="177" t="s">
        <v>364</v>
      </c>
      <c r="B55" s="178"/>
      <c r="C55" s="18" t="s">
        <v>558</v>
      </c>
      <c r="D55" s="18" t="s">
        <v>314</v>
      </c>
      <c r="E55" s="47">
        <f>SUM(E53:E54)</f>
        <v>26000</v>
      </c>
      <c r="F55" s="47">
        <f t="shared" ref="F55:G55" si="12">SUM(F53:F54)</f>
        <v>0</v>
      </c>
      <c r="G55" s="47">
        <f t="shared" si="12"/>
        <v>0</v>
      </c>
      <c r="H55" s="47">
        <f t="shared" si="7"/>
        <v>26000</v>
      </c>
    </row>
    <row r="56" spans="1:8" ht="25.5" x14ac:dyDescent="0.25">
      <c r="A56" s="174" t="s">
        <v>365</v>
      </c>
      <c r="B56" s="175"/>
      <c r="C56" s="42" t="s">
        <v>315</v>
      </c>
      <c r="D56" s="42" t="s">
        <v>316</v>
      </c>
      <c r="E56" s="43"/>
      <c r="F56" s="43"/>
      <c r="G56" s="43"/>
      <c r="H56" s="43">
        <f t="shared" si="7"/>
        <v>0</v>
      </c>
    </row>
    <row r="57" spans="1:8" ht="25.5" x14ac:dyDescent="0.25">
      <c r="A57" s="174" t="s">
        <v>366</v>
      </c>
      <c r="B57" s="175"/>
      <c r="C57" s="42" t="s">
        <v>317</v>
      </c>
      <c r="D57" s="42" t="s">
        <v>318</v>
      </c>
      <c r="E57" s="43"/>
      <c r="F57" s="43"/>
      <c r="G57" s="43"/>
      <c r="H57" s="43">
        <f t="shared" si="7"/>
        <v>0</v>
      </c>
    </row>
    <row r="58" spans="1:8" ht="25.5" x14ac:dyDescent="0.25">
      <c r="A58" s="177" t="s">
        <v>367</v>
      </c>
      <c r="B58" s="178"/>
      <c r="C58" s="18" t="s">
        <v>564</v>
      </c>
      <c r="D58" s="18" t="s">
        <v>319</v>
      </c>
      <c r="E58" s="47">
        <f>SUM(E56:E57)</f>
        <v>0</v>
      </c>
      <c r="F58" s="47">
        <f t="shared" ref="F58:G58" si="13">SUM(F56:F57)</f>
        <v>0</v>
      </c>
      <c r="G58" s="47">
        <f t="shared" si="13"/>
        <v>0</v>
      </c>
      <c r="H58" s="47">
        <f t="shared" si="7"/>
        <v>0</v>
      </c>
    </row>
    <row r="59" spans="1:8" x14ac:dyDescent="0.25">
      <c r="A59" s="177" t="s">
        <v>368</v>
      </c>
      <c r="B59" s="178"/>
      <c r="C59" s="18" t="s">
        <v>320</v>
      </c>
      <c r="D59" s="18" t="s">
        <v>321</v>
      </c>
      <c r="E59" s="47"/>
      <c r="F59" s="47"/>
      <c r="G59" s="47"/>
      <c r="H59" s="47">
        <f t="shared" si="7"/>
        <v>0</v>
      </c>
    </row>
    <row r="60" spans="1:8" x14ac:dyDescent="0.25">
      <c r="A60" s="177" t="s">
        <v>369</v>
      </c>
      <c r="B60" s="178"/>
      <c r="C60" s="18" t="s">
        <v>17</v>
      </c>
      <c r="D60" s="18" t="s">
        <v>322</v>
      </c>
      <c r="E60" s="47"/>
      <c r="F60" s="47"/>
      <c r="G60" s="47"/>
      <c r="H60" s="47">
        <f t="shared" si="7"/>
        <v>0</v>
      </c>
    </row>
    <row r="61" spans="1:8" ht="25.5" x14ac:dyDescent="0.25">
      <c r="A61" s="179" t="s">
        <v>370</v>
      </c>
      <c r="B61" s="180"/>
      <c r="C61" s="49" t="s">
        <v>563</v>
      </c>
      <c r="D61" s="49" t="s">
        <v>323</v>
      </c>
      <c r="E61" s="50">
        <f>E46+E47+E48+E49+E50+E51+E52+E55+E58+E59+E60</f>
        <v>68606000</v>
      </c>
      <c r="F61" s="50">
        <f t="shared" ref="F61:G61" si="14">F46+F47+F48+F49+F50+F51+F52+F55+F58+F59+F60</f>
        <v>10160000</v>
      </c>
      <c r="G61" s="50">
        <f t="shared" si="14"/>
        <v>0</v>
      </c>
      <c r="H61" s="50">
        <f t="shared" si="7"/>
        <v>78766000</v>
      </c>
    </row>
    <row r="62" spans="1:8" x14ac:dyDescent="0.25">
      <c r="A62" s="174" t="s">
        <v>371</v>
      </c>
      <c r="B62" s="175"/>
      <c r="C62" s="42" t="s">
        <v>19</v>
      </c>
      <c r="D62" s="42" t="s">
        <v>324</v>
      </c>
      <c r="E62" s="43"/>
      <c r="F62" s="43"/>
      <c r="G62" s="43"/>
      <c r="H62" s="43">
        <f t="shared" si="7"/>
        <v>0</v>
      </c>
    </row>
    <row r="63" spans="1:8" x14ac:dyDescent="0.25">
      <c r="A63" s="174" t="s">
        <v>372</v>
      </c>
      <c r="B63" s="175"/>
      <c r="C63" s="42" t="s">
        <v>20</v>
      </c>
      <c r="D63" s="42" t="s">
        <v>325</v>
      </c>
      <c r="E63" s="43"/>
      <c r="F63" s="43">
        <v>103000000</v>
      </c>
      <c r="G63" s="43"/>
      <c r="H63" s="43">
        <f t="shared" si="7"/>
        <v>103000000</v>
      </c>
    </row>
    <row r="64" spans="1:8" x14ac:dyDescent="0.25">
      <c r="A64" s="174" t="s">
        <v>373</v>
      </c>
      <c r="B64" s="175"/>
      <c r="C64" s="42" t="s">
        <v>21</v>
      </c>
      <c r="D64" s="42" t="s">
        <v>326</v>
      </c>
      <c r="E64" s="43"/>
      <c r="F64" s="43"/>
      <c r="G64" s="43"/>
      <c r="H64" s="43">
        <f t="shared" si="7"/>
        <v>0</v>
      </c>
    </row>
    <row r="65" spans="1:8" x14ac:dyDescent="0.25">
      <c r="A65" s="174" t="s">
        <v>374</v>
      </c>
      <c r="B65" s="175"/>
      <c r="C65" s="42" t="s">
        <v>22</v>
      </c>
      <c r="D65" s="42" t="s">
        <v>327</v>
      </c>
      <c r="E65" s="43"/>
      <c r="F65" s="43"/>
      <c r="G65" s="43"/>
      <c r="H65" s="43">
        <f t="shared" si="7"/>
        <v>0</v>
      </c>
    </row>
    <row r="66" spans="1:8" ht="25.5" x14ac:dyDescent="0.25">
      <c r="A66" s="174" t="s">
        <v>375</v>
      </c>
      <c r="B66" s="175"/>
      <c r="C66" s="42" t="s">
        <v>23</v>
      </c>
      <c r="D66" s="42" t="s">
        <v>328</v>
      </c>
      <c r="E66" s="44"/>
      <c r="F66" s="44"/>
      <c r="G66" s="44"/>
      <c r="H66" s="44">
        <f t="shared" si="7"/>
        <v>0</v>
      </c>
    </row>
    <row r="67" spans="1:8" ht="25.5" x14ac:dyDescent="0.25">
      <c r="A67" s="179" t="s">
        <v>376</v>
      </c>
      <c r="B67" s="180"/>
      <c r="C67" s="49" t="s">
        <v>562</v>
      </c>
      <c r="D67" s="49" t="s">
        <v>329</v>
      </c>
      <c r="E67" s="50">
        <f>SUM(E62:E66)</f>
        <v>0</v>
      </c>
      <c r="F67" s="50">
        <f t="shared" ref="F67:G67" si="15">SUM(F62:F66)</f>
        <v>103000000</v>
      </c>
      <c r="G67" s="50">
        <f t="shared" si="15"/>
        <v>0</v>
      </c>
      <c r="H67" s="50">
        <f t="shared" si="7"/>
        <v>103000000</v>
      </c>
    </row>
    <row r="68" spans="1:8" ht="51" x14ac:dyDescent="0.25">
      <c r="A68" s="177" t="s">
        <v>377</v>
      </c>
      <c r="B68" s="178"/>
      <c r="C68" s="18" t="s">
        <v>330</v>
      </c>
      <c r="D68" s="18" t="s">
        <v>331</v>
      </c>
      <c r="E68" s="48"/>
      <c r="F68" s="48"/>
      <c r="G68" s="48"/>
      <c r="H68" s="48">
        <f t="shared" si="7"/>
        <v>0</v>
      </c>
    </row>
    <row r="69" spans="1:8" ht="38.25" x14ac:dyDescent="0.25">
      <c r="A69" s="177" t="s">
        <v>378</v>
      </c>
      <c r="B69" s="178"/>
      <c r="C69" s="18" t="s">
        <v>332</v>
      </c>
      <c r="D69" s="18" t="s">
        <v>333</v>
      </c>
      <c r="E69" s="48"/>
      <c r="F69" s="48"/>
      <c r="G69" s="48"/>
      <c r="H69" s="48">
        <f t="shared" si="7"/>
        <v>0</v>
      </c>
    </row>
    <row r="70" spans="1:8" ht="51" x14ac:dyDescent="0.25">
      <c r="A70" s="177" t="s">
        <v>379</v>
      </c>
      <c r="B70" s="178"/>
      <c r="C70" s="18" t="s">
        <v>334</v>
      </c>
      <c r="D70" s="18" t="s">
        <v>335</v>
      </c>
      <c r="E70" s="48"/>
      <c r="F70" s="48"/>
      <c r="G70" s="48"/>
      <c r="H70" s="48">
        <f t="shared" si="7"/>
        <v>0</v>
      </c>
    </row>
    <row r="71" spans="1:8" ht="51" x14ac:dyDescent="0.25">
      <c r="A71" s="177" t="s">
        <v>380</v>
      </c>
      <c r="B71" s="178"/>
      <c r="C71" s="18" t="s">
        <v>336</v>
      </c>
      <c r="D71" s="18" t="s">
        <v>337</v>
      </c>
      <c r="E71" s="48"/>
      <c r="F71" s="48"/>
      <c r="G71" s="48"/>
      <c r="H71" s="48">
        <f t="shared" si="7"/>
        <v>0</v>
      </c>
    </row>
    <row r="72" spans="1:8" ht="25.5" x14ac:dyDescent="0.25">
      <c r="A72" s="177" t="s">
        <v>381</v>
      </c>
      <c r="B72" s="178"/>
      <c r="C72" s="18" t="s">
        <v>338</v>
      </c>
      <c r="D72" s="18" t="s">
        <v>339</v>
      </c>
      <c r="E72" s="48"/>
      <c r="F72" s="48"/>
      <c r="G72" s="48"/>
      <c r="H72" s="48">
        <f t="shared" si="7"/>
        <v>0</v>
      </c>
    </row>
    <row r="73" spans="1:8" ht="25.5" x14ac:dyDescent="0.25">
      <c r="A73" s="179" t="s">
        <v>382</v>
      </c>
      <c r="B73" s="180"/>
      <c r="C73" s="49" t="s">
        <v>561</v>
      </c>
      <c r="D73" s="49" t="s">
        <v>340</v>
      </c>
      <c r="E73" s="51">
        <f>SUM(E68:E72)</f>
        <v>0</v>
      </c>
      <c r="F73" s="51">
        <f t="shared" ref="F73:G73" si="16">SUM(F68:F72)</f>
        <v>0</v>
      </c>
      <c r="G73" s="51">
        <f t="shared" si="16"/>
        <v>0</v>
      </c>
      <c r="H73" s="51">
        <f t="shared" si="7"/>
        <v>0</v>
      </c>
    </row>
    <row r="74" spans="1:8" ht="51" x14ac:dyDescent="0.25">
      <c r="A74" s="174" t="s">
        <v>383</v>
      </c>
      <c r="B74" s="175"/>
      <c r="C74" s="42" t="s">
        <v>341</v>
      </c>
      <c r="D74" s="42" t="s">
        <v>342</v>
      </c>
      <c r="E74" s="44"/>
      <c r="F74" s="44"/>
      <c r="G74" s="44"/>
      <c r="H74" s="44">
        <f t="shared" si="7"/>
        <v>0</v>
      </c>
    </row>
    <row r="75" spans="1:8" ht="38.25" x14ac:dyDescent="0.25">
      <c r="A75" s="174" t="s">
        <v>384</v>
      </c>
      <c r="B75" s="175"/>
      <c r="C75" s="42" t="s">
        <v>343</v>
      </c>
      <c r="D75" s="42" t="s">
        <v>344</v>
      </c>
      <c r="E75" s="44"/>
      <c r="F75" s="44"/>
      <c r="G75" s="44"/>
      <c r="H75" s="44">
        <f t="shared" si="7"/>
        <v>0</v>
      </c>
    </row>
    <row r="76" spans="1:8" ht="51" x14ac:dyDescent="0.25">
      <c r="A76" s="174" t="s">
        <v>385</v>
      </c>
      <c r="B76" s="175"/>
      <c r="C76" s="42" t="s">
        <v>345</v>
      </c>
      <c r="D76" s="42" t="s">
        <v>346</v>
      </c>
      <c r="E76" s="44"/>
      <c r="F76" s="44"/>
      <c r="G76" s="44"/>
      <c r="H76" s="44">
        <f t="shared" si="7"/>
        <v>0</v>
      </c>
    </row>
    <row r="77" spans="1:8" ht="51" x14ac:dyDescent="0.25">
      <c r="A77" s="174" t="s">
        <v>386</v>
      </c>
      <c r="B77" s="175"/>
      <c r="C77" s="42" t="s">
        <v>347</v>
      </c>
      <c r="D77" s="42" t="s">
        <v>348</v>
      </c>
      <c r="E77" s="43"/>
      <c r="F77" s="44"/>
      <c r="G77" s="44"/>
      <c r="H77" s="43">
        <f t="shared" si="7"/>
        <v>0</v>
      </c>
    </row>
    <row r="78" spans="1:8" ht="25.5" x14ac:dyDescent="0.25">
      <c r="A78" s="174" t="s">
        <v>387</v>
      </c>
      <c r="B78" s="175"/>
      <c r="C78" s="42" t="s">
        <v>349</v>
      </c>
      <c r="D78" s="42" t="s">
        <v>350</v>
      </c>
      <c r="E78" s="43"/>
      <c r="F78" s="44"/>
      <c r="G78" s="44"/>
      <c r="H78" s="43">
        <f t="shared" si="7"/>
        <v>0</v>
      </c>
    </row>
    <row r="79" spans="1:8" ht="25.5" x14ac:dyDescent="0.25">
      <c r="A79" s="179" t="s">
        <v>388</v>
      </c>
      <c r="B79" s="180"/>
      <c r="C79" s="49" t="s">
        <v>560</v>
      </c>
      <c r="D79" s="49" t="s">
        <v>351</v>
      </c>
      <c r="E79" s="51"/>
      <c r="F79" s="51"/>
      <c r="G79" s="51"/>
      <c r="H79" s="51">
        <f t="shared" si="7"/>
        <v>0</v>
      </c>
    </row>
    <row r="80" spans="1:8" ht="25.5" x14ac:dyDescent="0.25">
      <c r="A80" s="183" t="s">
        <v>451</v>
      </c>
      <c r="B80" s="184"/>
      <c r="C80" s="124" t="s">
        <v>559</v>
      </c>
      <c r="D80" s="52" t="s">
        <v>352</v>
      </c>
      <c r="E80" s="53">
        <f>E25+E31+E45+E61+E67+E73+E79</f>
        <v>849746743</v>
      </c>
      <c r="F80" s="53">
        <f t="shared" ref="F80:G80" si="17">F25+F31+F45+F61+F67+F73+F79</f>
        <v>113160000</v>
      </c>
      <c r="G80" s="53">
        <f t="shared" si="17"/>
        <v>147551250</v>
      </c>
      <c r="H80" s="53">
        <f t="shared" si="7"/>
        <v>1110457993</v>
      </c>
    </row>
    <row r="81" spans="1:8" ht="25.5" x14ac:dyDescent="0.25">
      <c r="A81" s="182" t="s">
        <v>452</v>
      </c>
      <c r="B81" s="182"/>
      <c r="C81" s="42" t="s">
        <v>404</v>
      </c>
      <c r="D81" s="42" t="s">
        <v>405</v>
      </c>
      <c r="E81" s="43">
        <v>0</v>
      </c>
      <c r="F81" s="43"/>
      <c r="G81" s="43"/>
      <c r="H81" s="43">
        <f t="shared" si="7"/>
        <v>0</v>
      </c>
    </row>
    <row r="82" spans="1:8" ht="25.5" x14ac:dyDescent="0.25">
      <c r="A82" s="182" t="s">
        <v>453</v>
      </c>
      <c r="B82" s="182"/>
      <c r="C82" s="42" t="s">
        <v>406</v>
      </c>
      <c r="D82" s="42" t="s">
        <v>407</v>
      </c>
      <c r="E82" s="43">
        <v>0</v>
      </c>
      <c r="F82" s="43"/>
      <c r="G82" s="43"/>
      <c r="H82" s="43">
        <f t="shared" si="7"/>
        <v>0</v>
      </c>
    </row>
    <row r="83" spans="1:8" ht="25.5" x14ac:dyDescent="0.25">
      <c r="A83" s="182" t="s">
        <v>454</v>
      </c>
      <c r="B83" s="182"/>
      <c r="C83" s="42" t="s">
        <v>408</v>
      </c>
      <c r="D83" s="42" t="s">
        <v>409</v>
      </c>
      <c r="E83" s="43">
        <v>0</v>
      </c>
      <c r="F83" s="43"/>
      <c r="G83" s="43"/>
      <c r="H83" s="43">
        <f t="shared" si="7"/>
        <v>0</v>
      </c>
    </row>
    <row r="84" spans="1:8" ht="25.5" x14ac:dyDescent="0.25">
      <c r="A84" s="185" t="s">
        <v>455</v>
      </c>
      <c r="B84" s="185"/>
      <c r="C84" s="18" t="s">
        <v>567</v>
      </c>
      <c r="D84" s="18" t="s">
        <v>410</v>
      </c>
      <c r="E84" s="47">
        <f>SUM(E81:E83)</f>
        <v>0</v>
      </c>
      <c r="F84" s="47">
        <f t="shared" ref="F84:G84" si="18">SUM(F81:F83)</f>
        <v>0</v>
      </c>
      <c r="G84" s="47">
        <f t="shared" si="18"/>
        <v>0</v>
      </c>
      <c r="H84" s="47">
        <f t="shared" si="7"/>
        <v>0</v>
      </c>
    </row>
    <row r="85" spans="1:8" ht="38.25" x14ac:dyDescent="0.25">
      <c r="A85" s="182" t="s">
        <v>456</v>
      </c>
      <c r="B85" s="182"/>
      <c r="C85" s="42" t="s">
        <v>411</v>
      </c>
      <c r="D85" s="42" t="s">
        <v>412</v>
      </c>
      <c r="E85" s="43">
        <v>0</v>
      </c>
      <c r="F85" s="43"/>
      <c r="G85" s="43"/>
      <c r="H85" s="43">
        <f t="shared" si="7"/>
        <v>0</v>
      </c>
    </row>
    <row r="86" spans="1:8" ht="25.5" x14ac:dyDescent="0.25">
      <c r="A86" s="182" t="s">
        <v>457</v>
      </c>
      <c r="B86" s="182"/>
      <c r="C86" s="42" t="s">
        <v>413</v>
      </c>
      <c r="D86" s="42" t="s">
        <v>414</v>
      </c>
      <c r="E86" s="43">
        <v>0</v>
      </c>
      <c r="F86" s="43"/>
      <c r="G86" s="43"/>
      <c r="H86" s="43">
        <f t="shared" si="7"/>
        <v>0</v>
      </c>
    </row>
    <row r="87" spans="1:8" ht="38.25" x14ac:dyDescent="0.25">
      <c r="A87" s="182" t="s">
        <v>458</v>
      </c>
      <c r="B87" s="182"/>
      <c r="C87" s="42" t="s">
        <v>415</v>
      </c>
      <c r="D87" s="42" t="s">
        <v>416</v>
      </c>
      <c r="E87" s="43">
        <v>0</v>
      </c>
      <c r="F87" s="43"/>
      <c r="G87" s="43"/>
      <c r="H87" s="43">
        <f t="shared" si="7"/>
        <v>0</v>
      </c>
    </row>
    <row r="88" spans="1:8" ht="25.5" x14ac:dyDescent="0.25">
      <c r="A88" s="182" t="s">
        <v>459</v>
      </c>
      <c r="B88" s="182"/>
      <c r="C88" s="42" t="s">
        <v>417</v>
      </c>
      <c r="D88" s="42" t="s">
        <v>418</v>
      </c>
      <c r="E88" s="43">
        <v>0</v>
      </c>
      <c r="F88" s="43"/>
      <c r="G88" s="43"/>
      <c r="H88" s="43">
        <f t="shared" si="7"/>
        <v>0</v>
      </c>
    </row>
    <row r="89" spans="1:8" ht="25.5" x14ac:dyDescent="0.25">
      <c r="A89" s="185" t="s">
        <v>460</v>
      </c>
      <c r="B89" s="185"/>
      <c r="C89" s="18" t="s">
        <v>568</v>
      </c>
      <c r="D89" s="18" t="s">
        <v>419</v>
      </c>
      <c r="E89" s="47">
        <f>SUM(E85:E88)</f>
        <v>0</v>
      </c>
      <c r="F89" s="47">
        <f t="shared" ref="F89:G89" si="19">SUM(F85:F88)</f>
        <v>0</v>
      </c>
      <c r="G89" s="47">
        <f t="shared" si="19"/>
        <v>0</v>
      </c>
      <c r="H89" s="47">
        <f t="shared" si="7"/>
        <v>0</v>
      </c>
    </row>
    <row r="90" spans="1:8" ht="25.5" x14ac:dyDescent="0.25">
      <c r="A90" s="182" t="s">
        <v>461</v>
      </c>
      <c r="B90" s="182"/>
      <c r="C90" s="42" t="s">
        <v>26</v>
      </c>
      <c r="D90" s="42" t="s">
        <v>420</v>
      </c>
      <c r="E90" s="43">
        <v>101000000</v>
      </c>
      <c r="F90" s="43">
        <v>53475000</v>
      </c>
      <c r="G90" s="43"/>
      <c r="H90" s="43">
        <f t="shared" si="7"/>
        <v>154475000</v>
      </c>
    </row>
    <row r="91" spans="1:8" ht="25.5" x14ac:dyDescent="0.25">
      <c r="A91" s="182" t="s">
        <v>462</v>
      </c>
      <c r="B91" s="182"/>
      <c r="C91" s="42" t="s">
        <v>27</v>
      </c>
      <c r="D91" s="42" t="s">
        <v>421</v>
      </c>
      <c r="E91" s="43">
        <v>0</v>
      </c>
      <c r="F91" s="43"/>
      <c r="G91" s="43"/>
      <c r="H91" s="43">
        <f t="shared" si="7"/>
        <v>0</v>
      </c>
    </row>
    <row r="92" spans="1:8" ht="25.5" x14ac:dyDescent="0.25">
      <c r="A92" s="185" t="s">
        <v>463</v>
      </c>
      <c r="B92" s="185"/>
      <c r="C92" s="18" t="s">
        <v>569</v>
      </c>
      <c r="D92" s="18" t="s">
        <v>422</v>
      </c>
      <c r="E92" s="47">
        <f>SUM(E90:E91)</f>
        <v>101000000</v>
      </c>
      <c r="F92" s="47">
        <f t="shared" ref="F92:G92" si="20">SUM(F90:F91)</f>
        <v>53475000</v>
      </c>
      <c r="G92" s="47">
        <f t="shared" si="20"/>
        <v>0</v>
      </c>
      <c r="H92" s="47">
        <f t="shared" si="7"/>
        <v>154475000</v>
      </c>
    </row>
    <row r="93" spans="1:8" ht="25.5" x14ac:dyDescent="0.25">
      <c r="A93" s="185" t="s">
        <v>464</v>
      </c>
      <c r="B93" s="185"/>
      <c r="C93" s="18" t="s">
        <v>28</v>
      </c>
      <c r="D93" s="18" t="s">
        <v>423</v>
      </c>
      <c r="E93" s="47"/>
      <c r="F93" s="47"/>
      <c r="G93" s="47"/>
      <c r="H93" s="47">
        <f t="shared" si="7"/>
        <v>0</v>
      </c>
    </row>
    <row r="94" spans="1:8" ht="25.5" x14ac:dyDescent="0.25">
      <c r="A94" s="185" t="s">
        <v>465</v>
      </c>
      <c r="B94" s="185"/>
      <c r="C94" s="18" t="s">
        <v>29</v>
      </c>
      <c r="D94" s="18" t="s">
        <v>424</v>
      </c>
      <c r="E94" s="47">
        <v>0</v>
      </c>
      <c r="F94" s="47"/>
      <c r="G94" s="47"/>
      <c r="H94" s="47">
        <f t="shared" si="7"/>
        <v>0</v>
      </c>
    </row>
    <row r="95" spans="1:8" ht="25.5" x14ac:dyDescent="0.25">
      <c r="A95" s="185" t="s">
        <v>466</v>
      </c>
      <c r="B95" s="185"/>
      <c r="C95" s="18" t="s">
        <v>425</v>
      </c>
      <c r="D95" s="18" t="s">
        <v>426</v>
      </c>
      <c r="E95" s="47">
        <v>0</v>
      </c>
      <c r="F95" s="47"/>
      <c r="G95" s="47"/>
      <c r="H95" s="47">
        <f t="shared" si="7"/>
        <v>0</v>
      </c>
    </row>
    <row r="96" spans="1:8" ht="25.5" x14ac:dyDescent="0.25">
      <c r="A96" s="185" t="s">
        <v>467</v>
      </c>
      <c r="B96" s="185"/>
      <c r="C96" s="18" t="s">
        <v>427</v>
      </c>
      <c r="D96" s="18" t="s">
        <v>428</v>
      </c>
      <c r="E96" s="47">
        <v>0</v>
      </c>
      <c r="F96" s="47"/>
      <c r="G96" s="47"/>
      <c r="H96" s="47">
        <f t="shared" ref="H96:H111" si="21">E96+F96+G96</f>
        <v>0</v>
      </c>
    </row>
    <row r="97" spans="1:8" ht="25.5" x14ac:dyDescent="0.25">
      <c r="A97" s="185" t="s">
        <v>468</v>
      </c>
      <c r="B97" s="185"/>
      <c r="C97" s="18" t="s">
        <v>429</v>
      </c>
      <c r="D97" s="18" t="s">
        <v>430</v>
      </c>
      <c r="E97" s="47">
        <v>0</v>
      </c>
      <c r="F97" s="47"/>
      <c r="G97" s="47"/>
      <c r="H97" s="47">
        <f t="shared" si="21"/>
        <v>0</v>
      </c>
    </row>
    <row r="98" spans="1:8" ht="25.5" x14ac:dyDescent="0.25">
      <c r="A98" s="182" t="s">
        <v>469</v>
      </c>
      <c r="B98" s="182"/>
      <c r="C98" s="42" t="s">
        <v>431</v>
      </c>
      <c r="D98" s="42" t="s">
        <v>432</v>
      </c>
      <c r="E98" s="43">
        <v>0</v>
      </c>
      <c r="F98" s="43"/>
      <c r="G98" s="43"/>
      <c r="H98" s="43">
        <f t="shared" si="21"/>
        <v>0</v>
      </c>
    </row>
    <row r="99" spans="1:8" ht="25.5" x14ac:dyDescent="0.25">
      <c r="A99" s="182" t="s">
        <v>470</v>
      </c>
      <c r="B99" s="182"/>
      <c r="C99" s="42" t="s">
        <v>433</v>
      </c>
      <c r="D99" s="42" t="s">
        <v>434</v>
      </c>
      <c r="E99" s="43">
        <v>0</v>
      </c>
      <c r="F99" s="43"/>
      <c r="G99" s="43"/>
      <c r="H99" s="43">
        <f t="shared" si="21"/>
        <v>0</v>
      </c>
    </row>
    <row r="100" spans="1:8" ht="25.5" x14ac:dyDescent="0.25">
      <c r="A100" s="185" t="s">
        <v>471</v>
      </c>
      <c r="B100" s="185"/>
      <c r="C100" s="18" t="s">
        <v>570</v>
      </c>
      <c r="D100" s="18" t="s">
        <v>435</v>
      </c>
      <c r="E100" s="47">
        <v>0</v>
      </c>
      <c r="F100" s="47"/>
      <c r="G100" s="47"/>
      <c r="H100" s="47">
        <f t="shared" si="21"/>
        <v>0</v>
      </c>
    </row>
    <row r="101" spans="1:8" ht="25.5" x14ac:dyDescent="0.25">
      <c r="A101" s="186" t="s">
        <v>472</v>
      </c>
      <c r="B101" s="186"/>
      <c r="C101" s="49" t="s">
        <v>571</v>
      </c>
      <c r="D101" s="49" t="s">
        <v>436</v>
      </c>
      <c r="E101" s="50">
        <f>E84+E89+E92+E93+E94+E95+E96+E97+E100</f>
        <v>101000000</v>
      </c>
      <c r="F101" s="50">
        <f t="shared" ref="F101:G101" si="22">F84+F89+F92+F93+F94+F95+F96+F97+F100</f>
        <v>53475000</v>
      </c>
      <c r="G101" s="50">
        <f t="shared" si="22"/>
        <v>0</v>
      </c>
      <c r="H101" s="50">
        <f t="shared" si="21"/>
        <v>154475000</v>
      </c>
    </row>
    <row r="102" spans="1:8" ht="38.25" x14ac:dyDescent="0.25">
      <c r="A102" s="185" t="s">
        <v>473</v>
      </c>
      <c r="B102" s="185"/>
      <c r="C102" s="18" t="s">
        <v>437</v>
      </c>
      <c r="D102" s="18" t="s">
        <v>438</v>
      </c>
      <c r="E102" s="47">
        <v>0</v>
      </c>
      <c r="F102" s="47"/>
      <c r="G102" s="47"/>
      <c r="H102" s="47">
        <f t="shared" si="21"/>
        <v>0</v>
      </c>
    </row>
    <row r="103" spans="1:8" ht="38.25" x14ac:dyDescent="0.25">
      <c r="A103" s="185" t="s">
        <v>474</v>
      </c>
      <c r="B103" s="185"/>
      <c r="C103" s="18" t="s">
        <v>439</v>
      </c>
      <c r="D103" s="18" t="s">
        <v>440</v>
      </c>
      <c r="E103" s="47">
        <v>0</v>
      </c>
      <c r="F103" s="47"/>
      <c r="G103" s="47"/>
      <c r="H103" s="47">
        <f t="shared" si="21"/>
        <v>0</v>
      </c>
    </row>
    <row r="104" spans="1:8" ht="25.5" x14ac:dyDescent="0.25">
      <c r="A104" s="185" t="s">
        <v>475</v>
      </c>
      <c r="B104" s="185"/>
      <c r="C104" s="18" t="s">
        <v>30</v>
      </c>
      <c r="D104" s="18" t="s">
        <v>441</v>
      </c>
      <c r="E104" s="47">
        <v>0</v>
      </c>
      <c r="F104" s="47"/>
      <c r="G104" s="47"/>
      <c r="H104" s="47">
        <f t="shared" si="21"/>
        <v>0</v>
      </c>
    </row>
    <row r="105" spans="1:8" ht="38.25" x14ac:dyDescent="0.25">
      <c r="A105" s="185" t="s">
        <v>476</v>
      </c>
      <c r="B105" s="185"/>
      <c r="C105" s="18" t="s">
        <v>442</v>
      </c>
      <c r="D105" s="18" t="s">
        <v>443</v>
      </c>
      <c r="E105" s="47">
        <v>0</v>
      </c>
      <c r="F105" s="47"/>
      <c r="G105" s="47"/>
      <c r="H105" s="47">
        <f t="shared" si="21"/>
        <v>0</v>
      </c>
    </row>
    <row r="106" spans="1:8" ht="25.5" x14ac:dyDescent="0.25">
      <c r="A106" s="185" t="s">
        <v>477</v>
      </c>
      <c r="B106" s="185"/>
      <c r="C106" s="18" t="s">
        <v>444</v>
      </c>
      <c r="D106" s="18" t="s">
        <v>445</v>
      </c>
      <c r="E106" s="47">
        <v>0</v>
      </c>
      <c r="F106" s="47"/>
      <c r="G106" s="47"/>
      <c r="H106" s="47">
        <f t="shared" si="21"/>
        <v>0</v>
      </c>
    </row>
    <row r="107" spans="1:8" ht="25.5" x14ac:dyDescent="0.25">
      <c r="A107" s="186" t="s">
        <v>478</v>
      </c>
      <c r="B107" s="186"/>
      <c r="C107" s="49" t="s">
        <v>572</v>
      </c>
      <c r="D107" s="49" t="s">
        <v>446</v>
      </c>
      <c r="E107" s="50">
        <f>SUM(E102:E106)</f>
        <v>0</v>
      </c>
      <c r="F107" s="50">
        <f t="shared" ref="F107:G107" si="23">SUM(F102:F106)</f>
        <v>0</v>
      </c>
      <c r="G107" s="50">
        <f t="shared" si="23"/>
        <v>0</v>
      </c>
      <c r="H107" s="50">
        <f t="shared" si="21"/>
        <v>0</v>
      </c>
    </row>
    <row r="108" spans="1:8" ht="25.5" x14ac:dyDescent="0.25">
      <c r="A108" s="186" t="s">
        <v>479</v>
      </c>
      <c r="B108" s="186"/>
      <c r="C108" s="49" t="s">
        <v>31</v>
      </c>
      <c r="D108" s="49" t="s">
        <v>447</v>
      </c>
      <c r="E108" s="50">
        <v>0</v>
      </c>
      <c r="F108" s="50"/>
      <c r="G108" s="50"/>
      <c r="H108" s="50">
        <f t="shared" si="21"/>
        <v>0</v>
      </c>
    </row>
    <row r="109" spans="1:8" x14ac:dyDescent="0.25">
      <c r="A109" s="186" t="s">
        <v>481</v>
      </c>
      <c r="B109" s="186"/>
      <c r="C109" s="49" t="s">
        <v>448</v>
      </c>
      <c r="D109" s="49" t="s">
        <v>449</v>
      </c>
      <c r="E109" s="50">
        <v>0</v>
      </c>
      <c r="F109" s="50"/>
      <c r="G109" s="50"/>
      <c r="H109" s="50">
        <f t="shared" si="21"/>
        <v>0</v>
      </c>
    </row>
    <row r="110" spans="1:8" ht="25.5" x14ac:dyDescent="0.25">
      <c r="A110" s="176" t="s">
        <v>565</v>
      </c>
      <c r="B110" s="176"/>
      <c r="C110" s="52" t="s">
        <v>480</v>
      </c>
      <c r="D110" s="52" t="s">
        <v>450</v>
      </c>
      <c r="E110" s="53">
        <f>E101+E107+E108+E109</f>
        <v>101000000</v>
      </c>
      <c r="F110" s="53">
        <f t="shared" ref="F110:G110" si="24">F101+F107+F108+F109</f>
        <v>53475000</v>
      </c>
      <c r="G110" s="53">
        <f t="shared" si="24"/>
        <v>0</v>
      </c>
      <c r="H110" s="53">
        <f t="shared" si="21"/>
        <v>154475000</v>
      </c>
    </row>
    <row r="111" spans="1:8" ht="29.25" customHeight="1" x14ac:dyDescent="0.25">
      <c r="A111" s="194" t="s">
        <v>566</v>
      </c>
      <c r="B111" s="194"/>
      <c r="C111" s="58" t="s">
        <v>573</v>
      </c>
      <c r="D111" s="58" t="s">
        <v>482</v>
      </c>
      <c r="E111" s="59">
        <f>E80+E110</f>
        <v>950746743</v>
      </c>
      <c r="F111" s="59">
        <f t="shared" ref="F111:G111" si="25">F80+F110</f>
        <v>166635000</v>
      </c>
      <c r="G111" s="59">
        <f t="shared" si="25"/>
        <v>147551250</v>
      </c>
      <c r="H111" s="126">
        <f t="shared" si="21"/>
        <v>1264932993</v>
      </c>
    </row>
    <row r="112" spans="1:8" x14ac:dyDescent="0.25">
      <c r="A112" s="40"/>
      <c r="B112" s="40"/>
      <c r="C112" s="7"/>
      <c r="D112" s="7"/>
      <c r="E112" s="8"/>
      <c r="F112" s="8"/>
      <c r="G112" s="8"/>
      <c r="H112" s="8"/>
    </row>
    <row r="113" spans="1:9" x14ac:dyDescent="0.25">
      <c r="A113" s="40"/>
      <c r="B113" s="40"/>
      <c r="C113" s="7"/>
      <c r="D113" s="7"/>
      <c r="E113" s="8"/>
      <c r="F113" s="8"/>
      <c r="G113" s="8"/>
      <c r="H113" s="8"/>
    </row>
    <row r="114" spans="1:9" x14ac:dyDescent="0.25">
      <c r="A114" s="40"/>
      <c r="B114" s="40"/>
      <c r="C114" s="7"/>
      <c r="D114" s="7"/>
      <c r="E114" s="8"/>
      <c r="F114" s="8"/>
      <c r="G114" s="8"/>
      <c r="H114" s="8"/>
    </row>
    <row r="115" spans="1:9" x14ac:dyDescent="0.25">
      <c r="A115" s="193"/>
      <c r="B115" s="193"/>
      <c r="C115" s="9"/>
      <c r="D115" s="9"/>
      <c r="E115" s="8"/>
      <c r="F115" s="8"/>
      <c r="G115" s="8"/>
      <c r="H115" s="8"/>
    </row>
    <row r="116" spans="1:9" x14ac:dyDescent="0.25">
      <c r="A116" s="176" t="s">
        <v>52</v>
      </c>
      <c r="B116" s="176"/>
      <c r="C116" s="188" t="s">
        <v>173</v>
      </c>
      <c r="D116" s="188"/>
      <c r="E116" s="188"/>
      <c r="F116" s="188"/>
      <c r="G116" s="188"/>
      <c r="H116" s="188"/>
    </row>
    <row r="117" spans="1:9" x14ac:dyDescent="0.25">
      <c r="A117" s="176" t="s">
        <v>176</v>
      </c>
      <c r="B117" s="176"/>
      <c r="C117" s="191" t="s">
        <v>177</v>
      </c>
      <c r="D117" s="52"/>
      <c r="E117" s="189" t="str">
        <f>E6</f>
        <v>2021. évi eredeti előirányzat</v>
      </c>
      <c r="F117" s="189"/>
      <c r="G117" s="189"/>
      <c r="H117" s="189"/>
    </row>
    <row r="118" spans="1:9" ht="25.5" x14ac:dyDescent="0.25">
      <c r="A118" s="176"/>
      <c r="B118" s="176"/>
      <c r="C118" s="191"/>
      <c r="D118" s="52"/>
      <c r="E118" s="61" t="s">
        <v>1</v>
      </c>
      <c r="F118" s="61" t="s">
        <v>2</v>
      </c>
      <c r="G118" s="61" t="s">
        <v>3</v>
      </c>
      <c r="H118" s="61" t="s">
        <v>4</v>
      </c>
    </row>
    <row r="119" spans="1:9" x14ac:dyDescent="0.25">
      <c r="A119" s="176">
        <v>1</v>
      </c>
      <c r="B119" s="176"/>
      <c r="C119" s="61">
        <v>2</v>
      </c>
      <c r="D119" s="52"/>
      <c r="E119" s="61">
        <v>3</v>
      </c>
      <c r="F119" s="61">
        <v>4</v>
      </c>
      <c r="G119" s="61">
        <v>5</v>
      </c>
      <c r="H119" s="61">
        <v>6</v>
      </c>
    </row>
    <row r="120" spans="1:9" x14ac:dyDescent="0.25">
      <c r="A120" s="195" t="s">
        <v>51</v>
      </c>
      <c r="B120" s="195"/>
      <c r="C120" s="195"/>
      <c r="D120" s="195"/>
      <c r="E120" s="195"/>
      <c r="F120" s="195"/>
      <c r="G120" s="195"/>
      <c r="H120" s="195"/>
    </row>
    <row r="121" spans="1:9" x14ac:dyDescent="0.25">
      <c r="A121" s="182" t="s">
        <v>234</v>
      </c>
      <c r="B121" s="182"/>
      <c r="C121" s="42" t="s">
        <v>393</v>
      </c>
      <c r="D121" s="42" t="s">
        <v>389</v>
      </c>
      <c r="E121" s="43">
        <v>87561408</v>
      </c>
      <c r="F121" s="43">
        <v>4200000</v>
      </c>
      <c r="G121" s="43"/>
      <c r="H121" s="43">
        <f t="shared" ref="H121:H142" si="26">E121+F121+G121</f>
        <v>91761408</v>
      </c>
    </row>
    <row r="122" spans="1:9" ht="25.5" x14ac:dyDescent="0.25">
      <c r="A122" s="182" t="s">
        <v>235</v>
      </c>
      <c r="B122" s="182"/>
      <c r="C122" s="42" t="s">
        <v>390</v>
      </c>
      <c r="D122" s="42" t="s">
        <v>391</v>
      </c>
      <c r="E122" s="43">
        <v>13698797</v>
      </c>
      <c r="F122" s="43">
        <v>651000</v>
      </c>
      <c r="G122" s="43"/>
      <c r="H122" s="43">
        <f t="shared" si="26"/>
        <v>14349797</v>
      </c>
    </row>
    <row r="123" spans="1:9" x14ac:dyDescent="0.25">
      <c r="A123" s="182" t="s">
        <v>236</v>
      </c>
      <c r="B123" s="182"/>
      <c r="C123" s="42" t="s">
        <v>57</v>
      </c>
      <c r="D123" s="42" t="s">
        <v>392</v>
      </c>
      <c r="E123" s="43">
        <v>186466136</v>
      </c>
      <c r="F123" s="43"/>
      <c r="G123" s="43"/>
      <c r="H123" s="43">
        <f t="shared" si="26"/>
        <v>186466136</v>
      </c>
    </row>
    <row r="124" spans="1:9" x14ac:dyDescent="0.25">
      <c r="A124" s="182" t="s">
        <v>237</v>
      </c>
      <c r="B124" s="182"/>
      <c r="C124" s="42" t="s">
        <v>34</v>
      </c>
      <c r="D124" s="42" t="s">
        <v>394</v>
      </c>
      <c r="E124" s="43">
        <v>2200000</v>
      </c>
      <c r="F124" s="43"/>
      <c r="G124" s="43"/>
      <c r="H124" s="43">
        <f t="shared" si="26"/>
        <v>2200000</v>
      </c>
    </row>
    <row r="125" spans="1:9" x14ac:dyDescent="0.25">
      <c r="A125" s="182" t="s">
        <v>238</v>
      </c>
      <c r="B125" s="182"/>
      <c r="C125" s="42" t="s">
        <v>396</v>
      </c>
      <c r="D125" s="42" t="s">
        <v>395</v>
      </c>
      <c r="E125" s="43"/>
      <c r="F125" s="43">
        <v>125635000</v>
      </c>
      <c r="G125" s="43"/>
      <c r="H125" s="43">
        <f t="shared" si="26"/>
        <v>125635000</v>
      </c>
      <c r="I125" s="32" t="s">
        <v>183</v>
      </c>
    </row>
    <row r="126" spans="1:9" x14ac:dyDescent="0.25">
      <c r="A126" s="182" t="s">
        <v>239</v>
      </c>
      <c r="B126" s="182"/>
      <c r="C126" s="42" t="s">
        <v>398</v>
      </c>
      <c r="D126" s="42" t="s">
        <v>397</v>
      </c>
      <c r="E126" s="43"/>
      <c r="F126" s="43">
        <v>4587880</v>
      </c>
      <c r="G126" s="43"/>
      <c r="H126" s="43">
        <f t="shared" si="26"/>
        <v>4587880</v>
      </c>
    </row>
    <row r="127" spans="1:9" x14ac:dyDescent="0.25">
      <c r="A127" s="182" t="s">
        <v>240</v>
      </c>
      <c r="B127" s="182"/>
      <c r="C127" s="42" t="s">
        <v>37</v>
      </c>
      <c r="D127" s="42" t="s">
        <v>399</v>
      </c>
      <c r="E127" s="43"/>
      <c r="F127" s="43">
        <v>81500000</v>
      </c>
      <c r="G127" s="43"/>
      <c r="H127" s="43">
        <f t="shared" si="26"/>
        <v>81500000</v>
      </c>
    </row>
    <row r="128" spans="1:9" x14ac:dyDescent="0.25">
      <c r="A128" s="182" t="s">
        <v>241</v>
      </c>
      <c r="B128" s="182"/>
      <c r="C128" s="42" t="s">
        <v>401</v>
      </c>
      <c r="D128" s="42" t="s">
        <v>400</v>
      </c>
      <c r="E128" s="43"/>
      <c r="F128" s="43"/>
      <c r="G128" s="43"/>
      <c r="H128" s="43">
        <f t="shared" si="26"/>
        <v>0</v>
      </c>
    </row>
    <row r="129" spans="1:8" ht="25.5" x14ac:dyDescent="0.25">
      <c r="A129" s="176" t="s">
        <v>242</v>
      </c>
      <c r="B129" s="176"/>
      <c r="C129" s="52" t="s">
        <v>403</v>
      </c>
      <c r="D129" s="52" t="s">
        <v>402</v>
      </c>
      <c r="E129" s="53">
        <f>SUM(E121:E128)</f>
        <v>289926341</v>
      </c>
      <c r="F129" s="53">
        <f>SUM(F121:F128)</f>
        <v>216573880</v>
      </c>
      <c r="G129" s="53">
        <f>SUM(G121:G128)</f>
        <v>0</v>
      </c>
      <c r="H129" s="53">
        <f>SUM(H121:H128)</f>
        <v>506500221</v>
      </c>
    </row>
    <row r="130" spans="1:8" ht="25.5" x14ac:dyDescent="0.25">
      <c r="A130" s="182" t="s">
        <v>243</v>
      </c>
      <c r="B130" s="182"/>
      <c r="C130" s="42" t="s">
        <v>502</v>
      </c>
      <c r="D130" s="42" t="s">
        <v>485</v>
      </c>
      <c r="E130" s="43"/>
      <c r="F130" s="43"/>
      <c r="G130" s="43"/>
      <c r="H130" s="43">
        <f t="shared" si="26"/>
        <v>0</v>
      </c>
    </row>
    <row r="131" spans="1:8" x14ac:dyDescent="0.25">
      <c r="A131" s="182" t="s">
        <v>244</v>
      </c>
      <c r="B131" s="182"/>
      <c r="C131" s="42" t="s">
        <v>503</v>
      </c>
      <c r="D131" s="42" t="s">
        <v>486</v>
      </c>
      <c r="E131" s="43"/>
      <c r="F131" s="43"/>
      <c r="G131" s="43"/>
      <c r="H131" s="43">
        <f t="shared" si="26"/>
        <v>0</v>
      </c>
    </row>
    <row r="132" spans="1:8" ht="25.5" x14ac:dyDescent="0.25">
      <c r="A132" s="182" t="s">
        <v>245</v>
      </c>
      <c r="B132" s="182"/>
      <c r="C132" s="42" t="s">
        <v>41</v>
      </c>
      <c r="D132" s="42" t="s">
        <v>487</v>
      </c>
      <c r="E132" s="43"/>
      <c r="F132" s="43"/>
      <c r="G132" s="43"/>
      <c r="H132" s="43">
        <f t="shared" si="26"/>
        <v>0</v>
      </c>
    </row>
    <row r="133" spans="1:8" ht="25.5" x14ac:dyDescent="0.25">
      <c r="A133" s="182" t="s">
        <v>246</v>
      </c>
      <c r="B133" s="182"/>
      <c r="C133" s="42" t="s">
        <v>42</v>
      </c>
      <c r="D133" s="42" t="s">
        <v>488</v>
      </c>
      <c r="E133" s="43">
        <v>26295846</v>
      </c>
      <c r="F133" s="43"/>
      <c r="G133" s="43"/>
      <c r="H133" s="43">
        <f t="shared" si="26"/>
        <v>26295846</v>
      </c>
    </row>
    <row r="134" spans="1:8" ht="25.5" x14ac:dyDescent="0.25">
      <c r="A134" s="182" t="s">
        <v>185</v>
      </c>
      <c r="B134" s="182"/>
      <c r="C134" s="42" t="s">
        <v>489</v>
      </c>
      <c r="D134" s="42" t="s">
        <v>490</v>
      </c>
      <c r="E134" s="43">
        <v>732136926</v>
      </c>
      <c r="F134" s="43"/>
      <c r="G134" s="43"/>
      <c r="H134" s="43">
        <f t="shared" si="26"/>
        <v>732136926</v>
      </c>
    </row>
    <row r="135" spans="1:8" ht="25.5" x14ac:dyDescent="0.25">
      <c r="A135" s="182" t="s">
        <v>252</v>
      </c>
      <c r="B135" s="182"/>
      <c r="C135" s="42" t="s">
        <v>491</v>
      </c>
      <c r="D135" s="42" t="s">
        <v>492</v>
      </c>
      <c r="E135" s="43"/>
      <c r="F135" s="43"/>
      <c r="G135" s="43"/>
      <c r="H135" s="43">
        <f t="shared" si="26"/>
        <v>0</v>
      </c>
    </row>
    <row r="136" spans="1:8" x14ac:dyDescent="0.25">
      <c r="A136" s="182" t="s">
        <v>253</v>
      </c>
      <c r="B136" s="182"/>
      <c r="C136" s="42" t="s">
        <v>43</v>
      </c>
      <c r="D136" s="42" t="s">
        <v>493</v>
      </c>
      <c r="E136" s="43"/>
      <c r="F136" s="43"/>
      <c r="G136" s="43"/>
      <c r="H136" s="43">
        <f t="shared" si="26"/>
        <v>0</v>
      </c>
    </row>
    <row r="137" spans="1:8" ht="25.5" x14ac:dyDescent="0.25">
      <c r="A137" s="182" t="s">
        <v>254</v>
      </c>
      <c r="B137" s="182"/>
      <c r="C137" s="42" t="s">
        <v>494</v>
      </c>
      <c r="D137" s="42" t="s">
        <v>495</v>
      </c>
      <c r="E137" s="43"/>
      <c r="F137" s="43"/>
      <c r="G137" s="43"/>
      <c r="H137" s="43">
        <f t="shared" si="26"/>
        <v>0</v>
      </c>
    </row>
    <row r="138" spans="1:8" x14ac:dyDescent="0.25">
      <c r="A138" s="182" t="s">
        <v>255</v>
      </c>
      <c r="B138" s="182"/>
      <c r="C138" s="42" t="s">
        <v>504</v>
      </c>
      <c r="D138" s="42" t="s">
        <v>496</v>
      </c>
      <c r="E138" s="43">
        <v>0</v>
      </c>
      <c r="F138" s="43"/>
      <c r="G138" s="43"/>
      <c r="H138" s="43">
        <f t="shared" si="26"/>
        <v>0</v>
      </c>
    </row>
    <row r="139" spans="1:8" ht="25.5" x14ac:dyDescent="0.25">
      <c r="A139" s="186" t="s">
        <v>262</v>
      </c>
      <c r="B139" s="186"/>
      <c r="C139" s="49" t="s">
        <v>505</v>
      </c>
      <c r="D139" s="49" t="s">
        <v>483</v>
      </c>
      <c r="E139" s="50">
        <f>SUM(E130:E138)</f>
        <v>758432772</v>
      </c>
      <c r="F139" s="50">
        <f t="shared" ref="F139:H139" si="27">SUM(F130:F138)</f>
        <v>0</v>
      </c>
      <c r="G139" s="50">
        <f t="shared" si="27"/>
        <v>0</v>
      </c>
      <c r="H139" s="50">
        <f t="shared" si="27"/>
        <v>758432772</v>
      </c>
    </row>
    <row r="140" spans="1:8" x14ac:dyDescent="0.25">
      <c r="A140" s="186" t="s">
        <v>263</v>
      </c>
      <c r="B140" s="186"/>
      <c r="C140" s="49" t="s">
        <v>506</v>
      </c>
      <c r="D140" s="49" t="s">
        <v>484</v>
      </c>
      <c r="E140" s="50">
        <v>0</v>
      </c>
      <c r="F140" s="50"/>
      <c r="G140" s="50"/>
      <c r="H140" s="50">
        <f t="shared" si="26"/>
        <v>0</v>
      </c>
    </row>
    <row r="141" spans="1:8" ht="25.5" x14ac:dyDescent="0.25">
      <c r="A141" s="186" t="s">
        <v>264</v>
      </c>
      <c r="B141" s="186"/>
      <c r="C141" s="49" t="s">
        <v>497</v>
      </c>
      <c r="D141" s="49" t="s">
        <v>498</v>
      </c>
      <c r="E141" s="50"/>
      <c r="F141" s="50"/>
      <c r="G141" s="50"/>
      <c r="H141" s="50">
        <f t="shared" si="26"/>
        <v>0</v>
      </c>
    </row>
    <row r="142" spans="1:8" x14ac:dyDescent="0.25">
      <c r="A142" s="186" t="s">
        <v>269</v>
      </c>
      <c r="B142" s="186"/>
      <c r="C142" s="49" t="s">
        <v>499</v>
      </c>
      <c r="D142" s="49" t="s">
        <v>500</v>
      </c>
      <c r="E142" s="50"/>
      <c r="F142" s="50"/>
      <c r="G142" s="50"/>
      <c r="H142" s="50">
        <f t="shared" si="26"/>
        <v>0</v>
      </c>
    </row>
    <row r="143" spans="1:8" ht="25.5" x14ac:dyDescent="0.25">
      <c r="A143" s="176" t="s">
        <v>271</v>
      </c>
      <c r="B143" s="176"/>
      <c r="C143" s="52" t="s">
        <v>507</v>
      </c>
      <c r="D143" s="52" t="s">
        <v>501</v>
      </c>
      <c r="E143" s="53">
        <f>E139+E140+E141+E142</f>
        <v>758432772</v>
      </c>
      <c r="F143" s="53">
        <f t="shared" ref="F143:H143" si="28">F139+F140+F141+F142</f>
        <v>0</v>
      </c>
      <c r="G143" s="53">
        <f t="shared" si="28"/>
        <v>0</v>
      </c>
      <c r="H143" s="53">
        <f t="shared" si="28"/>
        <v>758432772</v>
      </c>
    </row>
    <row r="144" spans="1:8" x14ac:dyDescent="0.25">
      <c r="A144" s="194" t="s">
        <v>272</v>
      </c>
      <c r="B144" s="194"/>
      <c r="C144" s="58" t="s">
        <v>508</v>
      </c>
      <c r="D144" s="58" t="s">
        <v>509</v>
      </c>
      <c r="E144" s="59">
        <f>E129+E143</f>
        <v>1048359113</v>
      </c>
      <c r="F144" s="59">
        <f t="shared" ref="F144:H144" si="29">F129+F143</f>
        <v>216573880</v>
      </c>
      <c r="G144" s="59">
        <f t="shared" si="29"/>
        <v>0</v>
      </c>
      <c r="H144" s="126">
        <f t="shared" si="29"/>
        <v>1264932993</v>
      </c>
    </row>
    <row r="145" spans="1:8" x14ac:dyDescent="0.25">
      <c r="A145" s="10"/>
      <c r="B145" s="11"/>
      <c r="C145" s="12"/>
      <c r="D145" s="12"/>
      <c r="E145" s="12"/>
      <c r="F145" s="12"/>
      <c r="G145" s="12"/>
      <c r="H145" s="13">
        <f>H111-H144</f>
        <v>0</v>
      </c>
    </row>
    <row r="146" spans="1:8" x14ac:dyDescent="0.25">
      <c r="A146" s="14"/>
      <c r="B146" s="15"/>
      <c r="C146" s="16"/>
      <c r="D146" s="16"/>
      <c r="E146" s="16"/>
      <c r="F146" s="16"/>
      <c r="G146" s="16"/>
      <c r="H146" s="16"/>
    </row>
    <row r="147" spans="1:8" x14ac:dyDescent="0.25">
      <c r="A147" s="17" t="s">
        <v>178</v>
      </c>
      <c r="B147" s="17"/>
      <c r="C147" s="18"/>
      <c r="D147" s="41"/>
      <c r="E147" s="224">
        <v>7</v>
      </c>
      <c r="F147" s="225"/>
      <c r="G147" s="225"/>
      <c r="H147" s="226"/>
    </row>
    <row r="148" spans="1:8" x14ac:dyDescent="0.25">
      <c r="A148" s="227"/>
      <c r="B148" s="228"/>
      <c r="C148" s="229"/>
      <c r="D148" s="39"/>
      <c r="E148" s="224"/>
      <c r="F148" s="225"/>
      <c r="G148" s="225"/>
      <c r="H148" s="226"/>
    </row>
    <row r="149" spans="1:8" x14ac:dyDescent="0.25">
      <c r="A149" s="19"/>
      <c r="B149" s="19"/>
      <c r="C149" s="20"/>
      <c r="D149" s="20"/>
      <c r="E149" s="21"/>
      <c r="F149" s="21"/>
      <c r="G149" s="21"/>
      <c r="H149" s="21"/>
    </row>
  </sheetData>
  <mergeCells count="144">
    <mergeCell ref="A108:B108"/>
    <mergeCell ref="A109:B109"/>
    <mergeCell ref="A110:B110"/>
    <mergeCell ref="A111:B111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3:B93"/>
    <mergeCell ref="A94:B94"/>
    <mergeCell ref="A95:B95"/>
    <mergeCell ref="A96:B96"/>
    <mergeCell ref="A97:B97"/>
    <mergeCell ref="A98:B98"/>
    <mergeCell ref="A90:B90"/>
    <mergeCell ref="A89:B89"/>
    <mergeCell ref="A92:B92"/>
    <mergeCell ref="A91:B91"/>
    <mergeCell ref="E147:H147"/>
    <mergeCell ref="E148:H148"/>
    <mergeCell ref="A148:C148"/>
    <mergeCell ref="C6:C7"/>
    <mergeCell ref="E6:H6"/>
    <mergeCell ref="A11:B11"/>
    <mergeCell ref="A9:H9"/>
    <mergeCell ref="A19:B19"/>
    <mergeCell ref="A13:B13"/>
    <mergeCell ref="A12:B12"/>
    <mergeCell ref="A17:B17"/>
    <mergeCell ref="A16:B16"/>
    <mergeCell ref="A21:B21"/>
    <mergeCell ref="A20:B20"/>
    <mergeCell ref="A23:B23"/>
    <mergeCell ref="A18:B18"/>
    <mergeCell ref="A28:B28"/>
    <mergeCell ref="A27:B27"/>
    <mergeCell ref="A30:B30"/>
    <mergeCell ref="A29:B29"/>
    <mergeCell ref="A32:B32"/>
    <mergeCell ref="A31:B31"/>
    <mergeCell ref="A35:B35"/>
    <mergeCell ref="A33:B33"/>
    <mergeCell ref="A5:B5"/>
    <mergeCell ref="A3:B3"/>
    <mergeCell ref="A4:B4"/>
    <mergeCell ref="A8:B8"/>
    <mergeCell ref="A6:B7"/>
    <mergeCell ref="A22:B22"/>
    <mergeCell ref="A24:B24"/>
    <mergeCell ref="A26:B26"/>
    <mergeCell ref="A25:B25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79:B79"/>
    <mergeCell ref="A78:B78"/>
    <mergeCell ref="A80:B80"/>
    <mergeCell ref="A86:B86"/>
    <mergeCell ref="A85:B85"/>
    <mergeCell ref="A88:B88"/>
    <mergeCell ref="A87:B87"/>
    <mergeCell ref="A84:B84"/>
    <mergeCell ref="A81:B81"/>
    <mergeCell ref="A82:B82"/>
    <mergeCell ref="A83:B83"/>
    <mergeCell ref="A116:B116"/>
    <mergeCell ref="A115:B115"/>
    <mergeCell ref="A119:B119"/>
    <mergeCell ref="A117:B118"/>
    <mergeCell ref="C117:C118"/>
    <mergeCell ref="E117:H117"/>
    <mergeCell ref="A121:B121"/>
    <mergeCell ref="A120:H120"/>
    <mergeCell ref="A123:B123"/>
    <mergeCell ref="A122:B122"/>
    <mergeCell ref="C116:H116"/>
    <mergeCell ref="A144:B144"/>
    <mergeCell ref="A2:H2"/>
    <mergeCell ref="C3:H3"/>
    <mergeCell ref="C4:H4"/>
    <mergeCell ref="A143:B143"/>
    <mergeCell ref="A141:B141"/>
    <mergeCell ref="A140:B140"/>
    <mergeCell ref="A142:B142"/>
    <mergeCell ref="A138:B138"/>
    <mergeCell ref="A137:B137"/>
    <mergeCell ref="A125:B125"/>
    <mergeCell ref="A124:B124"/>
    <mergeCell ref="A127:B127"/>
    <mergeCell ref="A126:B126"/>
    <mergeCell ref="A129:B129"/>
    <mergeCell ref="A128:B128"/>
    <mergeCell ref="A139:B139"/>
    <mergeCell ref="A130:B130"/>
    <mergeCell ref="A132:B132"/>
    <mergeCell ref="A131:B131"/>
    <mergeCell ref="A134:B134"/>
    <mergeCell ref="A133:B133"/>
    <mergeCell ref="A136:B136"/>
    <mergeCell ref="A135:B135"/>
  </mergeCells>
  <pageMargins left="0.7" right="0.7" top="0.75" bottom="0.75" header="0.3" footer="0.3"/>
  <pageSetup paperSize="9" scale="78" orientation="portrait" r:id="rId1"/>
  <rowBreaks count="1" manualBreakCount="1">
    <brk id="101" max="8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I149"/>
  <sheetViews>
    <sheetView view="pageBreakPreview" topLeftCell="A62" zoomScale="60" zoomScaleNormal="100" workbookViewId="0">
      <selection activeCell="E147" sqref="E147:H147"/>
    </sheetView>
  </sheetViews>
  <sheetFormatPr defaultColWidth="9.140625" defaultRowHeight="21.95" customHeight="1" x14ac:dyDescent="0.25"/>
  <cols>
    <col min="1" max="1" width="8.5703125" style="22" customWidth="1"/>
    <col min="2" max="2" width="9.140625" style="22" hidden="1" customWidth="1"/>
    <col min="3" max="3" width="28" style="23" customWidth="1"/>
    <col min="4" max="4" width="7.140625" style="23" customWidth="1"/>
    <col min="5" max="5" width="18.85546875" style="6" customWidth="1"/>
    <col min="6" max="6" width="14.5703125" style="6" customWidth="1"/>
    <col min="7" max="7" width="14.28515625" style="6" customWidth="1"/>
    <col min="8" max="8" width="15.425781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1" spans="1:8" ht="15" x14ac:dyDescent="0.25"/>
    <row r="2" spans="1:8" ht="15" customHeight="1" x14ac:dyDescent="0.25">
      <c r="A2" s="187" t="s">
        <v>512</v>
      </c>
      <c r="B2" s="187"/>
      <c r="C2" s="187"/>
      <c r="D2" s="187"/>
      <c r="E2" s="187"/>
      <c r="F2" s="187"/>
      <c r="G2" s="187"/>
      <c r="H2" s="187"/>
    </row>
    <row r="3" spans="1:8" ht="15" x14ac:dyDescent="0.25">
      <c r="A3" s="176" t="s">
        <v>52</v>
      </c>
      <c r="B3" s="176"/>
      <c r="C3" s="188" t="s">
        <v>510</v>
      </c>
      <c r="D3" s="188"/>
      <c r="E3" s="188"/>
      <c r="F3" s="188"/>
      <c r="G3" s="188"/>
      <c r="H3" s="188"/>
    </row>
    <row r="4" spans="1:8" ht="15" x14ac:dyDescent="0.25">
      <c r="A4" s="176" t="s">
        <v>174</v>
      </c>
      <c r="B4" s="176"/>
      <c r="C4" s="189" t="s">
        <v>175</v>
      </c>
      <c r="D4" s="189"/>
      <c r="E4" s="189"/>
      <c r="F4" s="189"/>
      <c r="G4" s="189"/>
      <c r="H4" s="189"/>
    </row>
    <row r="5" spans="1:8" ht="15" x14ac:dyDescent="0.25">
      <c r="A5" s="190"/>
      <c r="B5" s="190"/>
      <c r="C5" s="54"/>
      <c r="D5" s="54"/>
      <c r="E5" s="55"/>
      <c r="F5" s="55"/>
      <c r="G5" s="55"/>
      <c r="H5" s="62"/>
    </row>
    <row r="6" spans="1:8" ht="15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8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8" ht="15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8" ht="15" x14ac:dyDescent="0.25">
      <c r="A9" s="181" t="s">
        <v>50</v>
      </c>
      <c r="B9" s="181"/>
      <c r="C9" s="181"/>
      <c r="D9" s="181"/>
      <c r="E9" s="181"/>
      <c r="F9" s="181"/>
      <c r="G9" s="181"/>
      <c r="H9" s="181"/>
    </row>
    <row r="10" spans="1:8" ht="15" x14ac:dyDescent="0.25"/>
    <row r="11" spans="1:8" ht="38.25" x14ac:dyDescent="0.25">
      <c r="A11" s="174" t="s">
        <v>234</v>
      </c>
      <c r="B11" s="175"/>
      <c r="C11" s="42" t="s">
        <v>6</v>
      </c>
      <c r="D11" s="42" t="s">
        <v>214</v>
      </c>
      <c r="E11" s="43"/>
      <c r="F11" s="44"/>
      <c r="G11" s="43"/>
      <c r="H11" s="43">
        <f t="shared" ref="H11:H74" si="0">E11+F11+G11</f>
        <v>0</v>
      </c>
    </row>
    <row r="12" spans="1:8" ht="38.25" x14ac:dyDescent="0.25">
      <c r="A12" s="174" t="s">
        <v>235</v>
      </c>
      <c r="B12" s="175"/>
      <c r="C12" s="42" t="s">
        <v>215</v>
      </c>
      <c r="D12" s="42" t="s">
        <v>216</v>
      </c>
      <c r="E12" s="43"/>
      <c r="F12" s="44"/>
      <c r="G12" s="44"/>
      <c r="H12" s="43">
        <f t="shared" si="0"/>
        <v>0</v>
      </c>
    </row>
    <row r="13" spans="1:8" ht="51" x14ac:dyDescent="0.25">
      <c r="A13" s="174" t="s">
        <v>236</v>
      </c>
      <c r="B13" s="175"/>
      <c r="C13" s="42" t="s">
        <v>217</v>
      </c>
      <c r="D13" s="42" t="s">
        <v>549</v>
      </c>
      <c r="E13" s="43"/>
      <c r="F13" s="44"/>
      <c r="G13" s="44"/>
      <c r="H13" s="43">
        <f t="shared" si="0"/>
        <v>0</v>
      </c>
    </row>
    <row r="14" spans="1:8" ht="38.25" x14ac:dyDescent="0.25">
      <c r="A14" s="122" t="s">
        <v>237</v>
      </c>
      <c r="B14" s="122"/>
      <c r="C14" s="42" t="s">
        <v>548</v>
      </c>
      <c r="D14" s="42" t="s">
        <v>550</v>
      </c>
      <c r="E14" s="43"/>
      <c r="F14" s="44"/>
      <c r="G14" s="44"/>
      <c r="H14" s="43">
        <f t="shared" si="0"/>
        <v>0</v>
      </c>
    </row>
    <row r="15" spans="1:8" ht="51" x14ac:dyDescent="0.25">
      <c r="A15" s="122" t="s">
        <v>238</v>
      </c>
      <c r="B15" s="122"/>
      <c r="C15" s="42" t="s">
        <v>551</v>
      </c>
      <c r="D15" s="42" t="s">
        <v>218</v>
      </c>
      <c r="E15" s="43">
        <f>E13+E14</f>
        <v>0</v>
      </c>
      <c r="F15" s="44">
        <f t="shared" ref="F15:G15" si="1">F13+F14</f>
        <v>0</v>
      </c>
      <c r="G15" s="44">
        <f t="shared" si="1"/>
        <v>0</v>
      </c>
      <c r="H15" s="43">
        <f t="shared" si="0"/>
        <v>0</v>
      </c>
    </row>
    <row r="16" spans="1:8" ht="25.5" x14ac:dyDescent="0.25">
      <c r="A16" s="174" t="s">
        <v>239</v>
      </c>
      <c r="B16" s="175"/>
      <c r="C16" s="42" t="s">
        <v>219</v>
      </c>
      <c r="D16" s="42" t="s">
        <v>220</v>
      </c>
      <c r="E16" s="43"/>
      <c r="F16" s="44"/>
      <c r="G16" s="44"/>
      <c r="H16" s="43">
        <f t="shared" si="0"/>
        <v>0</v>
      </c>
    </row>
    <row r="17" spans="1:8" ht="38.25" x14ac:dyDescent="0.25">
      <c r="A17" s="174" t="s">
        <v>240</v>
      </c>
      <c r="B17" s="175"/>
      <c r="C17" s="42" t="s">
        <v>221</v>
      </c>
      <c r="D17" s="42" t="s">
        <v>222</v>
      </c>
      <c r="E17" s="44"/>
      <c r="F17" s="44"/>
      <c r="G17" s="44"/>
      <c r="H17" s="44">
        <f t="shared" si="0"/>
        <v>0</v>
      </c>
    </row>
    <row r="18" spans="1:8" ht="15" x14ac:dyDescent="0.25">
      <c r="A18" s="174" t="s">
        <v>241</v>
      </c>
      <c r="B18" s="175"/>
      <c r="C18" s="45" t="s">
        <v>182</v>
      </c>
      <c r="D18" s="45" t="s">
        <v>223</v>
      </c>
      <c r="E18" s="46"/>
      <c r="F18" s="46"/>
      <c r="G18" s="46"/>
      <c r="H18" s="46">
        <f t="shared" si="0"/>
        <v>0</v>
      </c>
    </row>
    <row r="19" spans="1:8" ht="25.5" x14ac:dyDescent="0.25">
      <c r="A19" s="177" t="s">
        <v>242</v>
      </c>
      <c r="B19" s="178"/>
      <c r="C19" s="18" t="s">
        <v>553</v>
      </c>
      <c r="D19" s="18" t="s">
        <v>224</v>
      </c>
      <c r="E19" s="47">
        <f>E11+E12+E13+E16+E17+E18</f>
        <v>0</v>
      </c>
      <c r="F19" s="47">
        <f>F11+F12+F13+F16+F17+F18</f>
        <v>0</v>
      </c>
      <c r="G19" s="47">
        <f>G11+G12+G13+G16+G17+G18</f>
        <v>0</v>
      </c>
      <c r="H19" s="47">
        <f t="shared" si="0"/>
        <v>0</v>
      </c>
    </row>
    <row r="20" spans="1:8" ht="15" x14ac:dyDescent="0.25">
      <c r="A20" s="177" t="s">
        <v>243</v>
      </c>
      <c r="B20" s="178"/>
      <c r="C20" s="18" t="s">
        <v>8</v>
      </c>
      <c r="D20" s="18" t="s">
        <v>229</v>
      </c>
      <c r="E20" s="48"/>
      <c r="F20" s="48"/>
      <c r="G20" s="48"/>
      <c r="H20" s="48">
        <f t="shared" si="0"/>
        <v>0</v>
      </c>
    </row>
    <row r="21" spans="1:8" ht="51" x14ac:dyDescent="0.25">
      <c r="A21" s="177" t="s">
        <v>244</v>
      </c>
      <c r="B21" s="178"/>
      <c r="C21" s="18" t="s">
        <v>225</v>
      </c>
      <c r="D21" s="18" t="s">
        <v>230</v>
      </c>
      <c r="E21" s="48"/>
      <c r="F21" s="48"/>
      <c r="G21" s="48"/>
      <c r="H21" s="48">
        <f t="shared" si="0"/>
        <v>0</v>
      </c>
    </row>
    <row r="22" spans="1:8" ht="51" x14ac:dyDescent="0.25">
      <c r="A22" s="177" t="s">
        <v>245</v>
      </c>
      <c r="B22" s="178"/>
      <c r="C22" s="18" t="s">
        <v>226</v>
      </c>
      <c r="D22" s="18" t="s">
        <v>231</v>
      </c>
      <c r="E22" s="48"/>
      <c r="F22" s="48"/>
      <c r="G22" s="48"/>
      <c r="H22" s="48">
        <f t="shared" si="0"/>
        <v>0</v>
      </c>
    </row>
    <row r="23" spans="1:8" ht="51" x14ac:dyDescent="0.25">
      <c r="A23" s="177" t="s">
        <v>246</v>
      </c>
      <c r="B23" s="178"/>
      <c r="C23" s="18" t="s">
        <v>227</v>
      </c>
      <c r="D23" s="18" t="s">
        <v>232</v>
      </c>
      <c r="E23" s="48"/>
      <c r="F23" s="48"/>
      <c r="G23" s="48"/>
      <c r="H23" s="48">
        <f t="shared" si="0"/>
        <v>0</v>
      </c>
    </row>
    <row r="24" spans="1:8" ht="38.25" x14ac:dyDescent="0.25">
      <c r="A24" s="177" t="s">
        <v>185</v>
      </c>
      <c r="B24" s="178"/>
      <c r="C24" s="18" t="s">
        <v>228</v>
      </c>
      <c r="D24" s="18" t="s">
        <v>233</v>
      </c>
      <c r="E24" s="47"/>
      <c r="F24" s="48"/>
      <c r="G24" s="48"/>
      <c r="H24" s="47">
        <f t="shared" si="0"/>
        <v>0</v>
      </c>
    </row>
    <row r="25" spans="1:8" ht="38.25" x14ac:dyDescent="0.25">
      <c r="A25" s="179" t="s">
        <v>252</v>
      </c>
      <c r="B25" s="180"/>
      <c r="C25" s="49" t="s">
        <v>554</v>
      </c>
      <c r="D25" s="49" t="s">
        <v>247</v>
      </c>
      <c r="E25" s="50">
        <f>SUM(E19:E24)</f>
        <v>0</v>
      </c>
      <c r="F25" s="50">
        <f t="shared" ref="F25:G25" si="2">SUM(F19:F24)</f>
        <v>0</v>
      </c>
      <c r="G25" s="50">
        <f t="shared" si="2"/>
        <v>0</v>
      </c>
      <c r="H25" s="50">
        <f t="shared" si="0"/>
        <v>0</v>
      </c>
    </row>
    <row r="26" spans="1:8" ht="25.5" x14ac:dyDescent="0.25">
      <c r="A26" s="174" t="s">
        <v>253</v>
      </c>
      <c r="B26" s="175"/>
      <c r="C26" s="42" t="s">
        <v>10</v>
      </c>
      <c r="D26" s="42" t="s">
        <v>256</v>
      </c>
      <c r="E26" s="44"/>
      <c r="F26" s="44"/>
      <c r="G26" s="44"/>
      <c r="H26" s="44">
        <f t="shared" si="0"/>
        <v>0</v>
      </c>
    </row>
    <row r="27" spans="1:8" ht="51" x14ac:dyDescent="0.25">
      <c r="A27" s="174" t="s">
        <v>254</v>
      </c>
      <c r="B27" s="175"/>
      <c r="C27" s="42" t="s">
        <v>248</v>
      </c>
      <c r="D27" s="42" t="s">
        <v>257</v>
      </c>
      <c r="E27" s="44"/>
      <c r="F27" s="44"/>
      <c r="G27" s="44"/>
      <c r="H27" s="44">
        <f t="shared" si="0"/>
        <v>0</v>
      </c>
    </row>
    <row r="28" spans="1:8" ht="51" x14ac:dyDescent="0.25">
      <c r="A28" s="174" t="s">
        <v>255</v>
      </c>
      <c r="B28" s="175"/>
      <c r="C28" s="42" t="s">
        <v>249</v>
      </c>
      <c r="D28" s="42" t="s">
        <v>258</v>
      </c>
      <c r="E28" s="44"/>
      <c r="F28" s="44"/>
      <c r="G28" s="44"/>
      <c r="H28" s="44">
        <f t="shared" si="0"/>
        <v>0</v>
      </c>
    </row>
    <row r="29" spans="1:8" ht="51" x14ac:dyDescent="0.25">
      <c r="A29" s="174" t="s">
        <v>262</v>
      </c>
      <c r="B29" s="175"/>
      <c r="C29" s="42" t="s">
        <v>250</v>
      </c>
      <c r="D29" s="42" t="s">
        <v>259</v>
      </c>
      <c r="E29" s="44"/>
      <c r="F29" s="44"/>
      <c r="G29" s="44"/>
      <c r="H29" s="44">
        <f t="shared" si="0"/>
        <v>0</v>
      </c>
    </row>
    <row r="30" spans="1:8" ht="38.25" x14ac:dyDescent="0.25">
      <c r="A30" s="174" t="s">
        <v>263</v>
      </c>
      <c r="B30" s="175"/>
      <c r="C30" s="42" t="s">
        <v>251</v>
      </c>
      <c r="D30" s="42" t="s">
        <v>260</v>
      </c>
      <c r="E30" s="44"/>
      <c r="F30" s="43"/>
      <c r="G30" s="44"/>
      <c r="H30" s="43">
        <f t="shared" si="0"/>
        <v>0</v>
      </c>
    </row>
    <row r="31" spans="1:8" ht="38.25" x14ac:dyDescent="0.25">
      <c r="A31" s="179" t="s">
        <v>264</v>
      </c>
      <c r="B31" s="180"/>
      <c r="C31" s="49" t="s">
        <v>552</v>
      </c>
      <c r="D31" s="49" t="s">
        <v>261</v>
      </c>
      <c r="E31" s="51">
        <f>SUM(E26:E30)</f>
        <v>0</v>
      </c>
      <c r="F31" s="51">
        <f t="shared" ref="F31:G31" si="3">SUM(F26:F30)</f>
        <v>0</v>
      </c>
      <c r="G31" s="51">
        <f t="shared" si="3"/>
        <v>0</v>
      </c>
      <c r="H31" s="51">
        <f t="shared" si="0"/>
        <v>0</v>
      </c>
    </row>
    <row r="32" spans="1:8" ht="25.5" customHeight="1" x14ac:dyDescent="0.25">
      <c r="A32" s="174" t="s">
        <v>269</v>
      </c>
      <c r="B32" s="175"/>
      <c r="C32" s="42" t="s">
        <v>265</v>
      </c>
      <c r="D32" s="42" t="s">
        <v>266</v>
      </c>
      <c r="E32" s="43"/>
      <c r="F32" s="44">
        <f t="shared" ref="F32:G32" si="4">F33+F39+F35</f>
        <v>0</v>
      </c>
      <c r="G32" s="44">
        <f t="shared" si="4"/>
        <v>0</v>
      </c>
      <c r="H32" s="43">
        <f t="shared" si="0"/>
        <v>0</v>
      </c>
    </row>
    <row r="33" spans="1:8" ht="15" x14ac:dyDescent="0.25">
      <c r="A33" s="174" t="s">
        <v>271</v>
      </c>
      <c r="B33" s="175"/>
      <c r="C33" s="42" t="s">
        <v>267</v>
      </c>
      <c r="D33" s="42" t="s">
        <v>268</v>
      </c>
      <c r="E33" s="43"/>
      <c r="F33" s="44"/>
      <c r="G33" s="44"/>
      <c r="H33" s="43">
        <f t="shared" si="0"/>
        <v>0</v>
      </c>
    </row>
    <row r="34" spans="1:8" ht="15" x14ac:dyDescent="0.25">
      <c r="A34" s="123" t="s">
        <v>272</v>
      </c>
      <c r="B34" s="123"/>
      <c r="C34" s="18" t="s">
        <v>555</v>
      </c>
      <c r="D34" s="18" t="s">
        <v>270</v>
      </c>
      <c r="E34" s="47">
        <f>SUM(E32:E33)</f>
        <v>0</v>
      </c>
      <c r="F34" s="47">
        <f t="shared" ref="F34:G34" si="5">SUM(F32:F33)</f>
        <v>0</v>
      </c>
      <c r="G34" s="47">
        <f t="shared" si="5"/>
        <v>0</v>
      </c>
      <c r="H34" s="47">
        <f t="shared" si="0"/>
        <v>0</v>
      </c>
    </row>
    <row r="35" spans="1:8" ht="25.5" x14ac:dyDescent="0.25">
      <c r="A35" s="177" t="s">
        <v>273</v>
      </c>
      <c r="B35" s="178"/>
      <c r="C35" s="18" t="s">
        <v>279</v>
      </c>
      <c r="D35" s="18" t="s">
        <v>280</v>
      </c>
      <c r="E35" s="47"/>
      <c r="F35" s="48"/>
      <c r="G35" s="48"/>
      <c r="H35" s="47">
        <f t="shared" si="0"/>
        <v>0</v>
      </c>
    </row>
    <row r="36" spans="1:8" ht="25.5" x14ac:dyDescent="0.25">
      <c r="A36" s="177" t="s">
        <v>274</v>
      </c>
      <c r="B36" s="178"/>
      <c r="C36" s="18" t="s">
        <v>281</v>
      </c>
      <c r="D36" s="18" t="s">
        <v>282</v>
      </c>
      <c r="E36" s="47"/>
      <c r="F36" s="48"/>
      <c r="G36" s="48"/>
      <c r="H36" s="47">
        <f t="shared" si="0"/>
        <v>0</v>
      </c>
    </row>
    <row r="37" spans="1:8" ht="15" x14ac:dyDescent="0.25">
      <c r="A37" s="177" t="s">
        <v>275</v>
      </c>
      <c r="B37" s="178"/>
      <c r="C37" s="18" t="s">
        <v>283</v>
      </c>
      <c r="D37" s="18" t="s">
        <v>284</v>
      </c>
      <c r="E37" s="47"/>
      <c r="F37" s="48"/>
      <c r="G37" s="48"/>
      <c r="H37" s="47">
        <f t="shared" si="0"/>
        <v>0</v>
      </c>
    </row>
    <row r="38" spans="1:8" ht="15" x14ac:dyDescent="0.25">
      <c r="A38" s="174" t="s">
        <v>276</v>
      </c>
      <c r="B38" s="175"/>
      <c r="C38" s="42" t="s">
        <v>186</v>
      </c>
      <c r="D38" s="42" t="s">
        <v>285</v>
      </c>
      <c r="E38" s="43"/>
      <c r="F38" s="43"/>
      <c r="G38" s="43"/>
      <c r="H38" s="43">
        <f t="shared" si="0"/>
        <v>0</v>
      </c>
    </row>
    <row r="39" spans="1:8" ht="15" x14ac:dyDescent="0.25">
      <c r="A39" s="174" t="s">
        <v>277</v>
      </c>
      <c r="B39" s="175"/>
      <c r="C39" s="42" t="s">
        <v>286</v>
      </c>
      <c r="D39" s="42" t="s">
        <v>287</v>
      </c>
      <c r="E39" s="43"/>
      <c r="F39" s="43"/>
      <c r="G39" s="43"/>
      <c r="H39" s="43">
        <f t="shared" si="0"/>
        <v>0</v>
      </c>
    </row>
    <row r="40" spans="1:8" ht="25.5" x14ac:dyDescent="0.25">
      <c r="A40" s="177" t="s">
        <v>278</v>
      </c>
      <c r="B40" s="178"/>
      <c r="C40" s="42" t="s">
        <v>288</v>
      </c>
      <c r="D40" s="42" t="s">
        <v>289</v>
      </c>
      <c r="E40" s="43"/>
      <c r="F40" s="43"/>
      <c r="G40" s="43"/>
      <c r="H40" s="43">
        <f t="shared" si="0"/>
        <v>0</v>
      </c>
    </row>
    <row r="41" spans="1:8" ht="15" x14ac:dyDescent="0.25">
      <c r="A41" s="174" t="s">
        <v>294</v>
      </c>
      <c r="B41" s="175"/>
      <c r="C41" s="42" t="s">
        <v>290</v>
      </c>
      <c r="D41" s="42" t="s">
        <v>291</v>
      </c>
      <c r="E41" s="43"/>
      <c r="F41" s="43"/>
      <c r="G41" s="43"/>
      <c r="H41" s="43">
        <f t="shared" si="0"/>
        <v>0</v>
      </c>
    </row>
    <row r="42" spans="1:8" ht="25.5" x14ac:dyDescent="0.25">
      <c r="A42" s="174" t="s">
        <v>299</v>
      </c>
      <c r="B42" s="175"/>
      <c r="C42" s="42" t="s">
        <v>292</v>
      </c>
      <c r="D42" s="42" t="s">
        <v>293</v>
      </c>
      <c r="E42" s="43"/>
      <c r="F42" s="43"/>
      <c r="G42" s="43"/>
      <c r="H42" s="43">
        <f t="shared" si="0"/>
        <v>0</v>
      </c>
    </row>
    <row r="43" spans="1:8" ht="25.5" x14ac:dyDescent="0.25">
      <c r="A43" s="177" t="s">
        <v>300</v>
      </c>
      <c r="B43" s="178"/>
      <c r="C43" s="18" t="s">
        <v>556</v>
      </c>
      <c r="D43" s="18" t="s">
        <v>295</v>
      </c>
      <c r="E43" s="47">
        <f>SUM(E38:E42)</f>
        <v>0</v>
      </c>
      <c r="F43" s="47">
        <f t="shared" ref="F43:G43" si="6">SUM(F38:F42)</f>
        <v>0</v>
      </c>
      <c r="G43" s="47">
        <f t="shared" si="6"/>
        <v>0</v>
      </c>
      <c r="H43" s="47">
        <f t="shared" si="0"/>
        <v>0</v>
      </c>
    </row>
    <row r="44" spans="1:8" ht="15" x14ac:dyDescent="0.25">
      <c r="A44" s="177" t="s">
        <v>353</v>
      </c>
      <c r="B44" s="178"/>
      <c r="C44" s="18" t="s">
        <v>296</v>
      </c>
      <c r="D44" s="18" t="s">
        <v>297</v>
      </c>
      <c r="E44" s="47"/>
      <c r="F44" s="48"/>
      <c r="G44" s="48"/>
      <c r="H44" s="47">
        <f t="shared" si="0"/>
        <v>0</v>
      </c>
    </row>
    <row r="45" spans="1:8" ht="25.5" x14ac:dyDescent="0.25">
      <c r="A45" s="174" t="s">
        <v>354</v>
      </c>
      <c r="B45" s="175"/>
      <c r="C45" s="49" t="s">
        <v>557</v>
      </c>
      <c r="D45" s="49" t="s">
        <v>298</v>
      </c>
      <c r="E45" s="50">
        <f>E34+E35+E36+E37+E43+E44</f>
        <v>0</v>
      </c>
      <c r="F45" s="50">
        <f t="shared" ref="F45:G45" si="7">F34+F35+F36+F37+F43+F44</f>
        <v>0</v>
      </c>
      <c r="G45" s="50">
        <f t="shared" si="7"/>
        <v>0</v>
      </c>
      <c r="H45" s="50">
        <f t="shared" si="0"/>
        <v>0</v>
      </c>
    </row>
    <row r="46" spans="1:8" ht="15" x14ac:dyDescent="0.25">
      <c r="A46" s="177" t="s">
        <v>355</v>
      </c>
      <c r="B46" s="178"/>
      <c r="C46" s="18" t="s">
        <v>12</v>
      </c>
      <c r="D46" s="18" t="s">
        <v>301</v>
      </c>
      <c r="E46" s="47"/>
      <c r="F46" s="47"/>
      <c r="G46" s="47"/>
      <c r="H46" s="47">
        <f t="shared" si="0"/>
        <v>0</v>
      </c>
    </row>
    <row r="47" spans="1:8" ht="15" x14ac:dyDescent="0.25">
      <c r="A47" s="177" t="s">
        <v>356</v>
      </c>
      <c r="B47" s="178"/>
      <c r="C47" s="18" t="s">
        <v>13</v>
      </c>
      <c r="D47" s="18" t="s">
        <v>302</v>
      </c>
      <c r="E47" s="47"/>
      <c r="F47" s="47"/>
      <c r="G47" s="47">
        <v>600000</v>
      </c>
      <c r="H47" s="47">
        <f t="shared" si="0"/>
        <v>600000</v>
      </c>
    </row>
    <row r="48" spans="1:8" ht="25.5" x14ac:dyDescent="0.25">
      <c r="A48" s="177" t="s">
        <v>357</v>
      </c>
      <c r="B48" s="178"/>
      <c r="C48" s="18" t="s">
        <v>303</v>
      </c>
      <c r="D48" s="18" t="s">
        <v>304</v>
      </c>
      <c r="E48" s="47"/>
      <c r="F48" s="47"/>
      <c r="G48" s="47"/>
      <c r="H48" s="47">
        <f t="shared" si="0"/>
        <v>0</v>
      </c>
    </row>
    <row r="49" spans="1:8" ht="15" x14ac:dyDescent="0.25">
      <c r="A49" s="177" t="s">
        <v>358</v>
      </c>
      <c r="B49" s="178"/>
      <c r="C49" s="18" t="s">
        <v>14</v>
      </c>
      <c r="D49" s="18" t="s">
        <v>305</v>
      </c>
      <c r="E49" s="47"/>
      <c r="F49" s="47"/>
      <c r="G49" s="47"/>
      <c r="H49" s="47">
        <f t="shared" si="0"/>
        <v>0</v>
      </c>
    </row>
    <row r="50" spans="1:8" ht="15" x14ac:dyDescent="0.25">
      <c r="A50" s="177" t="s">
        <v>359</v>
      </c>
      <c r="B50" s="178"/>
      <c r="C50" s="18" t="s">
        <v>15</v>
      </c>
      <c r="D50" s="18" t="s">
        <v>306</v>
      </c>
      <c r="E50" s="47"/>
      <c r="F50" s="47"/>
      <c r="G50" s="47"/>
      <c r="H50" s="47">
        <f t="shared" si="0"/>
        <v>0</v>
      </c>
    </row>
    <row r="51" spans="1:8" ht="25.5" x14ac:dyDescent="0.25">
      <c r="A51" s="177" t="s">
        <v>360</v>
      </c>
      <c r="B51" s="178"/>
      <c r="C51" s="18" t="s">
        <v>307</v>
      </c>
      <c r="D51" s="18" t="s">
        <v>308</v>
      </c>
      <c r="E51" s="47"/>
      <c r="F51" s="47"/>
      <c r="G51" s="47">
        <v>162000</v>
      </c>
      <c r="H51" s="47">
        <f t="shared" si="0"/>
        <v>162000</v>
      </c>
    </row>
    <row r="52" spans="1:8" ht="25.5" x14ac:dyDescent="0.25">
      <c r="A52" s="177" t="s">
        <v>361</v>
      </c>
      <c r="B52" s="178"/>
      <c r="C52" s="18" t="s">
        <v>16</v>
      </c>
      <c r="D52" s="18" t="s">
        <v>309</v>
      </c>
      <c r="E52" s="47"/>
      <c r="F52" s="47"/>
      <c r="G52" s="47"/>
      <c r="H52" s="47">
        <f t="shared" si="0"/>
        <v>0</v>
      </c>
    </row>
    <row r="53" spans="1:8" ht="25.5" x14ac:dyDescent="0.25">
      <c r="A53" s="174" t="s">
        <v>362</v>
      </c>
      <c r="B53" s="175"/>
      <c r="C53" s="42" t="s">
        <v>310</v>
      </c>
      <c r="D53" s="42" t="s">
        <v>311</v>
      </c>
      <c r="E53" s="43"/>
      <c r="F53" s="43"/>
      <c r="G53" s="43"/>
      <c r="H53" s="43">
        <f t="shared" si="0"/>
        <v>0</v>
      </c>
    </row>
    <row r="54" spans="1:8" ht="25.5" x14ac:dyDescent="0.25">
      <c r="A54" s="174" t="s">
        <v>363</v>
      </c>
      <c r="B54" s="175"/>
      <c r="C54" s="42" t="s">
        <v>312</v>
      </c>
      <c r="D54" s="42" t="s">
        <v>313</v>
      </c>
      <c r="E54" s="43"/>
      <c r="F54" s="43"/>
      <c r="G54" s="43">
        <v>500</v>
      </c>
      <c r="H54" s="43">
        <f t="shared" si="0"/>
        <v>500</v>
      </c>
    </row>
    <row r="55" spans="1:8" ht="38.25" x14ac:dyDescent="0.25">
      <c r="A55" s="177" t="s">
        <v>364</v>
      </c>
      <c r="B55" s="178"/>
      <c r="C55" s="18" t="s">
        <v>558</v>
      </c>
      <c r="D55" s="18" t="s">
        <v>314</v>
      </c>
      <c r="E55" s="47">
        <f>SUM(E53:E54)</f>
        <v>0</v>
      </c>
      <c r="F55" s="47">
        <f t="shared" ref="F55:G55" si="8">SUM(F53:F54)</f>
        <v>0</v>
      </c>
      <c r="G55" s="47">
        <f t="shared" si="8"/>
        <v>500</v>
      </c>
      <c r="H55" s="47">
        <f t="shared" si="0"/>
        <v>500</v>
      </c>
    </row>
    <row r="56" spans="1:8" ht="25.5" x14ac:dyDescent="0.25">
      <c r="A56" s="174" t="s">
        <v>365</v>
      </c>
      <c r="B56" s="175"/>
      <c r="C56" s="42" t="s">
        <v>315</v>
      </c>
      <c r="D56" s="42" t="s">
        <v>316</v>
      </c>
      <c r="E56" s="43"/>
      <c r="F56" s="43"/>
      <c r="G56" s="43"/>
      <c r="H56" s="43">
        <f t="shared" si="0"/>
        <v>0</v>
      </c>
    </row>
    <row r="57" spans="1:8" ht="25.5" x14ac:dyDescent="0.25">
      <c r="A57" s="174" t="s">
        <v>366</v>
      </c>
      <c r="B57" s="175"/>
      <c r="C57" s="42" t="s">
        <v>317</v>
      </c>
      <c r="D57" s="42" t="s">
        <v>318</v>
      </c>
      <c r="E57" s="43"/>
      <c r="F57" s="43"/>
      <c r="G57" s="43"/>
      <c r="H57" s="43">
        <f t="shared" si="0"/>
        <v>0</v>
      </c>
    </row>
    <row r="58" spans="1:8" ht="25.5" x14ac:dyDescent="0.25">
      <c r="A58" s="177" t="s">
        <v>367</v>
      </c>
      <c r="B58" s="178"/>
      <c r="C58" s="18" t="s">
        <v>564</v>
      </c>
      <c r="D58" s="18" t="s">
        <v>319</v>
      </c>
      <c r="E58" s="47">
        <f>SUM(E56:E57)</f>
        <v>0</v>
      </c>
      <c r="F58" s="47">
        <f t="shared" ref="F58:G58" si="9">SUM(F56:F57)</f>
        <v>0</v>
      </c>
      <c r="G58" s="47">
        <f t="shared" si="9"/>
        <v>0</v>
      </c>
      <c r="H58" s="47">
        <f t="shared" si="0"/>
        <v>0</v>
      </c>
    </row>
    <row r="59" spans="1:8" ht="15" x14ac:dyDescent="0.25">
      <c r="A59" s="177" t="s">
        <v>368</v>
      </c>
      <c r="B59" s="178"/>
      <c r="C59" s="18" t="s">
        <v>320</v>
      </c>
      <c r="D59" s="18" t="s">
        <v>321</v>
      </c>
      <c r="E59" s="47"/>
      <c r="F59" s="47"/>
      <c r="G59" s="47"/>
      <c r="H59" s="47">
        <f t="shared" si="0"/>
        <v>0</v>
      </c>
    </row>
    <row r="60" spans="1:8" ht="15" x14ac:dyDescent="0.25">
      <c r="A60" s="177" t="s">
        <v>369</v>
      </c>
      <c r="B60" s="178"/>
      <c r="C60" s="18" t="s">
        <v>17</v>
      </c>
      <c r="D60" s="18" t="s">
        <v>322</v>
      </c>
      <c r="E60" s="47"/>
      <c r="F60" s="47"/>
      <c r="G60" s="47"/>
      <c r="H60" s="47">
        <f t="shared" si="0"/>
        <v>0</v>
      </c>
    </row>
    <row r="61" spans="1:8" ht="25.5" x14ac:dyDescent="0.25">
      <c r="A61" s="179" t="s">
        <v>370</v>
      </c>
      <c r="B61" s="180"/>
      <c r="C61" s="49" t="s">
        <v>563</v>
      </c>
      <c r="D61" s="49" t="s">
        <v>323</v>
      </c>
      <c r="E61" s="50">
        <f>E46+E47+E48+E49+E50+E51+E52+E55+E58+E59+E60</f>
        <v>0</v>
      </c>
      <c r="F61" s="50">
        <f t="shared" ref="F61:G61" si="10">F46+F47+F48+F49+F50+F51+F52+F55+F58+F59+F60</f>
        <v>0</v>
      </c>
      <c r="G61" s="50">
        <f t="shared" si="10"/>
        <v>762500</v>
      </c>
      <c r="H61" s="50">
        <f t="shared" si="0"/>
        <v>762500</v>
      </c>
    </row>
    <row r="62" spans="1:8" ht="15" x14ac:dyDescent="0.25">
      <c r="A62" s="174" t="s">
        <v>371</v>
      </c>
      <c r="B62" s="175"/>
      <c r="C62" s="42" t="s">
        <v>19</v>
      </c>
      <c r="D62" s="42" t="s">
        <v>324</v>
      </c>
      <c r="E62" s="43"/>
      <c r="F62" s="43"/>
      <c r="G62" s="43"/>
      <c r="H62" s="43">
        <f t="shared" si="0"/>
        <v>0</v>
      </c>
    </row>
    <row r="63" spans="1:8" ht="15" x14ac:dyDescent="0.25">
      <c r="A63" s="174" t="s">
        <v>372</v>
      </c>
      <c r="B63" s="175"/>
      <c r="C63" s="42" t="s">
        <v>20</v>
      </c>
      <c r="D63" s="42" t="s">
        <v>325</v>
      </c>
      <c r="E63" s="43"/>
      <c r="F63" s="43"/>
      <c r="G63" s="43"/>
      <c r="H63" s="43">
        <f t="shared" si="0"/>
        <v>0</v>
      </c>
    </row>
    <row r="64" spans="1:8" ht="15" x14ac:dyDescent="0.25">
      <c r="A64" s="174" t="s">
        <v>373</v>
      </c>
      <c r="B64" s="175"/>
      <c r="C64" s="42" t="s">
        <v>21</v>
      </c>
      <c r="D64" s="42" t="s">
        <v>326</v>
      </c>
      <c r="E64" s="43"/>
      <c r="F64" s="43"/>
      <c r="G64" s="43"/>
      <c r="H64" s="43">
        <f t="shared" si="0"/>
        <v>0</v>
      </c>
    </row>
    <row r="65" spans="1:8" ht="15" x14ac:dyDescent="0.25">
      <c r="A65" s="174" t="s">
        <v>374</v>
      </c>
      <c r="B65" s="175"/>
      <c r="C65" s="42" t="s">
        <v>22</v>
      </c>
      <c r="D65" s="42" t="s">
        <v>327</v>
      </c>
      <c r="E65" s="43"/>
      <c r="F65" s="43"/>
      <c r="G65" s="43"/>
      <c r="H65" s="43">
        <f t="shared" si="0"/>
        <v>0</v>
      </c>
    </row>
    <row r="66" spans="1:8" ht="25.5" x14ac:dyDescent="0.25">
      <c r="A66" s="174" t="s">
        <v>375</v>
      </c>
      <c r="B66" s="175"/>
      <c r="C66" s="42" t="s">
        <v>23</v>
      </c>
      <c r="D66" s="42" t="s">
        <v>328</v>
      </c>
      <c r="E66" s="44"/>
      <c r="F66" s="44"/>
      <c r="G66" s="44"/>
      <c r="H66" s="44">
        <f t="shared" si="0"/>
        <v>0</v>
      </c>
    </row>
    <row r="67" spans="1:8" ht="25.5" x14ac:dyDescent="0.25">
      <c r="A67" s="179" t="s">
        <v>376</v>
      </c>
      <c r="B67" s="180"/>
      <c r="C67" s="49" t="s">
        <v>562</v>
      </c>
      <c r="D67" s="49" t="s">
        <v>329</v>
      </c>
      <c r="E67" s="50">
        <f>SUM(E62:E66)</f>
        <v>0</v>
      </c>
      <c r="F67" s="50">
        <f t="shared" ref="F67:G67" si="11">SUM(F62:F66)</f>
        <v>0</v>
      </c>
      <c r="G67" s="50">
        <f t="shared" si="11"/>
        <v>0</v>
      </c>
      <c r="H67" s="50">
        <f t="shared" si="0"/>
        <v>0</v>
      </c>
    </row>
    <row r="68" spans="1:8" ht="51" x14ac:dyDescent="0.25">
      <c r="A68" s="177" t="s">
        <v>377</v>
      </c>
      <c r="B68" s="178"/>
      <c r="C68" s="18" t="s">
        <v>330</v>
      </c>
      <c r="D68" s="18" t="s">
        <v>331</v>
      </c>
      <c r="E68" s="48"/>
      <c r="F68" s="48"/>
      <c r="G68" s="48"/>
      <c r="H68" s="48">
        <f t="shared" si="0"/>
        <v>0</v>
      </c>
    </row>
    <row r="69" spans="1:8" ht="38.25" x14ac:dyDescent="0.25">
      <c r="A69" s="177" t="s">
        <v>378</v>
      </c>
      <c r="B69" s="178"/>
      <c r="C69" s="18" t="s">
        <v>332</v>
      </c>
      <c r="D69" s="18" t="s">
        <v>333</v>
      </c>
      <c r="E69" s="48"/>
      <c r="F69" s="48"/>
      <c r="G69" s="48"/>
      <c r="H69" s="48">
        <f t="shared" si="0"/>
        <v>0</v>
      </c>
    </row>
    <row r="70" spans="1:8" ht="51" x14ac:dyDescent="0.25">
      <c r="A70" s="177" t="s">
        <v>379</v>
      </c>
      <c r="B70" s="178"/>
      <c r="C70" s="18" t="s">
        <v>334</v>
      </c>
      <c r="D70" s="18" t="s">
        <v>335</v>
      </c>
      <c r="E70" s="48"/>
      <c r="F70" s="48"/>
      <c r="G70" s="48"/>
      <c r="H70" s="48">
        <f t="shared" si="0"/>
        <v>0</v>
      </c>
    </row>
    <row r="71" spans="1:8" ht="51" x14ac:dyDescent="0.25">
      <c r="A71" s="177" t="s">
        <v>380</v>
      </c>
      <c r="B71" s="178"/>
      <c r="C71" s="18" t="s">
        <v>336</v>
      </c>
      <c r="D71" s="18" t="s">
        <v>337</v>
      </c>
      <c r="E71" s="48"/>
      <c r="F71" s="48"/>
      <c r="G71" s="48"/>
      <c r="H71" s="48">
        <f t="shared" si="0"/>
        <v>0</v>
      </c>
    </row>
    <row r="72" spans="1:8" ht="25.5" x14ac:dyDescent="0.25">
      <c r="A72" s="177" t="s">
        <v>381</v>
      </c>
      <c r="B72" s="178"/>
      <c r="C72" s="18" t="s">
        <v>338</v>
      </c>
      <c r="D72" s="18" t="s">
        <v>339</v>
      </c>
      <c r="E72" s="48"/>
      <c r="F72" s="48"/>
      <c r="G72" s="48"/>
      <c r="H72" s="48">
        <f t="shared" si="0"/>
        <v>0</v>
      </c>
    </row>
    <row r="73" spans="1:8" ht="25.5" x14ac:dyDescent="0.25">
      <c r="A73" s="179" t="s">
        <v>382</v>
      </c>
      <c r="B73" s="180"/>
      <c r="C73" s="49" t="s">
        <v>561</v>
      </c>
      <c r="D73" s="49" t="s">
        <v>340</v>
      </c>
      <c r="E73" s="51">
        <f>SUM(E68:E72)</f>
        <v>0</v>
      </c>
      <c r="F73" s="51">
        <f t="shared" ref="F73:G73" si="12">SUM(F68:F72)</f>
        <v>0</v>
      </c>
      <c r="G73" s="51">
        <f t="shared" si="12"/>
        <v>0</v>
      </c>
      <c r="H73" s="51">
        <f t="shared" si="0"/>
        <v>0</v>
      </c>
    </row>
    <row r="74" spans="1:8" ht="51" x14ac:dyDescent="0.25">
      <c r="A74" s="174" t="s">
        <v>383</v>
      </c>
      <c r="B74" s="175"/>
      <c r="C74" s="42" t="s">
        <v>341</v>
      </c>
      <c r="D74" s="42" t="s">
        <v>342</v>
      </c>
      <c r="E74" s="44"/>
      <c r="F74" s="44"/>
      <c r="G74" s="44"/>
      <c r="H74" s="44">
        <f t="shared" si="0"/>
        <v>0</v>
      </c>
    </row>
    <row r="75" spans="1:8" ht="38.25" x14ac:dyDescent="0.25">
      <c r="A75" s="174" t="s">
        <v>384</v>
      </c>
      <c r="B75" s="175"/>
      <c r="C75" s="42" t="s">
        <v>343</v>
      </c>
      <c r="D75" s="42" t="s">
        <v>344</v>
      </c>
      <c r="E75" s="44"/>
      <c r="F75" s="44"/>
      <c r="G75" s="44"/>
      <c r="H75" s="44">
        <f t="shared" ref="H75:H111" si="13">E75+F75+G75</f>
        <v>0</v>
      </c>
    </row>
    <row r="76" spans="1:8" ht="51" x14ac:dyDescent="0.25">
      <c r="A76" s="174" t="s">
        <v>385</v>
      </c>
      <c r="B76" s="175"/>
      <c r="C76" s="42" t="s">
        <v>345</v>
      </c>
      <c r="D76" s="42" t="s">
        <v>346</v>
      </c>
      <c r="E76" s="44"/>
      <c r="F76" s="44"/>
      <c r="G76" s="44"/>
      <c r="H76" s="44">
        <f t="shared" si="13"/>
        <v>0</v>
      </c>
    </row>
    <row r="77" spans="1:8" ht="51" x14ac:dyDescent="0.25">
      <c r="A77" s="174" t="s">
        <v>386</v>
      </c>
      <c r="B77" s="175"/>
      <c r="C77" s="42" t="s">
        <v>347</v>
      </c>
      <c r="D77" s="42" t="s">
        <v>348</v>
      </c>
      <c r="E77" s="43"/>
      <c r="F77" s="44"/>
      <c r="G77" s="44"/>
      <c r="H77" s="43">
        <f t="shared" si="13"/>
        <v>0</v>
      </c>
    </row>
    <row r="78" spans="1:8" ht="25.5" x14ac:dyDescent="0.25">
      <c r="A78" s="174" t="s">
        <v>387</v>
      </c>
      <c r="B78" s="175"/>
      <c r="C78" s="42" t="s">
        <v>349</v>
      </c>
      <c r="D78" s="42" t="s">
        <v>350</v>
      </c>
      <c r="E78" s="43"/>
      <c r="F78" s="44"/>
      <c r="G78" s="44"/>
      <c r="H78" s="43">
        <f t="shared" si="13"/>
        <v>0</v>
      </c>
    </row>
    <row r="79" spans="1:8" ht="25.5" x14ac:dyDescent="0.25">
      <c r="A79" s="179" t="s">
        <v>388</v>
      </c>
      <c r="B79" s="180"/>
      <c r="C79" s="49" t="s">
        <v>560</v>
      </c>
      <c r="D79" s="49" t="s">
        <v>351</v>
      </c>
      <c r="E79" s="51"/>
      <c r="F79" s="51"/>
      <c r="G79" s="51"/>
      <c r="H79" s="51">
        <f t="shared" si="13"/>
        <v>0</v>
      </c>
    </row>
    <row r="80" spans="1:8" ht="25.5" x14ac:dyDescent="0.25">
      <c r="A80" s="183" t="s">
        <v>451</v>
      </c>
      <c r="B80" s="184"/>
      <c r="C80" s="124" t="s">
        <v>559</v>
      </c>
      <c r="D80" s="124" t="s">
        <v>352</v>
      </c>
      <c r="E80" s="53">
        <f>E25+E31+E45+E61+E67+E73+E79</f>
        <v>0</v>
      </c>
      <c r="F80" s="53">
        <f t="shared" ref="F80:G80" si="14">F25+F31+F45+F61+F67+F73+F79</f>
        <v>0</v>
      </c>
      <c r="G80" s="53">
        <f t="shared" si="14"/>
        <v>762500</v>
      </c>
      <c r="H80" s="53">
        <f t="shared" si="13"/>
        <v>762500</v>
      </c>
    </row>
    <row r="81" spans="1:8" ht="25.5" x14ac:dyDescent="0.25">
      <c r="A81" s="182" t="s">
        <v>452</v>
      </c>
      <c r="B81" s="182"/>
      <c r="C81" s="42" t="s">
        <v>404</v>
      </c>
      <c r="D81" s="42" t="s">
        <v>405</v>
      </c>
      <c r="E81" s="43">
        <v>0</v>
      </c>
      <c r="F81" s="43"/>
      <c r="G81" s="43"/>
      <c r="H81" s="43">
        <f t="shared" si="13"/>
        <v>0</v>
      </c>
    </row>
    <row r="82" spans="1:8" ht="25.5" x14ac:dyDescent="0.25">
      <c r="A82" s="182" t="s">
        <v>453</v>
      </c>
      <c r="B82" s="182"/>
      <c r="C82" s="42" t="s">
        <v>406</v>
      </c>
      <c r="D82" s="42" t="s">
        <v>407</v>
      </c>
      <c r="E82" s="43">
        <v>0</v>
      </c>
      <c r="F82" s="43"/>
      <c r="G82" s="43"/>
      <c r="H82" s="43">
        <f t="shared" si="13"/>
        <v>0</v>
      </c>
    </row>
    <row r="83" spans="1:8" ht="25.5" x14ac:dyDescent="0.25">
      <c r="A83" s="182" t="s">
        <v>454</v>
      </c>
      <c r="B83" s="182"/>
      <c r="C83" s="42" t="s">
        <v>408</v>
      </c>
      <c r="D83" s="42" t="s">
        <v>409</v>
      </c>
      <c r="E83" s="43">
        <v>0</v>
      </c>
      <c r="F83" s="43"/>
      <c r="G83" s="43"/>
      <c r="H83" s="43">
        <f t="shared" si="13"/>
        <v>0</v>
      </c>
    </row>
    <row r="84" spans="1:8" ht="25.5" x14ac:dyDescent="0.25">
      <c r="A84" s="185" t="s">
        <v>455</v>
      </c>
      <c r="B84" s="185"/>
      <c r="C84" s="18" t="s">
        <v>567</v>
      </c>
      <c r="D84" s="18" t="s">
        <v>410</v>
      </c>
      <c r="E84" s="47">
        <f>SUM(E81:E83)</f>
        <v>0</v>
      </c>
      <c r="F84" s="47">
        <f t="shared" ref="F84:G84" si="15">SUM(F81:F83)</f>
        <v>0</v>
      </c>
      <c r="G84" s="47">
        <f t="shared" si="15"/>
        <v>0</v>
      </c>
      <c r="H84" s="47">
        <f t="shared" si="13"/>
        <v>0</v>
      </c>
    </row>
    <row r="85" spans="1:8" ht="38.25" x14ac:dyDescent="0.25">
      <c r="A85" s="182" t="s">
        <v>456</v>
      </c>
      <c r="B85" s="182"/>
      <c r="C85" s="42" t="s">
        <v>411</v>
      </c>
      <c r="D85" s="42" t="s">
        <v>412</v>
      </c>
      <c r="E85" s="43">
        <v>0</v>
      </c>
      <c r="F85" s="43"/>
      <c r="G85" s="43"/>
      <c r="H85" s="43">
        <f t="shared" si="13"/>
        <v>0</v>
      </c>
    </row>
    <row r="86" spans="1:8" ht="25.5" x14ac:dyDescent="0.25">
      <c r="A86" s="182" t="s">
        <v>457</v>
      </c>
      <c r="B86" s="182"/>
      <c r="C86" s="42" t="s">
        <v>413</v>
      </c>
      <c r="D86" s="42" t="s">
        <v>414</v>
      </c>
      <c r="E86" s="43">
        <v>0</v>
      </c>
      <c r="F86" s="43"/>
      <c r="G86" s="43"/>
      <c r="H86" s="43">
        <f t="shared" si="13"/>
        <v>0</v>
      </c>
    </row>
    <row r="87" spans="1:8" ht="38.25" x14ac:dyDescent="0.25">
      <c r="A87" s="182" t="s">
        <v>458</v>
      </c>
      <c r="B87" s="182"/>
      <c r="C87" s="42" t="s">
        <v>415</v>
      </c>
      <c r="D87" s="42" t="s">
        <v>416</v>
      </c>
      <c r="E87" s="43">
        <v>0</v>
      </c>
      <c r="F87" s="43"/>
      <c r="G87" s="43"/>
      <c r="H87" s="43">
        <f t="shared" si="13"/>
        <v>0</v>
      </c>
    </row>
    <row r="88" spans="1:8" ht="25.5" x14ac:dyDescent="0.25">
      <c r="A88" s="182" t="s">
        <v>459</v>
      </c>
      <c r="B88" s="182"/>
      <c r="C88" s="42" t="s">
        <v>417</v>
      </c>
      <c r="D88" s="42" t="s">
        <v>418</v>
      </c>
      <c r="E88" s="43">
        <v>0</v>
      </c>
      <c r="F88" s="43"/>
      <c r="G88" s="43"/>
      <c r="H88" s="43">
        <f t="shared" si="13"/>
        <v>0</v>
      </c>
    </row>
    <row r="89" spans="1:8" ht="25.5" x14ac:dyDescent="0.25">
      <c r="A89" s="185" t="s">
        <v>460</v>
      </c>
      <c r="B89" s="185"/>
      <c r="C89" s="18" t="s">
        <v>568</v>
      </c>
      <c r="D89" s="18" t="s">
        <v>419</v>
      </c>
      <c r="E89" s="47">
        <f>SUM(E81:E88)</f>
        <v>0</v>
      </c>
      <c r="F89" s="47">
        <f t="shared" ref="F89:G89" si="16">SUM(F81:F88)</f>
        <v>0</v>
      </c>
      <c r="G89" s="47">
        <f t="shared" si="16"/>
        <v>0</v>
      </c>
      <c r="H89" s="47">
        <f t="shared" si="13"/>
        <v>0</v>
      </c>
    </row>
    <row r="90" spans="1:8" ht="25.5" x14ac:dyDescent="0.25">
      <c r="A90" s="182" t="s">
        <v>461</v>
      </c>
      <c r="B90" s="182"/>
      <c r="C90" s="42" t="s">
        <v>26</v>
      </c>
      <c r="D90" s="42" t="s">
        <v>420</v>
      </c>
      <c r="E90" s="43"/>
      <c r="F90" s="43"/>
      <c r="G90" s="43"/>
      <c r="H90" s="43">
        <f t="shared" si="13"/>
        <v>0</v>
      </c>
    </row>
    <row r="91" spans="1:8" ht="25.5" x14ac:dyDescent="0.25">
      <c r="A91" s="182" t="s">
        <v>462</v>
      </c>
      <c r="B91" s="182"/>
      <c r="C91" s="42" t="s">
        <v>27</v>
      </c>
      <c r="D91" s="42" t="s">
        <v>421</v>
      </c>
      <c r="E91" s="43">
        <v>0</v>
      </c>
      <c r="F91" s="43"/>
      <c r="G91" s="43"/>
      <c r="H91" s="43">
        <f t="shared" si="13"/>
        <v>0</v>
      </c>
    </row>
    <row r="92" spans="1:8" ht="25.5" x14ac:dyDescent="0.25">
      <c r="A92" s="185" t="s">
        <v>463</v>
      </c>
      <c r="B92" s="185"/>
      <c r="C92" s="18" t="s">
        <v>569</v>
      </c>
      <c r="D92" s="18" t="s">
        <v>422</v>
      </c>
      <c r="E92" s="47">
        <f>SUM(E90:E91)</f>
        <v>0</v>
      </c>
      <c r="F92" s="47">
        <f t="shared" ref="F92:G92" si="17">SUM(F90:F91)</f>
        <v>0</v>
      </c>
      <c r="G92" s="47">
        <f t="shared" si="17"/>
        <v>0</v>
      </c>
      <c r="H92" s="47">
        <f t="shared" si="13"/>
        <v>0</v>
      </c>
    </row>
    <row r="93" spans="1:8" ht="25.5" x14ac:dyDescent="0.25">
      <c r="A93" s="185" t="s">
        <v>464</v>
      </c>
      <c r="B93" s="185"/>
      <c r="C93" s="18" t="s">
        <v>28</v>
      </c>
      <c r="D93" s="18" t="s">
        <v>423</v>
      </c>
      <c r="E93" s="47"/>
      <c r="F93" s="47"/>
      <c r="G93" s="47"/>
      <c r="H93" s="47">
        <f t="shared" si="13"/>
        <v>0</v>
      </c>
    </row>
    <row r="94" spans="1:8" ht="25.5" x14ac:dyDescent="0.25">
      <c r="A94" s="185" t="s">
        <v>465</v>
      </c>
      <c r="B94" s="185"/>
      <c r="C94" s="18" t="s">
        <v>29</v>
      </c>
      <c r="D94" s="18" t="s">
        <v>424</v>
      </c>
      <c r="E94" s="47">
        <v>0</v>
      </c>
      <c r="F94" s="47"/>
      <c r="G94" s="47"/>
      <c r="H94" s="47">
        <f t="shared" si="13"/>
        <v>0</v>
      </c>
    </row>
    <row r="95" spans="1:8" ht="25.5" x14ac:dyDescent="0.25">
      <c r="A95" s="185" t="s">
        <v>466</v>
      </c>
      <c r="B95" s="185"/>
      <c r="C95" s="18" t="s">
        <v>425</v>
      </c>
      <c r="D95" s="18" t="s">
        <v>426</v>
      </c>
      <c r="E95" s="47">
        <v>0</v>
      </c>
      <c r="F95" s="47"/>
      <c r="G95" s="47">
        <v>223331766</v>
      </c>
      <c r="H95" s="47">
        <f t="shared" si="13"/>
        <v>223331766</v>
      </c>
    </row>
    <row r="96" spans="1:8" ht="25.5" x14ac:dyDescent="0.25">
      <c r="A96" s="185" t="s">
        <v>467</v>
      </c>
      <c r="B96" s="185"/>
      <c r="C96" s="18" t="s">
        <v>427</v>
      </c>
      <c r="D96" s="18" t="s">
        <v>428</v>
      </c>
      <c r="E96" s="47">
        <v>0</v>
      </c>
      <c r="F96" s="47"/>
      <c r="G96" s="47"/>
      <c r="H96" s="47">
        <f t="shared" si="13"/>
        <v>0</v>
      </c>
    </row>
    <row r="97" spans="1:8" ht="25.5" x14ac:dyDescent="0.25">
      <c r="A97" s="185" t="s">
        <v>468</v>
      </c>
      <c r="B97" s="185"/>
      <c r="C97" s="18" t="s">
        <v>429</v>
      </c>
      <c r="D97" s="18" t="s">
        <v>430</v>
      </c>
      <c r="E97" s="47">
        <v>0</v>
      </c>
      <c r="F97" s="47"/>
      <c r="G97" s="47"/>
      <c r="H97" s="47">
        <f t="shared" si="13"/>
        <v>0</v>
      </c>
    </row>
    <row r="98" spans="1:8" ht="25.5" x14ac:dyDescent="0.25">
      <c r="A98" s="182" t="s">
        <v>469</v>
      </c>
      <c r="B98" s="182"/>
      <c r="C98" s="42" t="s">
        <v>431</v>
      </c>
      <c r="D98" s="42" t="s">
        <v>432</v>
      </c>
      <c r="E98" s="43">
        <v>0</v>
      </c>
      <c r="F98" s="43"/>
      <c r="G98" s="43"/>
      <c r="H98" s="43">
        <f t="shared" si="13"/>
        <v>0</v>
      </c>
    </row>
    <row r="99" spans="1:8" ht="25.5" x14ac:dyDescent="0.25">
      <c r="A99" s="182" t="s">
        <v>470</v>
      </c>
      <c r="B99" s="182"/>
      <c r="C99" s="42" t="s">
        <v>433</v>
      </c>
      <c r="D99" s="42" t="s">
        <v>434</v>
      </c>
      <c r="E99" s="43">
        <v>0</v>
      </c>
      <c r="F99" s="43"/>
      <c r="G99" s="43"/>
      <c r="H99" s="43">
        <f t="shared" si="13"/>
        <v>0</v>
      </c>
    </row>
    <row r="100" spans="1:8" ht="25.5" x14ac:dyDescent="0.25">
      <c r="A100" s="185" t="s">
        <v>471</v>
      </c>
      <c r="B100" s="185"/>
      <c r="C100" s="18" t="s">
        <v>570</v>
      </c>
      <c r="D100" s="18" t="s">
        <v>435</v>
      </c>
      <c r="E100" s="47">
        <v>0</v>
      </c>
      <c r="F100" s="47"/>
      <c r="G100" s="47"/>
      <c r="H100" s="47">
        <f t="shared" si="13"/>
        <v>0</v>
      </c>
    </row>
    <row r="101" spans="1:8" ht="25.5" x14ac:dyDescent="0.25">
      <c r="A101" s="186" t="s">
        <v>472</v>
      </c>
      <c r="B101" s="186"/>
      <c r="C101" s="49" t="s">
        <v>571</v>
      </c>
      <c r="D101" s="49" t="s">
        <v>436</v>
      </c>
      <c r="E101" s="50">
        <f>E84+E89+E92+E93+E94+E95+E96+E97+E100</f>
        <v>0</v>
      </c>
      <c r="F101" s="50">
        <f t="shared" ref="F101:G101" si="18">F84+F89+F92+F93+F94+F95+F96+F97+F100</f>
        <v>0</v>
      </c>
      <c r="G101" s="50">
        <f t="shared" si="18"/>
        <v>223331766</v>
      </c>
      <c r="H101" s="50">
        <f t="shared" si="13"/>
        <v>223331766</v>
      </c>
    </row>
    <row r="102" spans="1:8" ht="38.25" x14ac:dyDescent="0.25">
      <c r="A102" s="185" t="s">
        <v>473</v>
      </c>
      <c r="B102" s="185"/>
      <c r="C102" s="18" t="s">
        <v>437</v>
      </c>
      <c r="D102" s="18" t="s">
        <v>438</v>
      </c>
      <c r="E102" s="47">
        <v>0</v>
      </c>
      <c r="F102" s="47"/>
      <c r="G102" s="47"/>
      <c r="H102" s="47">
        <f t="shared" si="13"/>
        <v>0</v>
      </c>
    </row>
    <row r="103" spans="1:8" ht="38.25" x14ac:dyDescent="0.25">
      <c r="A103" s="185" t="s">
        <v>474</v>
      </c>
      <c r="B103" s="185"/>
      <c r="C103" s="18" t="s">
        <v>439</v>
      </c>
      <c r="D103" s="18" t="s">
        <v>440</v>
      </c>
      <c r="E103" s="47">
        <v>0</v>
      </c>
      <c r="F103" s="47"/>
      <c r="G103" s="47"/>
      <c r="H103" s="47">
        <f t="shared" si="13"/>
        <v>0</v>
      </c>
    </row>
    <row r="104" spans="1:8" ht="25.5" x14ac:dyDescent="0.25">
      <c r="A104" s="185" t="s">
        <v>475</v>
      </c>
      <c r="B104" s="185"/>
      <c r="C104" s="18" t="s">
        <v>30</v>
      </c>
      <c r="D104" s="18" t="s">
        <v>441</v>
      </c>
      <c r="E104" s="47">
        <v>0</v>
      </c>
      <c r="F104" s="47"/>
      <c r="G104" s="47"/>
      <c r="H104" s="47">
        <f t="shared" si="13"/>
        <v>0</v>
      </c>
    </row>
    <row r="105" spans="1:8" ht="38.25" x14ac:dyDescent="0.25">
      <c r="A105" s="185" t="s">
        <v>476</v>
      </c>
      <c r="B105" s="185"/>
      <c r="C105" s="18" t="s">
        <v>442</v>
      </c>
      <c r="D105" s="18" t="s">
        <v>443</v>
      </c>
      <c r="E105" s="47">
        <v>0</v>
      </c>
      <c r="F105" s="47"/>
      <c r="G105" s="47"/>
      <c r="H105" s="47">
        <f t="shared" si="13"/>
        <v>0</v>
      </c>
    </row>
    <row r="106" spans="1:8" ht="25.5" x14ac:dyDescent="0.25">
      <c r="A106" s="185" t="s">
        <v>477</v>
      </c>
      <c r="B106" s="185"/>
      <c r="C106" s="18" t="s">
        <v>444</v>
      </c>
      <c r="D106" s="18" t="s">
        <v>445</v>
      </c>
      <c r="E106" s="47">
        <v>0</v>
      </c>
      <c r="F106" s="47"/>
      <c r="G106" s="47"/>
      <c r="H106" s="47">
        <f t="shared" si="13"/>
        <v>0</v>
      </c>
    </row>
    <row r="107" spans="1:8" ht="25.5" x14ac:dyDescent="0.25">
      <c r="A107" s="186" t="s">
        <v>478</v>
      </c>
      <c r="B107" s="186"/>
      <c r="C107" s="49" t="s">
        <v>572</v>
      </c>
      <c r="D107" s="49" t="s">
        <v>446</v>
      </c>
      <c r="E107" s="50">
        <f>SUM(E102:E106)</f>
        <v>0</v>
      </c>
      <c r="F107" s="50">
        <f t="shared" ref="F107:G107" si="19">SUM(F102:F106)</f>
        <v>0</v>
      </c>
      <c r="G107" s="50">
        <f t="shared" si="19"/>
        <v>0</v>
      </c>
      <c r="H107" s="50">
        <f t="shared" si="13"/>
        <v>0</v>
      </c>
    </row>
    <row r="108" spans="1:8" ht="25.5" x14ac:dyDescent="0.25">
      <c r="A108" s="186" t="s">
        <v>479</v>
      </c>
      <c r="B108" s="186"/>
      <c r="C108" s="49" t="s">
        <v>31</v>
      </c>
      <c r="D108" s="49" t="s">
        <v>447</v>
      </c>
      <c r="E108" s="50">
        <v>0</v>
      </c>
      <c r="F108" s="50"/>
      <c r="G108" s="50"/>
      <c r="H108" s="50">
        <f t="shared" si="13"/>
        <v>0</v>
      </c>
    </row>
    <row r="109" spans="1:8" ht="15" x14ac:dyDescent="0.25">
      <c r="A109" s="186" t="s">
        <v>481</v>
      </c>
      <c r="B109" s="186"/>
      <c r="C109" s="49" t="s">
        <v>448</v>
      </c>
      <c r="D109" s="49" t="s">
        <v>449</v>
      </c>
      <c r="E109" s="50">
        <v>0</v>
      </c>
      <c r="F109" s="50"/>
      <c r="G109" s="50"/>
      <c r="H109" s="50">
        <f t="shared" si="13"/>
        <v>0</v>
      </c>
    </row>
    <row r="110" spans="1:8" ht="25.5" x14ac:dyDescent="0.25">
      <c r="A110" s="176" t="s">
        <v>565</v>
      </c>
      <c r="B110" s="176"/>
      <c r="C110" s="124" t="s">
        <v>480</v>
      </c>
      <c r="D110" s="124" t="s">
        <v>450</v>
      </c>
      <c r="E110" s="53">
        <f>E101+E107+E108+E109</f>
        <v>0</v>
      </c>
      <c r="F110" s="53">
        <f t="shared" ref="F110:G110" si="20">F101+F107+F108+F109</f>
        <v>0</v>
      </c>
      <c r="G110" s="53">
        <f t="shared" si="20"/>
        <v>223331766</v>
      </c>
      <c r="H110" s="53">
        <f t="shared" si="13"/>
        <v>223331766</v>
      </c>
    </row>
    <row r="111" spans="1:8" ht="21.75" customHeight="1" x14ac:dyDescent="0.25">
      <c r="A111" s="194" t="s">
        <v>566</v>
      </c>
      <c r="B111" s="194"/>
      <c r="C111" s="58" t="s">
        <v>573</v>
      </c>
      <c r="D111" s="58" t="s">
        <v>482</v>
      </c>
      <c r="E111" s="59">
        <f>E80+E110</f>
        <v>0</v>
      </c>
      <c r="F111" s="59">
        <f t="shared" ref="F111:G111" si="21">F80+F110</f>
        <v>0</v>
      </c>
      <c r="G111" s="59">
        <f t="shared" si="21"/>
        <v>224094266</v>
      </c>
      <c r="H111" s="126">
        <f t="shared" si="13"/>
        <v>224094266</v>
      </c>
    </row>
    <row r="112" spans="1:8" ht="15" x14ac:dyDescent="0.25">
      <c r="A112" s="40"/>
      <c r="B112" s="40"/>
      <c r="C112" s="7"/>
      <c r="D112" s="7"/>
      <c r="E112" s="8"/>
      <c r="F112" s="8"/>
      <c r="G112" s="8"/>
      <c r="H112" s="8"/>
    </row>
    <row r="113" spans="1:9" ht="15" x14ac:dyDescent="0.25">
      <c r="A113" s="40"/>
      <c r="B113" s="40"/>
      <c r="C113" s="7"/>
      <c r="D113" s="7"/>
      <c r="E113" s="8"/>
      <c r="F113" s="8"/>
      <c r="G113" s="8"/>
      <c r="H113" s="8"/>
    </row>
    <row r="114" spans="1:9" ht="15" x14ac:dyDescent="0.25">
      <c r="A114" s="40"/>
      <c r="B114" s="40"/>
      <c r="C114" s="7"/>
      <c r="D114" s="7"/>
      <c r="E114" s="8"/>
      <c r="F114" s="8"/>
      <c r="G114" s="8"/>
      <c r="H114" s="8"/>
    </row>
    <row r="115" spans="1:9" ht="15" x14ac:dyDescent="0.25">
      <c r="A115" s="193"/>
      <c r="B115" s="193"/>
      <c r="C115" s="9"/>
      <c r="D115" s="9"/>
      <c r="E115" s="8"/>
      <c r="F115" s="8"/>
      <c r="G115" s="8"/>
      <c r="H115" s="8"/>
    </row>
    <row r="116" spans="1:9" ht="15" customHeight="1" x14ac:dyDescent="0.25">
      <c r="A116" s="176" t="s">
        <v>52</v>
      </c>
      <c r="B116" s="176"/>
      <c r="C116" s="188" t="s">
        <v>510</v>
      </c>
      <c r="D116" s="188"/>
      <c r="E116" s="188"/>
      <c r="F116" s="188"/>
      <c r="G116" s="188"/>
      <c r="H116" s="188"/>
    </row>
    <row r="117" spans="1:9" ht="15" x14ac:dyDescent="0.25">
      <c r="A117" s="176" t="s">
        <v>176</v>
      </c>
      <c r="B117" s="176"/>
      <c r="C117" s="191" t="s">
        <v>177</v>
      </c>
      <c r="D117" s="52"/>
      <c r="E117" s="189" t="str">
        <f>E6</f>
        <v>2021. évi eredeti előirányzat</v>
      </c>
      <c r="F117" s="189"/>
      <c r="G117" s="189"/>
      <c r="H117" s="189"/>
    </row>
    <row r="118" spans="1:9" ht="25.5" x14ac:dyDescent="0.25">
      <c r="A118" s="176"/>
      <c r="B118" s="176"/>
      <c r="C118" s="191"/>
      <c r="D118" s="52"/>
      <c r="E118" s="61" t="s">
        <v>1</v>
      </c>
      <c r="F118" s="61" t="s">
        <v>2</v>
      </c>
      <c r="G118" s="61" t="s">
        <v>3</v>
      </c>
      <c r="H118" s="61" t="s">
        <v>4</v>
      </c>
    </row>
    <row r="119" spans="1:9" ht="15" x14ac:dyDescent="0.25">
      <c r="A119" s="176">
        <v>1</v>
      </c>
      <c r="B119" s="176"/>
      <c r="C119" s="61">
        <v>2</v>
      </c>
      <c r="D119" s="52"/>
      <c r="E119" s="61">
        <v>3</v>
      </c>
      <c r="F119" s="61">
        <v>4</v>
      </c>
      <c r="G119" s="61">
        <v>5</v>
      </c>
      <c r="H119" s="61">
        <v>6</v>
      </c>
    </row>
    <row r="120" spans="1:9" ht="15" x14ac:dyDescent="0.25">
      <c r="A120" s="195" t="s">
        <v>51</v>
      </c>
      <c r="B120" s="195"/>
      <c r="C120" s="195"/>
      <c r="D120" s="195"/>
      <c r="E120" s="195"/>
      <c r="F120" s="195"/>
      <c r="G120" s="195"/>
      <c r="H120" s="195"/>
    </row>
    <row r="121" spans="1:9" ht="15" x14ac:dyDescent="0.25">
      <c r="A121" s="182" t="s">
        <v>234</v>
      </c>
      <c r="B121" s="182"/>
      <c r="C121" s="42" t="s">
        <v>393</v>
      </c>
      <c r="D121" s="42" t="s">
        <v>389</v>
      </c>
      <c r="E121" s="43"/>
      <c r="F121" s="43"/>
      <c r="G121" s="43">
        <v>167604068</v>
      </c>
      <c r="H121" s="43">
        <f t="shared" ref="H121:H142" si="22">E121+F121+G121</f>
        <v>167604068</v>
      </c>
    </row>
    <row r="122" spans="1:9" ht="25.5" x14ac:dyDescent="0.25">
      <c r="A122" s="182" t="s">
        <v>235</v>
      </c>
      <c r="B122" s="182"/>
      <c r="C122" s="42" t="s">
        <v>390</v>
      </c>
      <c r="D122" s="42" t="s">
        <v>391</v>
      </c>
      <c r="E122" s="43"/>
      <c r="F122" s="43"/>
      <c r="G122" s="43">
        <v>28004628</v>
      </c>
      <c r="H122" s="43">
        <f t="shared" si="22"/>
        <v>28004628</v>
      </c>
    </row>
    <row r="123" spans="1:9" ht="15" x14ac:dyDescent="0.25">
      <c r="A123" s="182" t="s">
        <v>236</v>
      </c>
      <c r="B123" s="182"/>
      <c r="C123" s="42" t="s">
        <v>57</v>
      </c>
      <c r="D123" s="42" t="s">
        <v>392</v>
      </c>
      <c r="E123" s="43"/>
      <c r="F123" s="43"/>
      <c r="G123" s="43">
        <v>26920930</v>
      </c>
      <c r="H123" s="43">
        <f t="shared" si="22"/>
        <v>26920930</v>
      </c>
    </row>
    <row r="124" spans="1:9" ht="15" x14ac:dyDescent="0.25">
      <c r="A124" s="182" t="s">
        <v>237</v>
      </c>
      <c r="B124" s="182"/>
      <c r="C124" s="42" t="s">
        <v>34</v>
      </c>
      <c r="D124" s="42" t="s">
        <v>394</v>
      </c>
      <c r="E124" s="43"/>
      <c r="F124" s="43"/>
      <c r="G124" s="43"/>
      <c r="H124" s="43">
        <f t="shared" si="22"/>
        <v>0</v>
      </c>
    </row>
    <row r="125" spans="1:9" ht="15" x14ac:dyDescent="0.25">
      <c r="A125" s="182" t="s">
        <v>238</v>
      </c>
      <c r="B125" s="182"/>
      <c r="C125" s="42" t="s">
        <v>396</v>
      </c>
      <c r="D125" s="42" t="s">
        <v>395</v>
      </c>
      <c r="E125" s="43"/>
      <c r="F125" s="43"/>
      <c r="G125" s="43"/>
      <c r="H125" s="43">
        <f t="shared" si="22"/>
        <v>0</v>
      </c>
      <c r="I125" s="32" t="s">
        <v>183</v>
      </c>
    </row>
    <row r="126" spans="1:9" ht="15" x14ac:dyDescent="0.25">
      <c r="A126" s="182" t="s">
        <v>239</v>
      </c>
      <c r="B126" s="182"/>
      <c r="C126" s="42" t="s">
        <v>398</v>
      </c>
      <c r="D126" s="42" t="s">
        <v>397</v>
      </c>
      <c r="E126" s="43"/>
      <c r="F126" s="43"/>
      <c r="G126" s="43">
        <v>1564640</v>
      </c>
      <c r="H126" s="43">
        <f t="shared" si="22"/>
        <v>1564640</v>
      </c>
    </row>
    <row r="127" spans="1:9" ht="15" x14ac:dyDescent="0.25">
      <c r="A127" s="182" t="s">
        <v>240</v>
      </c>
      <c r="B127" s="182"/>
      <c r="C127" s="42" t="s">
        <v>37</v>
      </c>
      <c r="D127" s="42" t="s">
        <v>399</v>
      </c>
      <c r="E127" s="43"/>
      <c r="F127" s="43"/>
      <c r="G127" s="43"/>
      <c r="H127" s="43">
        <f t="shared" si="22"/>
        <v>0</v>
      </c>
    </row>
    <row r="128" spans="1:9" ht="15" x14ac:dyDescent="0.25">
      <c r="A128" s="182" t="s">
        <v>241</v>
      </c>
      <c r="B128" s="182"/>
      <c r="C128" s="42" t="s">
        <v>401</v>
      </c>
      <c r="D128" s="42" t="s">
        <v>400</v>
      </c>
      <c r="E128" s="43"/>
      <c r="F128" s="43"/>
      <c r="G128" s="43"/>
      <c r="H128" s="43">
        <f t="shared" si="22"/>
        <v>0</v>
      </c>
    </row>
    <row r="129" spans="1:8" ht="25.5" x14ac:dyDescent="0.25">
      <c r="A129" s="176" t="s">
        <v>242</v>
      </c>
      <c r="B129" s="176"/>
      <c r="C129" s="52" t="s">
        <v>403</v>
      </c>
      <c r="D129" s="52" t="s">
        <v>402</v>
      </c>
      <c r="E129" s="53">
        <f>SUM(E121:E128)</f>
        <v>0</v>
      </c>
      <c r="F129" s="53">
        <f t="shared" ref="F129:H129" si="23">SUM(F121:F128)</f>
        <v>0</v>
      </c>
      <c r="G129" s="53">
        <f t="shared" si="23"/>
        <v>224094266</v>
      </c>
      <c r="H129" s="53">
        <f t="shared" si="23"/>
        <v>224094266</v>
      </c>
    </row>
    <row r="130" spans="1:8" ht="25.5" x14ac:dyDescent="0.25">
      <c r="A130" s="182" t="s">
        <v>243</v>
      </c>
      <c r="B130" s="182"/>
      <c r="C130" s="42" t="s">
        <v>502</v>
      </c>
      <c r="D130" s="42" t="s">
        <v>485</v>
      </c>
      <c r="E130" s="43"/>
      <c r="F130" s="43"/>
      <c r="G130" s="43"/>
      <c r="H130" s="43">
        <f t="shared" si="22"/>
        <v>0</v>
      </c>
    </row>
    <row r="131" spans="1:8" ht="15" x14ac:dyDescent="0.25">
      <c r="A131" s="182" t="s">
        <v>244</v>
      </c>
      <c r="B131" s="182"/>
      <c r="C131" s="42" t="s">
        <v>503</v>
      </c>
      <c r="D131" s="42" t="s">
        <v>486</v>
      </c>
      <c r="E131" s="43"/>
      <c r="F131" s="43"/>
      <c r="G131" s="43"/>
      <c r="H131" s="43">
        <f t="shared" si="22"/>
        <v>0</v>
      </c>
    </row>
    <row r="132" spans="1:8" ht="25.5" x14ac:dyDescent="0.25">
      <c r="A132" s="182" t="s">
        <v>245</v>
      </c>
      <c r="B132" s="182"/>
      <c r="C132" s="42" t="s">
        <v>41</v>
      </c>
      <c r="D132" s="42" t="s">
        <v>487</v>
      </c>
      <c r="E132" s="43"/>
      <c r="F132" s="43"/>
      <c r="G132" s="43"/>
      <c r="H132" s="43">
        <f t="shared" si="22"/>
        <v>0</v>
      </c>
    </row>
    <row r="133" spans="1:8" ht="25.5" x14ac:dyDescent="0.25">
      <c r="A133" s="182" t="s">
        <v>246</v>
      </c>
      <c r="B133" s="182"/>
      <c r="C133" s="42" t="s">
        <v>42</v>
      </c>
      <c r="D133" s="42" t="s">
        <v>488</v>
      </c>
      <c r="E133" s="43"/>
      <c r="F133" s="43"/>
      <c r="G133" s="43"/>
      <c r="H133" s="43">
        <f t="shared" si="22"/>
        <v>0</v>
      </c>
    </row>
    <row r="134" spans="1:8" ht="25.5" x14ac:dyDescent="0.25">
      <c r="A134" s="182" t="s">
        <v>185</v>
      </c>
      <c r="B134" s="182"/>
      <c r="C134" s="42" t="s">
        <v>489</v>
      </c>
      <c r="D134" s="42" t="s">
        <v>490</v>
      </c>
      <c r="E134" s="43"/>
      <c r="F134" s="43"/>
      <c r="G134" s="43"/>
      <c r="H134" s="43">
        <f t="shared" si="22"/>
        <v>0</v>
      </c>
    </row>
    <row r="135" spans="1:8" ht="25.5" x14ac:dyDescent="0.25">
      <c r="A135" s="182" t="s">
        <v>252</v>
      </c>
      <c r="B135" s="182"/>
      <c r="C135" s="42" t="s">
        <v>491</v>
      </c>
      <c r="D135" s="42" t="s">
        <v>492</v>
      </c>
      <c r="E135" s="43"/>
      <c r="F135" s="43"/>
      <c r="G135" s="43"/>
      <c r="H135" s="43">
        <f t="shared" si="22"/>
        <v>0</v>
      </c>
    </row>
    <row r="136" spans="1:8" ht="15" x14ac:dyDescent="0.25">
      <c r="A136" s="182" t="s">
        <v>253</v>
      </c>
      <c r="B136" s="182"/>
      <c r="C136" s="42" t="s">
        <v>43</v>
      </c>
      <c r="D136" s="42" t="s">
        <v>493</v>
      </c>
      <c r="E136" s="43"/>
      <c r="F136" s="43"/>
      <c r="G136" s="43"/>
      <c r="H136" s="43">
        <f t="shared" si="22"/>
        <v>0</v>
      </c>
    </row>
    <row r="137" spans="1:8" ht="25.5" x14ac:dyDescent="0.25">
      <c r="A137" s="182" t="s">
        <v>254</v>
      </c>
      <c r="B137" s="182"/>
      <c r="C137" s="42" t="s">
        <v>494</v>
      </c>
      <c r="D137" s="42" t="s">
        <v>495</v>
      </c>
      <c r="E137" s="43"/>
      <c r="F137" s="43"/>
      <c r="G137" s="43"/>
      <c r="H137" s="43">
        <f t="shared" si="22"/>
        <v>0</v>
      </c>
    </row>
    <row r="138" spans="1:8" ht="15" x14ac:dyDescent="0.25">
      <c r="A138" s="182" t="s">
        <v>255</v>
      </c>
      <c r="B138" s="182"/>
      <c r="C138" s="42" t="s">
        <v>504</v>
      </c>
      <c r="D138" s="42" t="s">
        <v>496</v>
      </c>
      <c r="E138" s="43">
        <v>0</v>
      </c>
      <c r="F138" s="43"/>
      <c r="G138" s="43"/>
      <c r="H138" s="43">
        <f t="shared" si="22"/>
        <v>0</v>
      </c>
    </row>
    <row r="139" spans="1:8" ht="25.5" x14ac:dyDescent="0.25">
      <c r="A139" s="186" t="s">
        <v>262</v>
      </c>
      <c r="B139" s="186"/>
      <c r="C139" s="49" t="s">
        <v>505</v>
      </c>
      <c r="D139" s="49" t="s">
        <v>483</v>
      </c>
      <c r="E139" s="50">
        <f>SUM(E130:E138)</f>
        <v>0</v>
      </c>
      <c r="F139" s="50">
        <f t="shared" ref="F139:H139" si="24">SUM(F130:F138)</f>
        <v>0</v>
      </c>
      <c r="G139" s="50">
        <f t="shared" si="24"/>
        <v>0</v>
      </c>
      <c r="H139" s="50">
        <f t="shared" si="24"/>
        <v>0</v>
      </c>
    </row>
    <row r="140" spans="1:8" ht="15" x14ac:dyDescent="0.25">
      <c r="A140" s="186" t="s">
        <v>263</v>
      </c>
      <c r="B140" s="186"/>
      <c r="C140" s="49" t="s">
        <v>506</v>
      </c>
      <c r="D140" s="49" t="s">
        <v>484</v>
      </c>
      <c r="E140" s="50">
        <v>0</v>
      </c>
      <c r="F140" s="50"/>
      <c r="G140" s="50"/>
      <c r="H140" s="50">
        <f t="shared" si="22"/>
        <v>0</v>
      </c>
    </row>
    <row r="141" spans="1:8" ht="25.5" x14ac:dyDescent="0.25">
      <c r="A141" s="186" t="s">
        <v>264</v>
      </c>
      <c r="B141" s="186"/>
      <c r="C141" s="49" t="s">
        <v>497</v>
      </c>
      <c r="D141" s="49" t="s">
        <v>498</v>
      </c>
      <c r="E141" s="50"/>
      <c r="F141" s="50"/>
      <c r="G141" s="50"/>
      <c r="H141" s="50">
        <f t="shared" si="22"/>
        <v>0</v>
      </c>
    </row>
    <row r="142" spans="1:8" ht="15" x14ac:dyDescent="0.25">
      <c r="A142" s="186" t="s">
        <v>269</v>
      </c>
      <c r="B142" s="186"/>
      <c r="C142" s="49" t="s">
        <v>499</v>
      </c>
      <c r="D142" s="49" t="s">
        <v>500</v>
      </c>
      <c r="E142" s="50"/>
      <c r="F142" s="50"/>
      <c r="G142" s="50"/>
      <c r="H142" s="50">
        <f t="shared" si="22"/>
        <v>0</v>
      </c>
    </row>
    <row r="143" spans="1:8" ht="25.5" x14ac:dyDescent="0.25">
      <c r="A143" s="176" t="s">
        <v>271</v>
      </c>
      <c r="B143" s="176"/>
      <c r="C143" s="52" t="s">
        <v>507</v>
      </c>
      <c r="D143" s="52" t="s">
        <v>501</v>
      </c>
      <c r="E143" s="53">
        <f>E139+E140+E141+E142</f>
        <v>0</v>
      </c>
      <c r="F143" s="53">
        <f t="shared" ref="F143:H143" si="25">F139+F140+F141+F142</f>
        <v>0</v>
      </c>
      <c r="G143" s="53">
        <f t="shared" si="25"/>
        <v>0</v>
      </c>
      <c r="H143" s="53">
        <f t="shared" si="25"/>
        <v>0</v>
      </c>
    </row>
    <row r="144" spans="1:8" ht="15" x14ac:dyDescent="0.25">
      <c r="A144" s="194" t="s">
        <v>272</v>
      </c>
      <c r="B144" s="194"/>
      <c r="C144" s="58" t="s">
        <v>508</v>
      </c>
      <c r="D144" s="58" t="s">
        <v>509</v>
      </c>
      <c r="E144" s="59">
        <f>E129+E143</f>
        <v>0</v>
      </c>
      <c r="F144" s="59">
        <f t="shared" ref="F144:H144" si="26">F129+F143</f>
        <v>0</v>
      </c>
      <c r="G144" s="59">
        <f t="shared" si="26"/>
        <v>224094266</v>
      </c>
      <c r="H144" s="126">
        <f t="shared" si="26"/>
        <v>224094266</v>
      </c>
    </row>
    <row r="145" spans="1:8" ht="15" x14ac:dyDescent="0.25">
      <c r="A145" s="10"/>
      <c r="B145" s="11"/>
      <c r="C145" s="12"/>
      <c r="D145" s="12"/>
      <c r="E145" s="12"/>
      <c r="F145" s="12"/>
      <c r="G145" s="12"/>
      <c r="H145" s="13">
        <f>H111-H144</f>
        <v>0</v>
      </c>
    </row>
    <row r="146" spans="1:8" ht="15" x14ac:dyDescent="0.25">
      <c r="A146" s="14"/>
      <c r="B146" s="15"/>
      <c r="C146" s="16"/>
      <c r="D146" s="16"/>
      <c r="E146" s="16"/>
      <c r="F146" s="16"/>
      <c r="G146" s="16"/>
      <c r="H146" s="16"/>
    </row>
    <row r="147" spans="1:8" ht="15" x14ac:dyDescent="0.25">
      <c r="A147" s="17" t="s">
        <v>178</v>
      </c>
      <c r="B147" s="17"/>
      <c r="C147" s="18"/>
      <c r="D147" s="41"/>
      <c r="E147" s="224">
        <v>29</v>
      </c>
      <c r="F147" s="225"/>
      <c r="G147" s="225"/>
      <c r="H147" s="226"/>
    </row>
    <row r="148" spans="1:8" ht="15" x14ac:dyDescent="0.25">
      <c r="A148" s="227"/>
      <c r="B148" s="228"/>
      <c r="C148" s="229"/>
      <c r="D148" s="39"/>
      <c r="E148" s="224"/>
      <c r="F148" s="225"/>
      <c r="G148" s="225"/>
      <c r="H148" s="226"/>
    </row>
    <row r="149" spans="1:8" ht="15" x14ac:dyDescent="0.25">
      <c r="A149" s="19"/>
      <c r="B149" s="19"/>
      <c r="C149" s="20"/>
      <c r="D149" s="20"/>
      <c r="E149" s="21"/>
      <c r="F149" s="21"/>
      <c r="G149" s="21"/>
      <c r="H149" s="21"/>
    </row>
  </sheetData>
  <mergeCells count="144">
    <mergeCell ref="A139:B139"/>
    <mergeCell ref="A140:B140"/>
    <mergeCell ref="A141:B141"/>
    <mergeCell ref="A142:B142"/>
    <mergeCell ref="A143:B143"/>
    <mergeCell ref="A144:B144"/>
    <mergeCell ref="E147:H147"/>
    <mergeCell ref="A148:C148"/>
    <mergeCell ref="E148:H148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0:B110"/>
    <mergeCell ref="A111:B111"/>
    <mergeCell ref="A115:B115"/>
    <mergeCell ref="A116:B116"/>
    <mergeCell ref="A117:B118"/>
    <mergeCell ref="C117:C118"/>
    <mergeCell ref="E117:H117"/>
    <mergeCell ref="A119:B119"/>
    <mergeCell ref="A120:H120"/>
    <mergeCell ref="C116:H116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3:B93"/>
    <mergeCell ref="A94:B94"/>
    <mergeCell ref="A95:B95"/>
    <mergeCell ref="A96:B96"/>
    <mergeCell ref="A97:B97"/>
    <mergeCell ref="A98:B98"/>
    <mergeCell ref="A99:B99"/>
    <mergeCell ref="A100:B100"/>
    <mergeCell ref="A25:B25"/>
    <mergeCell ref="A35:B35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49:B49"/>
    <mergeCell ref="A48:B48"/>
    <mergeCell ref="C3:H3"/>
    <mergeCell ref="A3:B3"/>
    <mergeCell ref="A2:H2"/>
    <mergeCell ref="A4:B4"/>
    <mergeCell ref="C4:H4"/>
    <mergeCell ref="A5:B5"/>
    <mergeCell ref="A6:B7"/>
    <mergeCell ref="C6:C7"/>
    <mergeCell ref="E6:H6"/>
    <mergeCell ref="A8:B8"/>
    <mergeCell ref="A11:B11"/>
    <mergeCell ref="A16:B16"/>
    <mergeCell ref="A13:B13"/>
    <mergeCell ref="A23:B23"/>
    <mergeCell ref="A22:B22"/>
    <mergeCell ref="A18:B18"/>
    <mergeCell ref="A19:B19"/>
    <mergeCell ref="A17:B17"/>
    <mergeCell ref="A21:B21"/>
    <mergeCell ref="A20:B20"/>
    <mergeCell ref="A12:B12"/>
    <mergeCell ref="A9:H9"/>
    <mergeCell ref="A51:B51"/>
    <mergeCell ref="A50:B50"/>
    <mergeCell ref="A53:B53"/>
    <mergeCell ref="A52:B5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79:B79"/>
    <mergeCell ref="A78:B78"/>
    <mergeCell ref="A81:B81"/>
    <mergeCell ref="A80:B80"/>
    <mergeCell ref="A82:B82"/>
    <mergeCell ref="A90:B90"/>
    <mergeCell ref="A89:B89"/>
    <mergeCell ref="A92:B92"/>
    <mergeCell ref="A91:B91"/>
    <mergeCell ref="A83:B83"/>
    <mergeCell ref="A86:B86"/>
    <mergeCell ref="A85:B85"/>
    <mergeCell ref="A88:B88"/>
    <mergeCell ref="A87:B87"/>
    <mergeCell ref="A84:B84"/>
  </mergeCells>
  <pageMargins left="0.7" right="0.7" top="0.75" bottom="0.75" header="0.3" footer="0.3"/>
  <pageSetup paperSize="9" scale="74" orientation="portrait" r:id="rId1"/>
  <rowBreaks count="1" manualBreakCount="1">
    <brk id="99" max="8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I158"/>
  <sheetViews>
    <sheetView view="pageBreakPreview" zoomScale="60" zoomScaleNormal="100" workbookViewId="0">
      <selection activeCell="H53" sqref="H53"/>
    </sheetView>
  </sheetViews>
  <sheetFormatPr defaultColWidth="9.140625" defaultRowHeight="15" x14ac:dyDescent="0.25"/>
  <cols>
    <col min="1" max="1" width="8.5703125" style="22" customWidth="1"/>
    <col min="2" max="2" width="9.140625" style="22" hidden="1" customWidth="1"/>
    <col min="3" max="3" width="56.42578125" style="23" customWidth="1"/>
    <col min="4" max="4" width="7.140625" style="23" customWidth="1"/>
    <col min="5" max="5" width="18.85546875" style="6" customWidth="1"/>
    <col min="6" max="6" width="14.5703125" style="6" customWidth="1"/>
    <col min="7" max="7" width="14.28515625" style="6" customWidth="1"/>
    <col min="8" max="8" width="15.425781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2" spans="1:8" ht="15" customHeight="1" x14ac:dyDescent="0.25">
      <c r="A2" s="187" t="s">
        <v>513</v>
      </c>
      <c r="B2" s="187"/>
      <c r="C2" s="187"/>
      <c r="D2" s="187"/>
      <c r="E2" s="187"/>
      <c r="F2" s="187"/>
      <c r="G2" s="187"/>
      <c r="H2" s="187"/>
    </row>
    <row r="3" spans="1:8" x14ac:dyDescent="0.25">
      <c r="A3" s="176" t="s">
        <v>52</v>
      </c>
      <c r="B3" s="176"/>
      <c r="C3" s="188" t="s">
        <v>179</v>
      </c>
      <c r="D3" s="188"/>
      <c r="E3" s="188"/>
      <c r="F3" s="188"/>
      <c r="G3" s="188"/>
      <c r="H3" s="188"/>
    </row>
    <row r="4" spans="1:8" ht="19.5" customHeight="1" x14ac:dyDescent="0.25">
      <c r="A4" s="176" t="s">
        <v>174</v>
      </c>
      <c r="B4" s="176"/>
      <c r="C4" s="189" t="s">
        <v>175</v>
      </c>
      <c r="D4" s="189"/>
      <c r="E4" s="189"/>
      <c r="F4" s="189"/>
      <c r="G4" s="189"/>
      <c r="H4" s="189"/>
    </row>
    <row r="5" spans="1:8" x14ac:dyDescent="0.25">
      <c r="A5" s="190"/>
      <c r="B5" s="190"/>
      <c r="C5" s="54"/>
      <c r="D5" s="54"/>
      <c r="E5" s="55"/>
      <c r="F5" s="55"/>
      <c r="G5" s="55"/>
      <c r="H5" s="62"/>
    </row>
    <row r="6" spans="1:8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8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8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8" x14ac:dyDescent="0.25">
      <c r="A9" s="181" t="s">
        <v>50</v>
      </c>
      <c r="B9" s="181"/>
      <c r="C9" s="181"/>
      <c r="D9" s="181"/>
      <c r="E9" s="181"/>
      <c r="F9" s="181"/>
      <c r="G9" s="181"/>
      <c r="H9" s="181"/>
    </row>
    <row r="11" spans="1:8" x14ac:dyDescent="0.25">
      <c r="A11" s="174" t="s">
        <v>234</v>
      </c>
      <c r="B11" s="175"/>
      <c r="C11" s="42" t="s">
        <v>6</v>
      </c>
      <c r="D11" s="42" t="s">
        <v>214</v>
      </c>
      <c r="E11" s="43"/>
      <c r="F11" s="44"/>
      <c r="G11" s="43"/>
      <c r="H11" s="43">
        <f t="shared" ref="H11:H74" si="0">E11+F11+G11</f>
        <v>0</v>
      </c>
    </row>
    <row r="12" spans="1:8" x14ac:dyDescent="0.25">
      <c r="A12" s="174" t="s">
        <v>235</v>
      </c>
      <c r="B12" s="175"/>
      <c r="C12" s="42" t="s">
        <v>215</v>
      </c>
      <c r="D12" s="42" t="s">
        <v>216</v>
      </c>
      <c r="E12" s="43"/>
      <c r="F12" s="44"/>
      <c r="G12" s="44"/>
      <c r="H12" s="43">
        <f t="shared" si="0"/>
        <v>0</v>
      </c>
    </row>
    <row r="13" spans="1:8" ht="25.5" x14ac:dyDescent="0.25">
      <c r="A13" s="174" t="s">
        <v>236</v>
      </c>
      <c r="B13" s="175"/>
      <c r="C13" s="42" t="s">
        <v>217</v>
      </c>
      <c r="D13" s="42" t="s">
        <v>549</v>
      </c>
      <c r="E13" s="43"/>
      <c r="F13" s="44"/>
      <c r="G13" s="44"/>
      <c r="H13" s="43">
        <f t="shared" si="0"/>
        <v>0</v>
      </c>
    </row>
    <row r="14" spans="1:8" ht="25.5" x14ac:dyDescent="0.25">
      <c r="A14" s="122" t="s">
        <v>237</v>
      </c>
      <c r="B14" s="122"/>
      <c r="C14" s="42" t="s">
        <v>548</v>
      </c>
      <c r="D14" s="42" t="s">
        <v>550</v>
      </c>
      <c r="E14" s="43"/>
      <c r="F14" s="44"/>
      <c r="G14" s="44"/>
      <c r="H14" s="43">
        <f t="shared" si="0"/>
        <v>0</v>
      </c>
    </row>
    <row r="15" spans="1:8" ht="25.5" x14ac:dyDescent="0.25">
      <c r="A15" s="122" t="s">
        <v>238</v>
      </c>
      <c r="B15" s="122"/>
      <c r="C15" s="42" t="s">
        <v>551</v>
      </c>
      <c r="D15" s="42" t="s">
        <v>218</v>
      </c>
      <c r="E15" s="43">
        <f>E13+E14</f>
        <v>0</v>
      </c>
      <c r="F15" s="44">
        <f t="shared" ref="F15:G15" si="1">F13+F14</f>
        <v>0</v>
      </c>
      <c r="G15" s="44">
        <f t="shared" si="1"/>
        <v>0</v>
      </c>
      <c r="H15" s="43">
        <f t="shared" si="0"/>
        <v>0</v>
      </c>
    </row>
    <row r="16" spans="1:8" x14ac:dyDescent="0.25">
      <c r="A16" s="174" t="s">
        <v>239</v>
      </c>
      <c r="B16" s="175"/>
      <c r="C16" s="42" t="s">
        <v>219</v>
      </c>
      <c r="D16" s="42" t="s">
        <v>220</v>
      </c>
      <c r="E16" s="43"/>
      <c r="F16" s="44"/>
      <c r="G16" s="44"/>
      <c r="H16" s="43">
        <f t="shared" si="0"/>
        <v>0</v>
      </c>
    </row>
    <row r="17" spans="1:8" x14ac:dyDescent="0.25">
      <c r="A17" s="174" t="s">
        <v>240</v>
      </c>
      <c r="B17" s="175"/>
      <c r="C17" s="42" t="s">
        <v>221</v>
      </c>
      <c r="D17" s="42" t="s">
        <v>222</v>
      </c>
      <c r="E17" s="44"/>
      <c r="F17" s="44"/>
      <c r="G17" s="44"/>
      <c r="H17" s="44">
        <f t="shared" si="0"/>
        <v>0</v>
      </c>
    </row>
    <row r="18" spans="1:8" x14ac:dyDescent="0.25">
      <c r="A18" s="174" t="s">
        <v>241</v>
      </c>
      <c r="B18" s="175"/>
      <c r="C18" s="45" t="s">
        <v>182</v>
      </c>
      <c r="D18" s="45" t="s">
        <v>223</v>
      </c>
      <c r="E18" s="46"/>
      <c r="F18" s="46"/>
      <c r="G18" s="46"/>
      <c r="H18" s="46">
        <f t="shared" si="0"/>
        <v>0</v>
      </c>
    </row>
    <row r="19" spans="1:8" x14ac:dyDescent="0.25">
      <c r="A19" s="177" t="s">
        <v>242</v>
      </c>
      <c r="B19" s="178"/>
      <c r="C19" s="18" t="s">
        <v>553</v>
      </c>
      <c r="D19" s="18" t="s">
        <v>224</v>
      </c>
      <c r="E19" s="47">
        <f>E11+E12+E13+E16+E17+E18</f>
        <v>0</v>
      </c>
      <c r="F19" s="47">
        <f>F11+F12+F13+F16+F17+F18</f>
        <v>0</v>
      </c>
      <c r="G19" s="47">
        <f>G11+G12+G13+G16+G17+G18</f>
        <v>0</v>
      </c>
      <c r="H19" s="47">
        <f t="shared" si="0"/>
        <v>0</v>
      </c>
    </row>
    <row r="20" spans="1:8" x14ac:dyDescent="0.25">
      <c r="A20" s="177" t="s">
        <v>243</v>
      </c>
      <c r="B20" s="178"/>
      <c r="C20" s="18" t="s">
        <v>8</v>
      </c>
      <c r="D20" s="18" t="s">
        <v>229</v>
      </c>
      <c r="E20" s="48"/>
      <c r="F20" s="48"/>
      <c r="G20" s="48"/>
      <c r="H20" s="48">
        <f t="shared" si="0"/>
        <v>0</v>
      </c>
    </row>
    <row r="21" spans="1:8" ht="25.5" x14ac:dyDescent="0.25">
      <c r="A21" s="177" t="s">
        <v>244</v>
      </c>
      <c r="B21" s="178"/>
      <c r="C21" s="18" t="s">
        <v>225</v>
      </c>
      <c r="D21" s="18" t="s">
        <v>230</v>
      </c>
      <c r="E21" s="48"/>
      <c r="F21" s="48"/>
      <c r="G21" s="48"/>
      <c r="H21" s="48">
        <f t="shared" si="0"/>
        <v>0</v>
      </c>
    </row>
    <row r="22" spans="1:8" ht="25.5" x14ac:dyDescent="0.25">
      <c r="A22" s="177" t="s">
        <v>245</v>
      </c>
      <c r="B22" s="178"/>
      <c r="C22" s="18" t="s">
        <v>226</v>
      </c>
      <c r="D22" s="18" t="s">
        <v>231</v>
      </c>
      <c r="E22" s="48"/>
      <c r="F22" s="48"/>
      <c r="G22" s="48"/>
      <c r="H22" s="48">
        <f t="shared" si="0"/>
        <v>0</v>
      </c>
    </row>
    <row r="23" spans="1:8" ht="25.5" x14ac:dyDescent="0.25">
      <c r="A23" s="177" t="s">
        <v>246</v>
      </c>
      <c r="B23" s="178"/>
      <c r="C23" s="18" t="s">
        <v>227</v>
      </c>
      <c r="D23" s="18" t="s">
        <v>232</v>
      </c>
      <c r="E23" s="48"/>
      <c r="F23" s="48"/>
      <c r="G23" s="48"/>
      <c r="H23" s="48">
        <f t="shared" si="0"/>
        <v>0</v>
      </c>
    </row>
    <row r="24" spans="1:8" ht="25.5" x14ac:dyDescent="0.25">
      <c r="A24" s="177" t="s">
        <v>185</v>
      </c>
      <c r="B24" s="178"/>
      <c r="C24" s="18" t="s">
        <v>228</v>
      </c>
      <c r="D24" s="18" t="s">
        <v>233</v>
      </c>
      <c r="E24" s="47"/>
      <c r="F24" s="48"/>
      <c r="G24" s="48"/>
      <c r="H24" s="47">
        <f t="shared" si="0"/>
        <v>0</v>
      </c>
    </row>
    <row r="25" spans="1:8" x14ac:dyDescent="0.25">
      <c r="A25" s="179" t="s">
        <v>252</v>
      </c>
      <c r="B25" s="180"/>
      <c r="C25" s="49" t="s">
        <v>554</v>
      </c>
      <c r="D25" s="49" t="s">
        <v>247</v>
      </c>
      <c r="E25" s="50">
        <f>SUM(E19:E24)</f>
        <v>0</v>
      </c>
      <c r="F25" s="50">
        <f t="shared" ref="F25:G25" si="2">SUM(F19:F24)</f>
        <v>0</v>
      </c>
      <c r="G25" s="50">
        <f t="shared" si="2"/>
        <v>0</v>
      </c>
      <c r="H25" s="50">
        <f t="shared" si="0"/>
        <v>0</v>
      </c>
    </row>
    <row r="26" spans="1:8" x14ac:dyDescent="0.25">
      <c r="A26" s="174" t="s">
        <v>253</v>
      </c>
      <c r="B26" s="175"/>
      <c r="C26" s="42" t="s">
        <v>10</v>
      </c>
      <c r="D26" s="42" t="s">
        <v>256</v>
      </c>
      <c r="E26" s="44"/>
      <c r="F26" s="44"/>
      <c r="G26" s="44"/>
      <c r="H26" s="44">
        <f t="shared" si="0"/>
        <v>0</v>
      </c>
    </row>
    <row r="27" spans="1:8" ht="25.5" x14ac:dyDescent="0.25">
      <c r="A27" s="174" t="s">
        <v>254</v>
      </c>
      <c r="B27" s="175"/>
      <c r="C27" s="42" t="s">
        <v>248</v>
      </c>
      <c r="D27" s="42" t="s">
        <v>257</v>
      </c>
      <c r="E27" s="44"/>
      <c r="F27" s="44"/>
      <c r="G27" s="44"/>
      <c r="H27" s="44">
        <f t="shared" si="0"/>
        <v>0</v>
      </c>
    </row>
    <row r="28" spans="1:8" ht="25.5" x14ac:dyDescent="0.25">
      <c r="A28" s="174" t="s">
        <v>255</v>
      </c>
      <c r="B28" s="175"/>
      <c r="C28" s="42" t="s">
        <v>249</v>
      </c>
      <c r="D28" s="42" t="s">
        <v>258</v>
      </c>
      <c r="E28" s="44"/>
      <c r="F28" s="44"/>
      <c r="G28" s="44"/>
      <c r="H28" s="44">
        <f t="shared" si="0"/>
        <v>0</v>
      </c>
    </row>
    <row r="29" spans="1:8" ht="25.5" x14ac:dyDescent="0.25">
      <c r="A29" s="174" t="s">
        <v>262</v>
      </c>
      <c r="B29" s="175"/>
      <c r="C29" s="42" t="s">
        <v>250</v>
      </c>
      <c r="D29" s="42" t="s">
        <v>259</v>
      </c>
      <c r="E29" s="44"/>
      <c r="F29" s="44"/>
      <c r="G29" s="44"/>
      <c r="H29" s="44">
        <f t="shared" si="0"/>
        <v>0</v>
      </c>
    </row>
    <row r="30" spans="1:8" ht="25.5" x14ac:dyDescent="0.25">
      <c r="A30" s="174" t="s">
        <v>263</v>
      </c>
      <c r="B30" s="175"/>
      <c r="C30" s="42" t="s">
        <v>251</v>
      </c>
      <c r="D30" s="42" t="s">
        <v>260</v>
      </c>
      <c r="E30" s="44"/>
      <c r="F30" s="43"/>
      <c r="G30" s="44"/>
      <c r="H30" s="43">
        <f t="shared" si="0"/>
        <v>0</v>
      </c>
    </row>
    <row r="31" spans="1:8" ht="25.5" x14ac:dyDescent="0.25">
      <c r="A31" s="179" t="s">
        <v>264</v>
      </c>
      <c r="B31" s="180"/>
      <c r="C31" s="49" t="s">
        <v>552</v>
      </c>
      <c r="D31" s="49" t="s">
        <v>261</v>
      </c>
      <c r="E31" s="51">
        <f>SUM(E26:E30)</f>
        <v>0</v>
      </c>
      <c r="F31" s="51">
        <f t="shared" ref="F31:G31" si="3">SUM(F26:F30)</f>
        <v>0</v>
      </c>
      <c r="G31" s="51">
        <f t="shared" si="3"/>
        <v>0</v>
      </c>
      <c r="H31" s="51">
        <f t="shared" si="0"/>
        <v>0</v>
      </c>
    </row>
    <row r="32" spans="1:8" ht="25.5" customHeight="1" x14ac:dyDescent="0.25">
      <c r="A32" s="174" t="s">
        <v>269</v>
      </c>
      <c r="B32" s="175"/>
      <c r="C32" s="42" t="s">
        <v>265</v>
      </c>
      <c r="D32" s="42" t="s">
        <v>266</v>
      </c>
      <c r="E32" s="43"/>
      <c r="F32" s="44">
        <f t="shared" ref="F32:G32" si="4">F33+F39+F35</f>
        <v>0</v>
      </c>
      <c r="G32" s="44">
        <f t="shared" si="4"/>
        <v>0</v>
      </c>
      <c r="H32" s="43">
        <f t="shared" si="0"/>
        <v>0</v>
      </c>
    </row>
    <row r="33" spans="1:8" x14ac:dyDescent="0.25">
      <c r="A33" s="174" t="s">
        <v>271</v>
      </c>
      <c r="B33" s="175"/>
      <c r="C33" s="42" t="s">
        <v>267</v>
      </c>
      <c r="D33" s="42" t="s">
        <v>268</v>
      </c>
      <c r="E33" s="43"/>
      <c r="F33" s="44"/>
      <c r="G33" s="44"/>
      <c r="H33" s="43">
        <f t="shared" si="0"/>
        <v>0</v>
      </c>
    </row>
    <row r="34" spans="1:8" x14ac:dyDescent="0.25">
      <c r="A34" s="123" t="s">
        <v>272</v>
      </c>
      <c r="B34" s="123"/>
      <c r="C34" s="18" t="s">
        <v>555</v>
      </c>
      <c r="D34" s="18" t="s">
        <v>270</v>
      </c>
      <c r="E34" s="47">
        <f>SUM(E32:E33)</f>
        <v>0</v>
      </c>
      <c r="F34" s="47">
        <f t="shared" ref="F34:G34" si="5">SUM(F32:F33)</f>
        <v>0</v>
      </c>
      <c r="G34" s="47">
        <f t="shared" si="5"/>
        <v>0</v>
      </c>
      <c r="H34" s="47">
        <f t="shared" si="0"/>
        <v>0</v>
      </c>
    </row>
    <row r="35" spans="1:8" x14ac:dyDescent="0.25">
      <c r="A35" s="177" t="s">
        <v>273</v>
      </c>
      <c r="B35" s="178"/>
      <c r="C35" s="18" t="s">
        <v>279</v>
      </c>
      <c r="D35" s="18" t="s">
        <v>280</v>
      </c>
      <c r="E35" s="47"/>
      <c r="F35" s="48"/>
      <c r="G35" s="48"/>
      <c r="H35" s="47">
        <f t="shared" si="0"/>
        <v>0</v>
      </c>
    </row>
    <row r="36" spans="1:8" x14ac:dyDescent="0.25">
      <c r="A36" s="177" t="s">
        <v>274</v>
      </c>
      <c r="B36" s="178"/>
      <c r="C36" s="18" t="s">
        <v>281</v>
      </c>
      <c r="D36" s="18" t="s">
        <v>282</v>
      </c>
      <c r="E36" s="47"/>
      <c r="F36" s="48"/>
      <c r="G36" s="48"/>
      <c r="H36" s="47">
        <f t="shared" si="0"/>
        <v>0</v>
      </c>
    </row>
    <row r="37" spans="1:8" x14ac:dyDescent="0.25">
      <c r="A37" s="177" t="s">
        <v>275</v>
      </c>
      <c r="B37" s="178"/>
      <c r="C37" s="18" t="s">
        <v>283</v>
      </c>
      <c r="D37" s="18" t="s">
        <v>284</v>
      </c>
      <c r="E37" s="47"/>
      <c r="F37" s="48"/>
      <c r="G37" s="48"/>
      <c r="H37" s="47">
        <f t="shared" si="0"/>
        <v>0</v>
      </c>
    </row>
    <row r="38" spans="1:8" x14ac:dyDescent="0.25">
      <c r="A38" s="174" t="s">
        <v>276</v>
      </c>
      <c r="B38" s="175"/>
      <c r="C38" s="42" t="s">
        <v>186</v>
      </c>
      <c r="D38" s="42" t="s">
        <v>285</v>
      </c>
      <c r="E38" s="43"/>
      <c r="F38" s="43"/>
      <c r="G38" s="43"/>
      <c r="H38" s="43">
        <f t="shared" si="0"/>
        <v>0</v>
      </c>
    </row>
    <row r="39" spans="1:8" x14ac:dyDescent="0.25">
      <c r="A39" s="174" t="s">
        <v>277</v>
      </c>
      <c r="B39" s="175"/>
      <c r="C39" s="42" t="s">
        <v>286</v>
      </c>
      <c r="D39" s="42" t="s">
        <v>287</v>
      </c>
      <c r="E39" s="43"/>
      <c r="F39" s="43"/>
      <c r="G39" s="43"/>
      <c r="H39" s="43">
        <f t="shared" si="0"/>
        <v>0</v>
      </c>
    </row>
    <row r="40" spans="1:8" x14ac:dyDescent="0.25">
      <c r="A40" s="177" t="s">
        <v>278</v>
      </c>
      <c r="B40" s="178"/>
      <c r="C40" s="42" t="s">
        <v>288</v>
      </c>
      <c r="D40" s="42" t="s">
        <v>289</v>
      </c>
      <c r="E40" s="43"/>
      <c r="F40" s="43"/>
      <c r="G40" s="43"/>
      <c r="H40" s="43">
        <f t="shared" si="0"/>
        <v>0</v>
      </c>
    </row>
    <row r="41" spans="1:8" x14ac:dyDescent="0.25">
      <c r="A41" s="174" t="s">
        <v>294</v>
      </c>
      <c r="B41" s="175"/>
      <c r="C41" s="42" t="s">
        <v>290</v>
      </c>
      <c r="D41" s="42" t="s">
        <v>291</v>
      </c>
      <c r="E41" s="43"/>
      <c r="F41" s="43"/>
      <c r="G41" s="43"/>
      <c r="H41" s="43">
        <f t="shared" si="0"/>
        <v>0</v>
      </c>
    </row>
    <row r="42" spans="1:8" x14ac:dyDescent="0.25">
      <c r="A42" s="174" t="s">
        <v>299</v>
      </c>
      <c r="B42" s="175"/>
      <c r="C42" s="42" t="s">
        <v>292</v>
      </c>
      <c r="D42" s="42" t="s">
        <v>293</v>
      </c>
      <c r="E42" s="43"/>
      <c r="F42" s="43"/>
      <c r="G42" s="43"/>
      <c r="H42" s="43">
        <f t="shared" si="0"/>
        <v>0</v>
      </c>
    </row>
    <row r="43" spans="1:8" x14ac:dyDescent="0.25">
      <c r="A43" s="177" t="s">
        <v>300</v>
      </c>
      <c r="B43" s="178"/>
      <c r="C43" s="18" t="s">
        <v>556</v>
      </c>
      <c r="D43" s="18" t="s">
        <v>295</v>
      </c>
      <c r="E43" s="47">
        <f>SUM(E38:E42)</f>
        <v>0</v>
      </c>
      <c r="F43" s="47">
        <f t="shared" ref="F43:G43" si="6">SUM(F38:F42)</f>
        <v>0</v>
      </c>
      <c r="G43" s="47">
        <f t="shared" si="6"/>
        <v>0</v>
      </c>
      <c r="H43" s="47">
        <f t="shared" si="0"/>
        <v>0</v>
      </c>
    </row>
    <row r="44" spans="1:8" x14ac:dyDescent="0.25">
      <c r="A44" s="177" t="s">
        <v>353</v>
      </c>
      <c r="B44" s="178"/>
      <c r="C44" s="18" t="s">
        <v>296</v>
      </c>
      <c r="D44" s="18" t="s">
        <v>297</v>
      </c>
      <c r="E44" s="47"/>
      <c r="F44" s="48"/>
      <c r="G44" s="48"/>
      <c r="H44" s="47">
        <f t="shared" si="0"/>
        <v>0</v>
      </c>
    </row>
    <row r="45" spans="1:8" x14ac:dyDescent="0.25">
      <c r="A45" s="174" t="s">
        <v>354</v>
      </c>
      <c r="B45" s="175"/>
      <c r="C45" s="49" t="s">
        <v>557</v>
      </c>
      <c r="D45" s="49" t="s">
        <v>298</v>
      </c>
      <c r="E45" s="50">
        <f>E34+E35+E36+E37+E43+E44</f>
        <v>0</v>
      </c>
      <c r="F45" s="50">
        <f t="shared" ref="F45:G45" si="7">F34+F35+F36+F37+F43+F44</f>
        <v>0</v>
      </c>
      <c r="G45" s="50">
        <f t="shared" si="7"/>
        <v>0</v>
      </c>
      <c r="H45" s="50">
        <f t="shared" si="0"/>
        <v>0</v>
      </c>
    </row>
    <row r="46" spans="1:8" x14ac:dyDescent="0.25">
      <c r="A46" s="177" t="s">
        <v>355</v>
      </c>
      <c r="B46" s="178"/>
      <c r="C46" s="18" t="s">
        <v>12</v>
      </c>
      <c r="D46" s="18" t="s">
        <v>301</v>
      </c>
      <c r="E46" s="47"/>
      <c r="F46" s="47"/>
      <c r="G46" s="47"/>
      <c r="H46" s="47">
        <f t="shared" si="0"/>
        <v>0</v>
      </c>
    </row>
    <row r="47" spans="1:8" x14ac:dyDescent="0.25">
      <c r="A47" s="177" t="s">
        <v>356</v>
      </c>
      <c r="B47" s="178"/>
      <c r="C47" s="18" t="s">
        <v>13</v>
      </c>
      <c r="D47" s="18" t="s">
        <v>302</v>
      </c>
      <c r="E47" s="47">
        <v>808500</v>
      </c>
      <c r="F47" s="47"/>
      <c r="G47" s="47"/>
      <c r="H47" s="47">
        <f t="shared" si="0"/>
        <v>808500</v>
      </c>
    </row>
    <row r="48" spans="1:8" x14ac:dyDescent="0.25">
      <c r="A48" s="177" t="s">
        <v>357</v>
      </c>
      <c r="B48" s="178"/>
      <c r="C48" s="18" t="s">
        <v>303</v>
      </c>
      <c r="D48" s="18" t="s">
        <v>304</v>
      </c>
      <c r="E48" s="47"/>
      <c r="F48" s="47"/>
      <c r="G48" s="47"/>
      <c r="H48" s="47">
        <f t="shared" si="0"/>
        <v>0</v>
      </c>
    </row>
    <row r="49" spans="1:8" x14ac:dyDescent="0.25">
      <c r="A49" s="177" t="s">
        <v>358</v>
      </c>
      <c r="B49" s="178"/>
      <c r="C49" s="18" t="s">
        <v>14</v>
      </c>
      <c r="D49" s="18" t="s">
        <v>305</v>
      </c>
      <c r="E49" s="47"/>
      <c r="F49" s="47"/>
      <c r="G49" s="47"/>
      <c r="H49" s="47">
        <f t="shared" si="0"/>
        <v>0</v>
      </c>
    </row>
    <row r="50" spans="1:8" x14ac:dyDescent="0.25">
      <c r="A50" s="177" t="s">
        <v>359</v>
      </c>
      <c r="B50" s="178"/>
      <c r="C50" s="18" t="s">
        <v>15</v>
      </c>
      <c r="D50" s="18" t="s">
        <v>306</v>
      </c>
      <c r="E50" s="47">
        <v>3800000</v>
      </c>
      <c r="F50" s="47"/>
      <c r="G50" s="47"/>
      <c r="H50" s="47">
        <f t="shared" si="0"/>
        <v>3800000</v>
      </c>
    </row>
    <row r="51" spans="1:8" x14ac:dyDescent="0.25">
      <c r="A51" s="177" t="s">
        <v>360</v>
      </c>
      <c r="B51" s="178"/>
      <c r="C51" s="18" t="s">
        <v>307</v>
      </c>
      <c r="D51" s="18" t="s">
        <v>308</v>
      </c>
      <c r="E51" s="47">
        <v>712000</v>
      </c>
      <c r="F51" s="47"/>
      <c r="G51" s="47"/>
      <c r="H51" s="47">
        <f t="shared" si="0"/>
        <v>712000</v>
      </c>
    </row>
    <row r="52" spans="1:8" x14ac:dyDescent="0.25">
      <c r="A52" s="177" t="s">
        <v>361</v>
      </c>
      <c r="B52" s="178"/>
      <c r="C52" s="18" t="s">
        <v>16</v>
      </c>
      <c r="D52" s="18" t="s">
        <v>309</v>
      </c>
      <c r="E52" s="47"/>
      <c r="F52" s="47"/>
      <c r="G52" s="47"/>
      <c r="H52" s="47">
        <f t="shared" si="0"/>
        <v>0</v>
      </c>
    </row>
    <row r="53" spans="1:8" x14ac:dyDescent="0.25">
      <c r="A53" s="174" t="s">
        <v>362</v>
      </c>
      <c r="B53" s="175"/>
      <c r="C53" s="42" t="s">
        <v>310</v>
      </c>
      <c r="D53" s="42" t="s">
        <v>311</v>
      </c>
      <c r="E53" s="43"/>
      <c r="F53" s="43"/>
      <c r="G53" s="43"/>
      <c r="H53" s="43">
        <f t="shared" si="0"/>
        <v>0</v>
      </c>
    </row>
    <row r="54" spans="1:8" x14ac:dyDescent="0.25">
      <c r="A54" s="174" t="s">
        <v>363</v>
      </c>
      <c r="B54" s="175"/>
      <c r="C54" s="42" t="s">
        <v>312</v>
      </c>
      <c r="D54" s="42" t="s">
        <v>313</v>
      </c>
      <c r="E54" s="43"/>
      <c r="F54" s="43"/>
      <c r="G54" s="43"/>
      <c r="H54" s="43">
        <f t="shared" si="0"/>
        <v>0</v>
      </c>
    </row>
    <row r="55" spans="1:8" x14ac:dyDescent="0.25">
      <c r="A55" s="177" t="s">
        <v>364</v>
      </c>
      <c r="B55" s="178"/>
      <c r="C55" s="18" t="s">
        <v>558</v>
      </c>
      <c r="D55" s="18" t="s">
        <v>314</v>
      </c>
      <c r="E55" s="47">
        <f>SUM(E53:E54)</f>
        <v>0</v>
      </c>
      <c r="F55" s="47">
        <f t="shared" ref="F55:G55" si="8">SUM(F53:F54)</f>
        <v>0</v>
      </c>
      <c r="G55" s="47">
        <f t="shared" si="8"/>
        <v>0</v>
      </c>
      <c r="H55" s="47">
        <f t="shared" si="0"/>
        <v>0</v>
      </c>
    </row>
    <row r="56" spans="1:8" x14ac:dyDescent="0.25">
      <c r="A56" s="174" t="s">
        <v>365</v>
      </c>
      <c r="B56" s="175"/>
      <c r="C56" s="42" t="s">
        <v>315</v>
      </c>
      <c r="D56" s="42" t="s">
        <v>316</v>
      </c>
      <c r="E56" s="43"/>
      <c r="F56" s="43"/>
      <c r="G56" s="43"/>
      <c r="H56" s="43">
        <f t="shared" si="0"/>
        <v>0</v>
      </c>
    </row>
    <row r="57" spans="1:8" x14ac:dyDescent="0.25">
      <c r="A57" s="174" t="s">
        <v>366</v>
      </c>
      <c r="B57" s="175"/>
      <c r="C57" s="42" t="s">
        <v>317</v>
      </c>
      <c r="D57" s="42" t="s">
        <v>318</v>
      </c>
      <c r="E57" s="43"/>
      <c r="F57" s="43"/>
      <c r="G57" s="43"/>
      <c r="H57" s="43">
        <f t="shared" si="0"/>
        <v>0</v>
      </c>
    </row>
    <row r="58" spans="1:8" x14ac:dyDescent="0.25">
      <c r="A58" s="177" t="s">
        <v>367</v>
      </c>
      <c r="B58" s="178"/>
      <c r="C58" s="18" t="s">
        <v>564</v>
      </c>
      <c r="D58" s="18" t="s">
        <v>319</v>
      </c>
      <c r="E58" s="47">
        <f>SUM(E56:E57)</f>
        <v>0</v>
      </c>
      <c r="F58" s="47">
        <f t="shared" ref="F58:G58" si="9">SUM(F56:F57)</f>
        <v>0</v>
      </c>
      <c r="G58" s="47">
        <f t="shared" si="9"/>
        <v>0</v>
      </c>
      <c r="H58" s="47">
        <f t="shared" si="0"/>
        <v>0</v>
      </c>
    </row>
    <row r="59" spans="1:8" x14ac:dyDescent="0.25">
      <c r="A59" s="177" t="s">
        <v>368</v>
      </c>
      <c r="B59" s="178"/>
      <c r="C59" s="18" t="s">
        <v>320</v>
      </c>
      <c r="D59" s="18" t="s">
        <v>321</v>
      </c>
      <c r="E59" s="47"/>
      <c r="F59" s="47"/>
      <c r="G59" s="47"/>
      <c r="H59" s="47">
        <f t="shared" si="0"/>
        <v>0</v>
      </c>
    </row>
    <row r="60" spans="1:8" x14ac:dyDescent="0.25">
      <c r="A60" s="177" t="s">
        <v>369</v>
      </c>
      <c r="B60" s="178"/>
      <c r="C60" s="18" t="s">
        <v>17</v>
      </c>
      <c r="D60" s="18" t="s">
        <v>322</v>
      </c>
      <c r="E60" s="47"/>
      <c r="F60" s="47"/>
      <c r="G60" s="47"/>
      <c r="H60" s="47">
        <f t="shared" si="0"/>
        <v>0</v>
      </c>
    </row>
    <row r="61" spans="1:8" x14ac:dyDescent="0.25">
      <c r="A61" s="179" t="s">
        <v>370</v>
      </c>
      <c r="B61" s="180"/>
      <c r="C61" s="49" t="s">
        <v>563</v>
      </c>
      <c r="D61" s="49" t="s">
        <v>323</v>
      </c>
      <c r="E61" s="50">
        <f>E46+E47+E48+E49+E50+E51+E52+E55+E58+E59+E60</f>
        <v>5320500</v>
      </c>
      <c r="F61" s="50">
        <f t="shared" ref="F61:G61" si="10">F46+F47+F48+F49+F50+F51+F52+F55+F58+F59+F60</f>
        <v>0</v>
      </c>
      <c r="G61" s="50">
        <f t="shared" si="10"/>
        <v>0</v>
      </c>
      <c r="H61" s="50">
        <f t="shared" si="0"/>
        <v>5320500</v>
      </c>
    </row>
    <row r="62" spans="1:8" x14ac:dyDescent="0.25">
      <c r="A62" s="174" t="s">
        <v>371</v>
      </c>
      <c r="B62" s="175"/>
      <c r="C62" s="42" t="s">
        <v>19</v>
      </c>
      <c r="D62" s="42" t="s">
        <v>324</v>
      </c>
      <c r="E62" s="43"/>
      <c r="F62" s="43"/>
      <c r="G62" s="43"/>
      <c r="H62" s="43">
        <f t="shared" si="0"/>
        <v>0</v>
      </c>
    </row>
    <row r="63" spans="1:8" x14ac:dyDescent="0.25">
      <c r="A63" s="174" t="s">
        <v>372</v>
      </c>
      <c r="B63" s="175"/>
      <c r="C63" s="42" t="s">
        <v>20</v>
      </c>
      <c r="D63" s="42" t="s">
        <v>325</v>
      </c>
      <c r="E63" s="43"/>
      <c r="F63" s="43"/>
      <c r="G63" s="43"/>
      <c r="H63" s="43">
        <f t="shared" si="0"/>
        <v>0</v>
      </c>
    </row>
    <row r="64" spans="1:8" x14ac:dyDescent="0.25">
      <c r="A64" s="174" t="s">
        <v>373</v>
      </c>
      <c r="B64" s="175"/>
      <c r="C64" s="42" t="s">
        <v>21</v>
      </c>
      <c r="D64" s="42" t="s">
        <v>326</v>
      </c>
      <c r="E64" s="43"/>
      <c r="F64" s="43"/>
      <c r="G64" s="43"/>
      <c r="H64" s="43">
        <f t="shared" si="0"/>
        <v>0</v>
      </c>
    </row>
    <row r="65" spans="1:8" x14ac:dyDescent="0.25">
      <c r="A65" s="174" t="s">
        <v>374</v>
      </c>
      <c r="B65" s="175"/>
      <c r="C65" s="42" t="s">
        <v>22</v>
      </c>
      <c r="D65" s="42" t="s">
        <v>327</v>
      </c>
      <c r="E65" s="43"/>
      <c r="F65" s="43"/>
      <c r="G65" s="43"/>
      <c r="H65" s="43">
        <f t="shared" si="0"/>
        <v>0</v>
      </c>
    </row>
    <row r="66" spans="1:8" x14ac:dyDescent="0.25">
      <c r="A66" s="174" t="s">
        <v>375</v>
      </c>
      <c r="B66" s="175"/>
      <c r="C66" s="42" t="s">
        <v>23</v>
      </c>
      <c r="D66" s="42" t="s">
        <v>328</v>
      </c>
      <c r="E66" s="44"/>
      <c r="F66" s="44"/>
      <c r="G66" s="44"/>
      <c r="H66" s="44">
        <f t="shared" si="0"/>
        <v>0</v>
      </c>
    </row>
    <row r="67" spans="1:8" x14ac:dyDescent="0.25">
      <c r="A67" s="179" t="s">
        <v>376</v>
      </c>
      <c r="B67" s="180"/>
      <c r="C67" s="49" t="s">
        <v>562</v>
      </c>
      <c r="D67" s="49" t="s">
        <v>329</v>
      </c>
      <c r="E67" s="50">
        <f>SUM(E62:E66)</f>
        <v>0</v>
      </c>
      <c r="F67" s="50">
        <f t="shared" ref="F67:G67" si="11">SUM(F62:F66)</f>
        <v>0</v>
      </c>
      <c r="G67" s="50">
        <f t="shared" si="11"/>
        <v>0</v>
      </c>
      <c r="H67" s="50">
        <f t="shared" si="0"/>
        <v>0</v>
      </c>
    </row>
    <row r="68" spans="1:8" ht="25.5" x14ac:dyDescent="0.25">
      <c r="A68" s="177" t="s">
        <v>377</v>
      </c>
      <c r="B68" s="178"/>
      <c r="C68" s="18" t="s">
        <v>330</v>
      </c>
      <c r="D68" s="18" t="s">
        <v>331</v>
      </c>
      <c r="E68" s="48"/>
      <c r="F68" s="48"/>
      <c r="G68" s="48"/>
      <c r="H68" s="48">
        <f t="shared" si="0"/>
        <v>0</v>
      </c>
    </row>
    <row r="69" spans="1:8" ht="25.5" x14ac:dyDescent="0.25">
      <c r="A69" s="177" t="s">
        <v>378</v>
      </c>
      <c r="B69" s="178"/>
      <c r="C69" s="18" t="s">
        <v>332</v>
      </c>
      <c r="D69" s="18" t="s">
        <v>333</v>
      </c>
      <c r="E69" s="48"/>
      <c r="F69" s="48"/>
      <c r="G69" s="48"/>
      <c r="H69" s="48">
        <f t="shared" si="0"/>
        <v>0</v>
      </c>
    </row>
    <row r="70" spans="1:8" ht="25.5" x14ac:dyDescent="0.25">
      <c r="A70" s="177" t="s">
        <v>379</v>
      </c>
      <c r="B70" s="178"/>
      <c r="C70" s="18" t="s">
        <v>334</v>
      </c>
      <c r="D70" s="18" t="s">
        <v>335</v>
      </c>
      <c r="E70" s="48"/>
      <c r="F70" s="48"/>
      <c r="G70" s="48"/>
      <c r="H70" s="48">
        <f t="shared" si="0"/>
        <v>0</v>
      </c>
    </row>
    <row r="71" spans="1:8" ht="25.5" x14ac:dyDescent="0.25">
      <c r="A71" s="177" t="s">
        <v>380</v>
      </c>
      <c r="B71" s="178"/>
      <c r="C71" s="18" t="s">
        <v>336</v>
      </c>
      <c r="D71" s="18" t="s">
        <v>337</v>
      </c>
      <c r="E71" s="48"/>
      <c r="F71" s="48"/>
      <c r="G71" s="48"/>
      <c r="H71" s="48">
        <f t="shared" si="0"/>
        <v>0</v>
      </c>
    </row>
    <row r="72" spans="1:8" x14ac:dyDescent="0.25">
      <c r="A72" s="177" t="s">
        <v>381</v>
      </c>
      <c r="B72" s="178"/>
      <c r="C72" s="18" t="s">
        <v>338</v>
      </c>
      <c r="D72" s="18" t="s">
        <v>339</v>
      </c>
      <c r="E72" s="48"/>
      <c r="F72" s="48"/>
      <c r="G72" s="48"/>
      <c r="H72" s="48">
        <f t="shared" si="0"/>
        <v>0</v>
      </c>
    </row>
    <row r="73" spans="1:8" x14ac:dyDescent="0.25">
      <c r="A73" s="179" t="s">
        <v>382</v>
      </c>
      <c r="B73" s="180"/>
      <c r="C73" s="49" t="s">
        <v>561</v>
      </c>
      <c r="D73" s="49" t="s">
        <v>340</v>
      </c>
      <c r="E73" s="51">
        <f>SUM(E68:E72)</f>
        <v>0</v>
      </c>
      <c r="F73" s="51">
        <f t="shared" ref="F73:G73" si="12">SUM(F68:F72)</f>
        <v>0</v>
      </c>
      <c r="G73" s="51">
        <f t="shared" si="12"/>
        <v>0</v>
      </c>
      <c r="H73" s="51">
        <f t="shared" si="0"/>
        <v>0</v>
      </c>
    </row>
    <row r="74" spans="1:8" ht="25.5" x14ac:dyDescent="0.25">
      <c r="A74" s="174" t="s">
        <v>383</v>
      </c>
      <c r="B74" s="175"/>
      <c r="C74" s="42" t="s">
        <v>341</v>
      </c>
      <c r="D74" s="42" t="s">
        <v>342</v>
      </c>
      <c r="E74" s="44"/>
      <c r="F74" s="44"/>
      <c r="G74" s="44"/>
      <c r="H74" s="44">
        <f t="shared" si="0"/>
        <v>0</v>
      </c>
    </row>
    <row r="75" spans="1:8" ht="25.5" x14ac:dyDescent="0.25">
      <c r="A75" s="174" t="s">
        <v>384</v>
      </c>
      <c r="B75" s="175"/>
      <c r="C75" s="42" t="s">
        <v>343</v>
      </c>
      <c r="D75" s="42" t="s">
        <v>344</v>
      </c>
      <c r="E75" s="44"/>
      <c r="F75" s="44"/>
      <c r="G75" s="44"/>
      <c r="H75" s="44">
        <f t="shared" ref="H75:H111" si="13">E75+F75+G75</f>
        <v>0</v>
      </c>
    </row>
    <row r="76" spans="1:8" ht="25.5" x14ac:dyDescent="0.25">
      <c r="A76" s="174" t="s">
        <v>385</v>
      </c>
      <c r="B76" s="175"/>
      <c r="C76" s="42" t="s">
        <v>345</v>
      </c>
      <c r="D76" s="42" t="s">
        <v>346</v>
      </c>
      <c r="E76" s="44"/>
      <c r="F76" s="44"/>
      <c r="G76" s="44"/>
      <c r="H76" s="44">
        <f t="shared" si="13"/>
        <v>0</v>
      </c>
    </row>
    <row r="77" spans="1:8" ht="25.5" x14ac:dyDescent="0.25">
      <c r="A77" s="174" t="s">
        <v>386</v>
      </c>
      <c r="B77" s="175"/>
      <c r="C77" s="42" t="s">
        <v>347</v>
      </c>
      <c r="D77" s="42" t="s">
        <v>348</v>
      </c>
      <c r="E77" s="43"/>
      <c r="F77" s="44"/>
      <c r="G77" s="44"/>
      <c r="H77" s="43">
        <f t="shared" si="13"/>
        <v>0</v>
      </c>
    </row>
    <row r="78" spans="1:8" x14ac:dyDescent="0.25">
      <c r="A78" s="174" t="s">
        <v>387</v>
      </c>
      <c r="B78" s="175"/>
      <c r="C78" s="42" t="s">
        <v>349</v>
      </c>
      <c r="D78" s="42" t="s">
        <v>350</v>
      </c>
      <c r="E78" s="43"/>
      <c r="F78" s="44"/>
      <c r="G78" s="44"/>
      <c r="H78" s="43">
        <f t="shared" si="13"/>
        <v>0</v>
      </c>
    </row>
    <row r="79" spans="1:8" x14ac:dyDescent="0.25">
      <c r="A79" s="179" t="s">
        <v>388</v>
      </c>
      <c r="B79" s="180"/>
      <c r="C79" s="49" t="s">
        <v>560</v>
      </c>
      <c r="D79" s="49" t="s">
        <v>351</v>
      </c>
      <c r="E79" s="51"/>
      <c r="F79" s="51"/>
      <c r="G79" s="51"/>
      <c r="H79" s="51">
        <f t="shared" si="13"/>
        <v>0</v>
      </c>
    </row>
    <row r="80" spans="1:8" x14ac:dyDescent="0.25">
      <c r="A80" s="183" t="s">
        <v>451</v>
      </c>
      <c r="B80" s="184"/>
      <c r="C80" s="124" t="s">
        <v>559</v>
      </c>
      <c r="D80" s="124" t="s">
        <v>352</v>
      </c>
      <c r="E80" s="53">
        <f>E25+E31+E45+E61+E67+E73+E79</f>
        <v>5320500</v>
      </c>
      <c r="F80" s="53">
        <f t="shared" ref="F80:G80" si="14">F25+F31+F45+F61+F67+F73+F79</f>
        <v>0</v>
      </c>
      <c r="G80" s="53">
        <f t="shared" si="14"/>
        <v>0</v>
      </c>
      <c r="H80" s="53">
        <f t="shared" si="13"/>
        <v>5320500</v>
      </c>
    </row>
    <row r="81" spans="1:8" x14ac:dyDescent="0.25">
      <c r="A81" s="182" t="s">
        <v>452</v>
      </c>
      <c r="B81" s="182"/>
      <c r="C81" s="42" t="s">
        <v>404</v>
      </c>
      <c r="D81" s="42" t="s">
        <v>405</v>
      </c>
      <c r="E81" s="43">
        <v>0</v>
      </c>
      <c r="F81" s="43"/>
      <c r="G81" s="43"/>
      <c r="H81" s="43">
        <f t="shared" si="13"/>
        <v>0</v>
      </c>
    </row>
    <row r="82" spans="1:8" x14ac:dyDescent="0.25">
      <c r="A82" s="182" t="s">
        <v>453</v>
      </c>
      <c r="B82" s="182"/>
      <c r="C82" s="42" t="s">
        <v>406</v>
      </c>
      <c r="D82" s="42" t="s">
        <v>407</v>
      </c>
      <c r="E82" s="43">
        <v>0</v>
      </c>
      <c r="F82" s="43"/>
      <c r="G82" s="43"/>
      <c r="H82" s="43">
        <f t="shared" si="13"/>
        <v>0</v>
      </c>
    </row>
    <row r="83" spans="1:8" x14ac:dyDescent="0.25">
      <c r="A83" s="182" t="s">
        <v>454</v>
      </c>
      <c r="B83" s="182"/>
      <c r="C83" s="42" t="s">
        <v>408</v>
      </c>
      <c r="D83" s="42" t="s">
        <v>409</v>
      </c>
      <c r="E83" s="43">
        <v>0</v>
      </c>
      <c r="F83" s="43"/>
      <c r="G83" s="43"/>
      <c r="H83" s="43">
        <f t="shared" si="13"/>
        <v>0</v>
      </c>
    </row>
    <row r="84" spans="1:8" x14ac:dyDescent="0.25">
      <c r="A84" s="185" t="s">
        <v>455</v>
      </c>
      <c r="B84" s="185"/>
      <c r="C84" s="18" t="s">
        <v>567</v>
      </c>
      <c r="D84" s="18" t="s">
        <v>410</v>
      </c>
      <c r="E84" s="47">
        <f>SUM(E81:E83)</f>
        <v>0</v>
      </c>
      <c r="F84" s="47">
        <f t="shared" ref="F84:G84" si="15">SUM(F81:F83)</f>
        <v>0</v>
      </c>
      <c r="G84" s="47">
        <f t="shared" si="15"/>
        <v>0</v>
      </c>
      <c r="H84" s="47">
        <f t="shared" si="13"/>
        <v>0</v>
      </c>
    </row>
    <row r="85" spans="1:8" x14ac:dyDescent="0.25">
      <c r="A85" s="182" t="s">
        <v>456</v>
      </c>
      <c r="B85" s="182"/>
      <c r="C85" s="42" t="s">
        <v>411</v>
      </c>
      <c r="D85" s="42" t="s">
        <v>412</v>
      </c>
      <c r="E85" s="43">
        <v>0</v>
      </c>
      <c r="F85" s="43"/>
      <c r="G85" s="43"/>
      <c r="H85" s="43">
        <f t="shared" si="13"/>
        <v>0</v>
      </c>
    </row>
    <row r="86" spans="1:8" x14ac:dyDescent="0.25">
      <c r="A86" s="182" t="s">
        <v>457</v>
      </c>
      <c r="B86" s="182"/>
      <c r="C86" s="42" t="s">
        <v>413</v>
      </c>
      <c r="D86" s="42" t="s">
        <v>414</v>
      </c>
      <c r="E86" s="43">
        <v>0</v>
      </c>
      <c r="F86" s="43"/>
      <c r="G86" s="43"/>
      <c r="H86" s="43">
        <f t="shared" si="13"/>
        <v>0</v>
      </c>
    </row>
    <row r="87" spans="1:8" x14ac:dyDescent="0.25">
      <c r="A87" s="182" t="s">
        <v>458</v>
      </c>
      <c r="B87" s="182"/>
      <c r="C87" s="42" t="s">
        <v>415</v>
      </c>
      <c r="D87" s="42" t="s">
        <v>416</v>
      </c>
      <c r="E87" s="43">
        <v>0</v>
      </c>
      <c r="F87" s="43"/>
      <c r="G87" s="43"/>
      <c r="H87" s="43">
        <f t="shared" si="13"/>
        <v>0</v>
      </c>
    </row>
    <row r="88" spans="1:8" x14ac:dyDescent="0.25">
      <c r="A88" s="182" t="s">
        <v>459</v>
      </c>
      <c r="B88" s="182"/>
      <c r="C88" s="42" t="s">
        <v>417</v>
      </c>
      <c r="D88" s="42" t="s">
        <v>418</v>
      </c>
      <c r="E88" s="43">
        <v>0</v>
      </c>
      <c r="F88" s="43"/>
      <c r="G88" s="43"/>
      <c r="H88" s="43">
        <f t="shared" si="13"/>
        <v>0</v>
      </c>
    </row>
    <row r="89" spans="1:8" x14ac:dyDescent="0.25">
      <c r="A89" s="185" t="s">
        <v>460</v>
      </c>
      <c r="B89" s="185"/>
      <c r="C89" s="18" t="s">
        <v>568</v>
      </c>
      <c r="D89" s="18" t="s">
        <v>419</v>
      </c>
      <c r="E89" s="47">
        <f>SUM(E81:E88)</f>
        <v>0</v>
      </c>
      <c r="F89" s="47">
        <f t="shared" ref="F89:G89" si="16">SUM(F81:F88)</f>
        <v>0</v>
      </c>
      <c r="G89" s="47">
        <f t="shared" si="16"/>
        <v>0</v>
      </c>
      <c r="H89" s="47">
        <f t="shared" si="13"/>
        <v>0</v>
      </c>
    </row>
    <row r="90" spans="1:8" x14ac:dyDescent="0.25">
      <c r="A90" s="182" t="s">
        <v>461</v>
      </c>
      <c r="B90" s="182"/>
      <c r="C90" s="42" t="s">
        <v>26</v>
      </c>
      <c r="D90" s="42" t="s">
        <v>420</v>
      </c>
      <c r="E90" s="43"/>
      <c r="F90" s="43"/>
      <c r="G90" s="43"/>
      <c r="H90" s="43">
        <f t="shared" si="13"/>
        <v>0</v>
      </c>
    </row>
    <row r="91" spans="1:8" x14ac:dyDescent="0.25">
      <c r="A91" s="182" t="s">
        <v>462</v>
      </c>
      <c r="B91" s="182"/>
      <c r="C91" s="42" t="s">
        <v>27</v>
      </c>
      <c r="D91" s="42" t="s">
        <v>421</v>
      </c>
      <c r="E91" s="43">
        <v>0</v>
      </c>
      <c r="F91" s="43"/>
      <c r="G91" s="43"/>
      <c r="H91" s="43">
        <f t="shared" si="13"/>
        <v>0</v>
      </c>
    </row>
    <row r="92" spans="1:8" x14ac:dyDescent="0.25">
      <c r="A92" s="185" t="s">
        <v>463</v>
      </c>
      <c r="B92" s="185"/>
      <c r="C92" s="18" t="s">
        <v>569</v>
      </c>
      <c r="D92" s="18" t="s">
        <v>422</v>
      </c>
      <c r="E92" s="47">
        <f>SUM(E90:E91)</f>
        <v>0</v>
      </c>
      <c r="F92" s="47">
        <f t="shared" ref="F92:G92" si="17">SUM(F90:F91)</f>
        <v>0</v>
      </c>
      <c r="G92" s="47">
        <f t="shared" si="17"/>
        <v>0</v>
      </c>
      <c r="H92" s="47">
        <f t="shared" si="13"/>
        <v>0</v>
      </c>
    </row>
    <row r="93" spans="1:8" x14ac:dyDescent="0.25">
      <c r="A93" s="185" t="s">
        <v>464</v>
      </c>
      <c r="B93" s="185"/>
      <c r="C93" s="18" t="s">
        <v>28</v>
      </c>
      <c r="D93" s="18" t="s">
        <v>423</v>
      </c>
      <c r="E93" s="47"/>
      <c r="F93" s="47"/>
      <c r="G93" s="47"/>
      <c r="H93" s="47">
        <f t="shared" si="13"/>
        <v>0</v>
      </c>
    </row>
    <row r="94" spans="1:8" x14ac:dyDescent="0.25">
      <c r="A94" s="185" t="s">
        <v>465</v>
      </c>
      <c r="B94" s="185"/>
      <c r="C94" s="18" t="s">
        <v>29</v>
      </c>
      <c r="D94" s="18" t="s">
        <v>424</v>
      </c>
      <c r="E94" s="47">
        <v>0</v>
      </c>
      <c r="F94" s="47"/>
      <c r="G94" s="47"/>
      <c r="H94" s="47">
        <f t="shared" si="13"/>
        <v>0</v>
      </c>
    </row>
    <row r="95" spans="1:8" x14ac:dyDescent="0.25">
      <c r="A95" s="185" t="s">
        <v>466</v>
      </c>
      <c r="B95" s="185"/>
      <c r="C95" s="18" t="s">
        <v>425</v>
      </c>
      <c r="D95" s="18" t="s">
        <v>426</v>
      </c>
      <c r="E95" s="47">
        <v>91363934</v>
      </c>
      <c r="F95" s="47"/>
      <c r="G95" s="47"/>
      <c r="H95" s="47">
        <f t="shared" si="13"/>
        <v>91363934</v>
      </c>
    </row>
    <row r="96" spans="1:8" x14ac:dyDescent="0.25">
      <c r="A96" s="185" t="s">
        <v>467</v>
      </c>
      <c r="B96" s="185"/>
      <c r="C96" s="18" t="s">
        <v>427</v>
      </c>
      <c r="D96" s="18" t="s">
        <v>428</v>
      </c>
      <c r="E96" s="47">
        <v>0</v>
      </c>
      <c r="F96" s="47"/>
      <c r="G96" s="47"/>
      <c r="H96" s="47">
        <f t="shared" si="13"/>
        <v>0</v>
      </c>
    </row>
    <row r="97" spans="1:8" x14ac:dyDescent="0.25">
      <c r="A97" s="185" t="s">
        <v>468</v>
      </c>
      <c r="B97" s="185"/>
      <c r="C97" s="18" t="s">
        <v>429</v>
      </c>
      <c r="D97" s="18" t="s">
        <v>430</v>
      </c>
      <c r="E97" s="47">
        <v>0</v>
      </c>
      <c r="F97" s="47"/>
      <c r="G97" s="47"/>
      <c r="H97" s="47">
        <f t="shared" si="13"/>
        <v>0</v>
      </c>
    </row>
    <row r="98" spans="1:8" x14ac:dyDescent="0.25">
      <c r="A98" s="182" t="s">
        <v>469</v>
      </c>
      <c r="B98" s="182"/>
      <c r="C98" s="42" t="s">
        <v>431</v>
      </c>
      <c r="D98" s="42" t="s">
        <v>432</v>
      </c>
      <c r="E98" s="43">
        <v>0</v>
      </c>
      <c r="F98" s="43"/>
      <c r="G98" s="43"/>
      <c r="H98" s="43">
        <f t="shared" si="13"/>
        <v>0</v>
      </c>
    </row>
    <row r="99" spans="1:8" x14ac:dyDescent="0.25">
      <c r="A99" s="182" t="s">
        <v>470</v>
      </c>
      <c r="B99" s="182"/>
      <c r="C99" s="42" t="s">
        <v>433</v>
      </c>
      <c r="D99" s="42" t="s">
        <v>434</v>
      </c>
      <c r="E99" s="43">
        <v>0</v>
      </c>
      <c r="F99" s="43"/>
      <c r="G99" s="43"/>
      <c r="H99" s="43">
        <f t="shared" si="13"/>
        <v>0</v>
      </c>
    </row>
    <row r="100" spans="1:8" x14ac:dyDescent="0.25">
      <c r="A100" s="185" t="s">
        <v>471</v>
      </c>
      <c r="B100" s="185"/>
      <c r="C100" s="18" t="s">
        <v>570</v>
      </c>
      <c r="D100" s="18" t="s">
        <v>435</v>
      </c>
      <c r="E100" s="47">
        <v>0</v>
      </c>
      <c r="F100" s="47"/>
      <c r="G100" s="47"/>
      <c r="H100" s="47">
        <f t="shared" si="13"/>
        <v>0</v>
      </c>
    </row>
    <row r="101" spans="1:8" x14ac:dyDescent="0.25">
      <c r="A101" s="186" t="s">
        <v>472</v>
      </c>
      <c r="B101" s="186"/>
      <c r="C101" s="49" t="s">
        <v>571</v>
      </c>
      <c r="D101" s="49" t="s">
        <v>436</v>
      </c>
      <c r="E101" s="50">
        <f>E84+E89+E92+E93+E94+E95+E96+E97+E100</f>
        <v>91363934</v>
      </c>
      <c r="F101" s="50">
        <f t="shared" ref="F101:G101" si="18">F84+F89+F92+F93+F94+F95+F96+F97+F100</f>
        <v>0</v>
      </c>
      <c r="G101" s="50">
        <f t="shared" si="18"/>
        <v>0</v>
      </c>
      <c r="H101" s="50">
        <f t="shared" si="13"/>
        <v>91363934</v>
      </c>
    </row>
    <row r="102" spans="1:8" x14ac:dyDescent="0.25">
      <c r="A102" s="185" t="s">
        <v>473</v>
      </c>
      <c r="B102" s="185"/>
      <c r="C102" s="18" t="s">
        <v>437</v>
      </c>
      <c r="D102" s="18" t="s">
        <v>438</v>
      </c>
      <c r="E102" s="47">
        <v>0</v>
      </c>
      <c r="F102" s="47"/>
      <c r="G102" s="47"/>
      <c r="H102" s="47">
        <f t="shared" si="13"/>
        <v>0</v>
      </c>
    </row>
    <row r="103" spans="1:8" x14ac:dyDescent="0.25">
      <c r="A103" s="185" t="s">
        <v>474</v>
      </c>
      <c r="B103" s="185"/>
      <c r="C103" s="18" t="s">
        <v>439</v>
      </c>
      <c r="D103" s="18" t="s">
        <v>440</v>
      </c>
      <c r="E103" s="47">
        <v>0</v>
      </c>
      <c r="F103" s="47"/>
      <c r="G103" s="47"/>
      <c r="H103" s="47">
        <f t="shared" si="13"/>
        <v>0</v>
      </c>
    </row>
    <row r="104" spans="1:8" x14ac:dyDescent="0.25">
      <c r="A104" s="185" t="s">
        <v>475</v>
      </c>
      <c r="B104" s="185"/>
      <c r="C104" s="18" t="s">
        <v>30</v>
      </c>
      <c r="D104" s="18" t="s">
        <v>441</v>
      </c>
      <c r="E104" s="47">
        <v>0</v>
      </c>
      <c r="F104" s="47"/>
      <c r="G104" s="47"/>
      <c r="H104" s="47">
        <f t="shared" si="13"/>
        <v>0</v>
      </c>
    </row>
    <row r="105" spans="1:8" ht="25.5" x14ac:dyDescent="0.25">
      <c r="A105" s="185" t="s">
        <v>476</v>
      </c>
      <c r="B105" s="185"/>
      <c r="C105" s="18" t="s">
        <v>442</v>
      </c>
      <c r="D105" s="18" t="s">
        <v>443</v>
      </c>
      <c r="E105" s="47">
        <v>0</v>
      </c>
      <c r="F105" s="47"/>
      <c r="G105" s="47"/>
      <c r="H105" s="47">
        <f t="shared" si="13"/>
        <v>0</v>
      </c>
    </row>
    <row r="106" spans="1:8" x14ac:dyDescent="0.25">
      <c r="A106" s="185" t="s">
        <v>477</v>
      </c>
      <c r="B106" s="185"/>
      <c r="C106" s="18" t="s">
        <v>444</v>
      </c>
      <c r="D106" s="18" t="s">
        <v>445</v>
      </c>
      <c r="E106" s="47">
        <v>0</v>
      </c>
      <c r="F106" s="47"/>
      <c r="G106" s="47"/>
      <c r="H106" s="47">
        <f t="shared" si="13"/>
        <v>0</v>
      </c>
    </row>
    <row r="107" spans="1:8" x14ac:dyDescent="0.25">
      <c r="A107" s="186" t="s">
        <v>478</v>
      </c>
      <c r="B107" s="186"/>
      <c r="C107" s="49" t="s">
        <v>572</v>
      </c>
      <c r="D107" s="49" t="s">
        <v>446</v>
      </c>
      <c r="E107" s="50">
        <f>SUM(E102:E106)</f>
        <v>0</v>
      </c>
      <c r="F107" s="50">
        <f t="shared" ref="F107:G107" si="19">SUM(F102:F106)</f>
        <v>0</v>
      </c>
      <c r="G107" s="50">
        <f t="shared" si="19"/>
        <v>0</v>
      </c>
      <c r="H107" s="50">
        <f t="shared" si="13"/>
        <v>0</v>
      </c>
    </row>
    <row r="108" spans="1:8" x14ac:dyDescent="0.25">
      <c r="A108" s="186" t="s">
        <v>479</v>
      </c>
      <c r="B108" s="186"/>
      <c r="C108" s="49" t="s">
        <v>31</v>
      </c>
      <c r="D108" s="49" t="s">
        <v>447</v>
      </c>
      <c r="E108" s="50">
        <v>0</v>
      </c>
      <c r="F108" s="50"/>
      <c r="G108" s="50"/>
      <c r="H108" s="50">
        <f t="shared" si="13"/>
        <v>0</v>
      </c>
    </row>
    <row r="109" spans="1:8" x14ac:dyDescent="0.25">
      <c r="A109" s="186" t="s">
        <v>481</v>
      </c>
      <c r="B109" s="186"/>
      <c r="C109" s="49" t="s">
        <v>448</v>
      </c>
      <c r="D109" s="49" t="s">
        <v>449</v>
      </c>
      <c r="E109" s="50">
        <v>0</v>
      </c>
      <c r="F109" s="50"/>
      <c r="G109" s="50"/>
      <c r="H109" s="50">
        <f t="shared" si="13"/>
        <v>0</v>
      </c>
    </row>
    <row r="110" spans="1:8" x14ac:dyDescent="0.25">
      <c r="A110" s="176" t="s">
        <v>565</v>
      </c>
      <c r="B110" s="176"/>
      <c r="C110" s="124" t="s">
        <v>480</v>
      </c>
      <c r="D110" s="124" t="s">
        <v>450</v>
      </c>
      <c r="E110" s="53">
        <f>E101+E107+E108+E109</f>
        <v>91363934</v>
      </c>
      <c r="F110" s="53">
        <f t="shared" ref="F110:G110" si="20">F101+F107+F108+F109</f>
        <v>0</v>
      </c>
      <c r="G110" s="53">
        <f t="shared" si="20"/>
        <v>0</v>
      </c>
      <c r="H110" s="53">
        <f t="shared" si="13"/>
        <v>91363934</v>
      </c>
    </row>
    <row r="111" spans="1:8" ht="21.75" customHeight="1" x14ac:dyDescent="0.25">
      <c r="A111" s="194" t="s">
        <v>566</v>
      </c>
      <c r="B111" s="194"/>
      <c r="C111" s="58" t="s">
        <v>573</v>
      </c>
      <c r="D111" s="58" t="s">
        <v>482</v>
      </c>
      <c r="E111" s="59">
        <f>E80+E110</f>
        <v>96684434</v>
      </c>
      <c r="F111" s="59">
        <f t="shared" ref="F111:G111" si="21">F80+F110</f>
        <v>0</v>
      </c>
      <c r="G111" s="59">
        <f t="shared" si="21"/>
        <v>0</v>
      </c>
      <c r="H111" s="126">
        <f t="shared" si="13"/>
        <v>96684434</v>
      </c>
    </row>
    <row r="112" spans="1:8" x14ac:dyDescent="0.25">
      <c r="A112" s="40"/>
      <c r="B112" s="40"/>
      <c r="C112" s="7"/>
      <c r="D112" s="7"/>
      <c r="E112" s="8"/>
      <c r="F112" s="8"/>
      <c r="G112" s="8"/>
      <c r="H112" s="8"/>
    </row>
    <row r="113" spans="1:9" x14ac:dyDescent="0.25">
      <c r="A113" s="40"/>
      <c r="B113" s="40"/>
      <c r="C113" s="7"/>
      <c r="D113" s="7"/>
      <c r="E113" s="8"/>
      <c r="F113" s="8"/>
      <c r="G113" s="8"/>
      <c r="H113" s="8"/>
    </row>
    <row r="114" spans="1:9" x14ac:dyDescent="0.25">
      <c r="A114" s="40"/>
      <c r="B114" s="40"/>
      <c r="C114" s="7"/>
      <c r="D114" s="7"/>
      <c r="E114" s="8"/>
      <c r="F114" s="8"/>
      <c r="G114" s="8"/>
      <c r="H114" s="8"/>
    </row>
    <row r="115" spans="1:9" x14ac:dyDescent="0.25">
      <c r="A115" s="193"/>
      <c r="B115" s="193"/>
      <c r="C115" s="9"/>
      <c r="D115" s="9"/>
      <c r="E115" s="8"/>
      <c r="F115" s="8"/>
      <c r="G115" s="8"/>
      <c r="H115" s="8"/>
    </row>
    <row r="116" spans="1:9" ht="15" customHeight="1" x14ac:dyDescent="0.25">
      <c r="A116" s="176" t="s">
        <v>52</v>
      </c>
      <c r="B116" s="176"/>
      <c r="C116" s="188" t="s">
        <v>179</v>
      </c>
      <c r="D116" s="188"/>
      <c r="E116" s="188"/>
      <c r="F116" s="188"/>
      <c r="G116" s="188"/>
      <c r="H116" s="188"/>
    </row>
    <row r="117" spans="1:9" x14ac:dyDescent="0.25">
      <c r="A117" s="176" t="s">
        <v>176</v>
      </c>
      <c r="B117" s="176"/>
      <c r="C117" s="191" t="s">
        <v>177</v>
      </c>
      <c r="D117" s="52"/>
      <c r="E117" s="189" t="str">
        <f>E6</f>
        <v>2021. évi eredeti előirányzat</v>
      </c>
      <c r="F117" s="189"/>
      <c r="G117" s="189"/>
      <c r="H117" s="189"/>
    </row>
    <row r="118" spans="1:9" ht="25.5" x14ac:dyDescent="0.25">
      <c r="A118" s="176"/>
      <c r="B118" s="176"/>
      <c r="C118" s="191"/>
      <c r="D118" s="52"/>
      <c r="E118" s="61" t="s">
        <v>1</v>
      </c>
      <c r="F118" s="61" t="s">
        <v>2</v>
      </c>
      <c r="G118" s="61" t="s">
        <v>3</v>
      </c>
      <c r="H118" s="61" t="s">
        <v>4</v>
      </c>
    </row>
    <row r="119" spans="1:9" x14ac:dyDescent="0.25">
      <c r="A119" s="176">
        <v>1</v>
      </c>
      <c r="B119" s="176"/>
      <c r="C119" s="61">
        <v>2</v>
      </c>
      <c r="D119" s="52"/>
      <c r="E119" s="61">
        <v>3</v>
      </c>
      <c r="F119" s="61">
        <v>4</v>
      </c>
      <c r="G119" s="61">
        <v>5</v>
      </c>
      <c r="H119" s="61">
        <v>6</v>
      </c>
    </row>
    <row r="120" spans="1:9" x14ac:dyDescent="0.25">
      <c r="A120" s="195" t="s">
        <v>51</v>
      </c>
      <c r="B120" s="195"/>
      <c r="C120" s="195"/>
      <c r="D120" s="195"/>
      <c r="E120" s="195"/>
      <c r="F120" s="195"/>
      <c r="G120" s="195"/>
      <c r="H120" s="195"/>
    </row>
    <row r="121" spans="1:9" x14ac:dyDescent="0.25">
      <c r="A121" s="182" t="s">
        <v>234</v>
      </c>
      <c r="B121" s="182"/>
      <c r="C121" s="42" t="s">
        <v>393</v>
      </c>
      <c r="D121" s="42" t="s">
        <v>389</v>
      </c>
      <c r="E121" s="43">
        <v>66899309</v>
      </c>
      <c r="F121" s="43"/>
      <c r="G121" s="43"/>
      <c r="H121" s="43">
        <f t="shared" ref="H121:H142" si="22">E121+F121+G121</f>
        <v>66899309</v>
      </c>
    </row>
    <row r="122" spans="1:9" x14ac:dyDescent="0.25">
      <c r="A122" s="182" t="s">
        <v>235</v>
      </c>
      <c r="B122" s="182"/>
      <c r="C122" s="42" t="s">
        <v>390</v>
      </c>
      <c r="D122" s="42" t="s">
        <v>391</v>
      </c>
      <c r="E122" s="43">
        <v>10321125</v>
      </c>
      <c r="F122" s="43"/>
      <c r="G122" s="43"/>
      <c r="H122" s="43">
        <f t="shared" si="22"/>
        <v>10321125</v>
      </c>
    </row>
    <row r="123" spans="1:9" x14ac:dyDescent="0.25">
      <c r="A123" s="182" t="s">
        <v>236</v>
      </c>
      <c r="B123" s="182"/>
      <c r="C123" s="42" t="s">
        <v>57</v>
      </c>
      <c r="D123" s="42" t="s">
        <v>392</v>
      </c>
      <c r="E123" s="43">
        <v>19210000</v>
      </c>
      <c r="F123" s="43"/>
      <c r="G123" s="43"/>
      <c r="H123" s="43">
        <f t="shared" si="22"/>
        <v>19210000</v>
      </c>
    </row>
    <row r="124" spans="1:9" x14ac:dyDescent="0.25">
      <c r="A124" s="182" t="s">
        <v>237</v>
      </c>
      <c r="B124" s="182"/>
      <c r="C124" s="42" t="s">
        <v>34</v>
      </c>
      <c r="D124" s="42" t="s">
        <v>394</v>
      </c>
      <c r="E124" s="43"/>
      <c r="F124" s="43"/>
      <c r="G124" s="43"/>
      <c r="H124" s="43">
        <f t="shared" si="22"/>
        <v>0</v>
      </c>
    </row>
    <row r="125" spans="1:9" x14ac:dyDescent="0.25">
      <c r="A125" s="182" t="s">
        <v>238</v>
      </c>
      <c r="B125" s="182"/>
      <c r="C125" s="42" t="s">
        <v>396</v>
      </c>
      <c r="D125" s="42" t="s">
        <v>395</v>
      </c>
      <c r="E125" s="43"/>
      <c r="F125" s="43"/>
      <c r="G125" s="43"/>
      <c r="H125" s="43">
        <f t="shared" si="22"/>
        <v>0</v>
      </c>
      <c r="I125" s="32" t="s">
        <v>183</v>
      </c>
    </row>
    <row r="126" spans="1:9" x14ac:dyDescent="0.25">
      <c r="A126" s="182" t="s">
        <v>239</v>
      </c>
      <c r="B126" s="182"/>
      <c r="C126" s="42" t="s">
        <v>398</v>
      </c>
      <c r="D126" s="42" t="s">
        <v>397</v>
      </c>
      <c r="E126" s="43">
        <v>254000</v>
      </c>
      <c r="F126" s="43"/>
      <c r="G126" s="43"/>
      <c r="H126" s="43">
        <f t="shared" si="22"/>
        <v>254000</v>
      </c>
    </row>
    <row r="127" spans="1:9" x14ac:dyDescent="0.25">
      <c r="A127" s="182" t="s">
        <v>240</v>
      </c>
      <c r="B127" s="182"/>
      <c r="C127" s="42" t="s">
        <v>37</v>
      </c>
      <c r="D127" s="42" t="s">
        <v>399</v>
      </c>
      <c r="E127" s="43"/>
      <c r="F127" s="43"/>
      <c r="G127" s="43"/>
      <c r="H127" s="43">
        <f t="shared" si="22"/>
        <v>0</v>
      </c>
    </row>
    <row r="128" spans="1:9" x14ac:dyDescent="0.25">
      <c r="A128" s="182" t="s">
        <v>241</v>
      </c>
      <c r="B128" s="182"/>
      <c r="C128" s="42" t="s">
        <v>401</v>
      </c>
      <c r="D128" s="42" t="s">
        <v>400</v>
      </c>
      <c r="E128" s="43"/>
      <c r="F128" s="43"/>
      <c r="G128" s="43"/>
      <c r="H128" s="43">
        <f t="shared" si="22"/>
        <v>0</v>
      </c>
    </row>
    <row r="129" spans="1:8" x14ac:dyDescent="0.25">
      <c r="A129" s="176" t="s">
        <v>242</v>
      </c>
      <c r="B129" s="176"/>
      <c r="C129" s="52" t="s">
        <v>403</v>
      </c>
      <c r="D129" s="52" t="s">
        <v>402</v>
      </c>
      <c r="E129" s="53">
        <f>SUM(E121:E128)</f>
        <v>96684434</v>
      </c>
      <c r="F129" s="53">
        <f t="shared" ref="F129:H129" si="23">SUM(F121:F128)</f>
        <v>0</v>
      </c>
      <c r="G129" s="53">
        <f t="shared" si="23"/>
        <v>0</v>
      </c>
      <c r="H129" s="53">
        <f t="shared" si="23"/>
        <v>96684434</v>
      </c>
    </row>
    <row r="130" spans="1:8" x14ac:dyDescent="0.25">
      <c r="A130" s="182" t="s">
        <v>243</v>
      </c>
      <c r="B130" s="182"/>
      <c r="C130" s="42" t="s">
        <v>502</v>
      </c>
      <c r="D130" s="42" t="s">
        <v>485</v>
      </c>
      <c r="E130" s="43"/>
      <c r="F130" s="43"/>
      <c r="G130" s="43"/>
      <c r="H130" s="43">
        <f t="shared" si="22"/>
        <v>0</v>
      </c>
    </row>
    <row r="131" spans="1:8" x14ac:dyDescent="0.25">
      <c r="A131" s="182" t="s">
        <v>244</v>
      </c>
      <c r="B131" s="182"/>
      <c r="C131" s="42" t="s">
        <v>503</v>
      </c>
      <c r="D131" s="42" t="s">
        <v>486</v>
      </c>
      <c r="E131" s="43"/>
      <c r="F131" s="43"/>
      <c r="G131" s="43"/>
      <c r="H131" s="43">
        <f t="shared" si="22"/>
        <v>0</v>
      </c>
    </row>
    <row r="132" spans="1:8" x14ac:dyDescent="0.25">
      <c r="A132" s="182" t="s">
        <v>245</v>
      </c>
      <c r="B132" s="182"/>
      <c r="C132" s="42" t="s">
        <v>41</v>
      </c>
      <c r="D132" s="42" t="s">
        <v>487</v>
      </c>
      <c r="E132" s="43"/>
      <c r="F132" s="43"/>
      <c r="G132" s="43"/>
      <c r="H132" s="43">
        <f t="shared" si="22"/>
        <v>0</v>
      </c>
    </row>
    <row r="133" spans="1:8" x14ac:dyDescent="0.25">
      <c r="A133" s="182" t="s">
        <v>246</v>
      </c>
      <c r="B133" s="182"/>
      <c r="C133" s="42" t="s">
        <v>42</v>
      </c>
      <c r="D133" s="42" t="s">
        <v>488</v>
      </c>
      <c r="E133" s="43"/>
      <c r="F133" s="43"/>
      <c r="G133" s="43"/>
      <c r="H133" s="43">
        <f t="shared" si="22"/>
        <v>0</v>
      </c>
    </row>
    <row r="134" spans="1:8" x14ac:dyDescent="0.25">
      <c r="A134" s="182" t="s">
        <v>185</v>
      </c>
      <c r="B134" s="182"/>
      <c r="C134" s="42" t="s">
        <v>489</v>
      </c>
      <c r="D134" s="42" t="s">
        <v>490</v>
      </c>
      <c r="E134" s="43"/>
      <c r="F134" s="43"/>
      <c r="G134" s="43"/>
      <c r="H134" s="43">
        <f t="shared" si="22"/>
        <v>0</v>
      </c>
    </row>
    <row r="135" spans="1:8" x14ac:dyDescent="0.25">
      <c r="A135" s="182" t="s">
        <v>252</v>
      </c>
      <c r="B135" s="182"/>
      <c r="C135" s="42" t="s">
        <v>491</v>
      </c>
      <c r="D135" s="42" t="s">
        <v>492</v>
      </c>
      <c r="E135" s="43"/>
      <c r="F135" s="43"/>
      <c r="G135" s="43"/>
      <c r="H135" s="43">
        <f t="shared" si="22"/>
        <v>0</v>
      </c>
    </row>
    <row r="136" spans="1:8" x14ac:dyDescent="0.25">
      <c r="A136" s="182" t="s">
        <v>253</v>
      </c>
      <c r="B136" s="182"/>
      <c r="C136" s="42" t="s">
        <v>43</v>
      </c>
      <c r="D136" s="42" t="s">
        <v>493</v>
      </c>
      <c r="E136" s="43"/>
      <c r="F136" s="43"/>
      <c r="G136" s="43"/>
      <c r="H136" s="43">
        <f t="shared" si="22"/>
        <v>0</v>
      </c>
    </row>
    <row r="137" spans="1:8" x14ac:dyDescent="0.25">
      <c r="A137" s="182" t="s">
        <v>254</v>
      </c>
      <c r="B137" s="182"/>
      <c r="C137" s="42" t="s">
        <v>494</v>
      </c>
      <c r="D137" s="42" t="s">
        <v>495</v>
      </c>
      <c r="E137" s="43"/>
      <c r="F137" s="43"/>
      <c r="G137" s="43"/>
      <c r="H137" s="43">
        <f t="shared" si="22"/>
        <v>0</v>
      </c>
    </row>
    <row r="138" spans="1:8" x14ac:dyDescent="0.25">
      <c r="A138" s="182" t="s">
        <v>255</v>
      </c>
      <c r="B138" s="182"/>
      <c r="C138" s="42" t="s">
        <v>504</v>
      </c>
      <c r="D138" s="42" t="s">
        <v>496</v>
      </c>
      <c r="E138" s="43"/>
      <c r="F138" s="43"/>
      <c r="G138" s="43"/>
      <c r="H138" s="43">
        <f t="shared" si="22"/>
        <v>0</v>
      </c>
    </row>
    <row r="139" spans="1:8" x14ac:dyDescent="0.25">
      <c r="A139" s="186" t="s">
        <v>262</v>
      </c>
      <c r="B139" s="186"/>
      <c r="C139" s="49" t="s">
        <v>505</v>
      </c>
      <c r="D139" s="49" t="s">
        <v>483</v>
      </c>
      <c r="E139" s="50">
        <f>SUM(E130:E138)</f>
        <v>0</v>
      </c>
      <c r="F139" s="50">
        <f t="shared" ref="F139:H139" si="24">SUM(F130:F138)</f>
        <v>0</v>
      </c>
      <c r="G139" s="50">
        <f t="shared" si="24"/>
        <v>0</v>
      </c>
      <c r="H139" s="50">
        <f t="shared" si="24"/>
        <v>0</v>
      </c>
    </row>
    <row r="140" spans="1:8" x14ac:dyDescent="0.25">
      <c r="A140" s="186" t="s">
        <v>263</v>
      </c>
      <c r="B140" s="186"/>
      <c r="C140" s="49" t="s">
        <v>506</v>
      </c>
      <c r="D140" s="49" t="s">
        <v>484</v>
      </c>
      <c r="E140" s="50"/>
      <c r="F140" s="50"/>
      <c r="G140" s="50"/>
      <c r="H140" s="50">
        <f t="shared" si="22"/>
        <v>0</v>
      </c>
    </row>
    <row r="141" spans="1:8" x14ac:dyDescent="0.25">
      <c r="A141" s="186" t="s">
        <v>264</v>
      </c>
      <c r="B141" s="186"/>
      <c r="C141" s="49" t="s">
        <v>497</v>
      </c>
      <c r="D141" s="49" t="s">
        <v>498</v>
      </c>
      <c r="E141" s="50"/>
      <c r="F141" s="50"/>
      <c r="G141" s="50"/>
      <c r="H141" s="50">
        <f t="shared" si="22"/>
        <v>0</v>
      </c>
    </row>
    <row r="142" spans="1:8" x14ac:dyDescent="0.25">
      <c r="A142" s="186" t="s">
        <v>269</v>
      </c>
      <c r="B142" s="186"/>
      <c r="C142" s="49" t="s">
        <v>499</v>
      </c>
      <c r="D142" s="49" t="s">
        <v>500</v>
      </c>
      <c r="E142" s="50"/>
      <c r="F142" s="50"/>
      <c r="G142" s="50"/>
      <c r="H142" s="50">
        <f t="shared" si="22"/>
        <v>0</v>
      </c>
    </row>
    <row r="143" spans="1:8" x14ac:dyDescent="0.25">
      <c r="A143" s="176" t="s">
        <v>271</v>
      </c>
      <c r="B143" s="176"/>
      <c r="C143" s="52" t="s">
        <v>507</v>
      </c>
      <c r="D143" s="52" t="s">
        <v>501</v>
      </c>
      <c r="E143" s="53">
        <f>E139+E140+E141+E142</f>
        <v>0</v>
      </c>
      <c r="F143" s="53">
        <f t="shared" ref="F143:H143" si="25">F139+F140+F141+F142</f>
        <v>0</v>
      </c>
      <c r="G143" s="53">
        <f t="shared" si="25"/>
        <v>0</v>
      </c>
      <c r="H143" s="53">
        <f t="shared" si="25"/>
        <v>0</v>
      </c>
    </row>
    <row r="144" spans="1:8" x14ac:dyDescent="0.25">
      <c r="A144" s="194" t="s">
        <v>272</v>
      </c>
      <c r="B144" s="194"/>
      <c r="C144" s="58" t="s">
        <v>508</v>
      </c>
      <c r="D144" s="58" t="s">
        <v>509</v>
      </c>
      <c r="E144" s="59">
        <f>E129+E143</f>
        <v>96684434</v>
      </c>
      <c r="F144" s="59">
        <f t="shared" ref="F144:H144" si="26">F129+F143</f>
        <v>0</v>
      </c>
      <c r="G144" s="59">
        <f t="shared" si="26"/>
        <v>0</v>
      </c>
      <c r="H144" s="126">
        <f t="shared" si="26"/>
        <v>96684434</v>
      </c>
    </row>
    <row r="145" spans="1:8" x14ac:dyDescent="0.25">
      <c r="A145" s="10"/>
      <c r="B145" s="11"/>
      <c r="C145" s="12"/>
      <c r="D145" s="12"/>
      <c r="E145" s="12"/>
      <c r="F145" s="12"/>
      <c r="G145" s="12"/>
      <c r="H145" s="13">
        <f>H111-H144</f>
        <v>0</v>
      </c>
    </row>
    <row r="146" spans="1:8" x14ac:dyDescent="0.25">
      <c r="A146" s="14"/>
      <c r="B146" s="15"/>
      <c r="C146" s="16"/>
      <c r="D146" s="16"/>
      <c r="E146" s="16"/>
      <c r="F146" s="16"/>
      <c r="G146" s="16"/>
      <c r="H146" s="16"/>
    </row>
    <row r="147" spans="1:8" x14ac:dyDescent="0.25">
      <c r="A147" s="17" t="s">
        <v>178</v>
      </c>
      <c r="B147" s="17"/>
      <c r="C147" s="18"/>
      <c r="D147" s="41"/>
      <c r="E147" s="224">
        <v>17</v>
      </c>
      <c r="F147" s="225"/>
      <c r="G147" s="225"/>
      <c r="H147" s="226"/>
    </row>
    <row r="148" spans="1:8" x14ac:dyDescent="0.25">
      <c r="A148" s="227"/>
      <c r="B148" s="228"/>
      <c r="C148" s="229"/>
      <c r="D148" s="39"/>
      <c r="E148" s="224"/>
      <c r="F148" s="225"/>
      <c r="G148" s="225"/>
      <c r="H148" s="226"/>
    </row>
    <row r="149" spans="1:8" x14ac:dyDescent="0.25">
      <c r="A149" s="19"/>
      <c r="B149" s="19"/>
      <c r="C149" s="20"/>
      <c r="D149" s="20"/>
      <c r="E149" s="21"/>
      <c r="F149" s="21"/>
      <c r="G149" s="21"/>
      <c r="H149" s="21"/>
    </row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  <row r="157" spans="1:8" ht="21.95" customHeight="1" x14ac:dyDescent="0.25"/>
    <row r="158" spans="1:8" ht="21.95" customHeight="1" x14ac:dyDescent="0.25"/>
  </sheetData>
  <mergeCells count="144">
    <mergeCell ref="C116:H116"/>
    <mergeCell ref="A148:C148"/>
    <mergeCell ref="E148:H148"/>
    <mergeCell ref="A141:B141"/>
    <mergeCell ref="A142:B142"/>
    <mergeCell ref="A143:B143"/>
    <mergeCell ref="A144:B144"/>
    <mergeCell ref="E147:H147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7:B118"/>
    <mergeCell ref="C117:C118"/>
    <mergeCell ref="E117:H117"/>
    <mergeCell ref="A119:B119"/>
    <mergeCell ref="A120:H120"/>
    <mergeCell ref="A109:B109"/>
    <mergeCell ref="A110:B110"/>
    <mergeCell ref="A111:B111"/>
    <mergeCell ref="A115:B115"/>
    <mergeCell ref="A116:B116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3:B33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:B8"/>
    <mergeCell ref="A9:H9"/>
    <mergeCell ref="A11:B11"/>
    <mergeCell ref="A12:B12"/>
    <mergeCell ref="A13:B13"/>
    <mergeCell ref="A16:B16"/>
    <mergeCell ref="A17:B17"/>
  </mergeCells>
  <pageMargins left="0.7" right="0.7" top="0.75" bottom="0.75" header="0.3" footer="0.3"/>
  <pageSetup paperSize="9" scale="64" orientation="portrait" r:id="rId1"/>
  <rowBreaks count="1" manualBreakCount="1">
    <brk id="105" max="8" man="1"/>
  </rowBreaks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2:I158"/>
  <sheetViews>
    <sheetView view="pageBreakPreview" topLeftCell="A108" zoomScale="60" zoomScaleNormal="100" workbookViewId="0">
      <selection activeCell="C3" sqref="C3:H3"/>
    </sheetView>
  </sheetViews>
  <sheetFormatPr defaultColWidth="9.140625" defaultRowHeight="15" x14ac:dyDescent="0.25"/>
  <cols>
    <col min="1" max="1" width="8.5703125" style="22" customWidth="1"/>
    <col min="2" max="2" width="9.140625" style="22" hidden="1" customWidth="1"/>
    <col min="3" max="3" width="28" style="23" customWidth="1"/>
    <col min="4" max="4" width="7.140625" style="23" customWidth="1"/>
    <col min="5" max="5" width="18.85546875" style="6" customWidth="1"/>
    <col min="6" max="6" width="14.5703125" style="6" customWidth="1"/>
    <col min="7" max="7" width="14.28515625" style="6" customWidth="1"/>
    <col min="8" max="8" width="15.425781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2" spans="1:8" ht="15" customHeight="1" x14ac:dyDescent="0.25">
      <c r="A2" s="187" t="s">
        <v>514</v>
      </c>
      <c r="B2" s="187"/>
      <c r="C2" s="187"/>
      <c r="D2" s="187"/>
      <c r="E2" s="187"/>
      <c r="F2" s="187"/>
      <c r="G2" s="187"/>
      <c r="H2" s="187"/>
    </row>
    <row r="3" spans="1:8" x14ac:dyDescent="0.25">
      <c r="A3" s="176" t="s">
        <v>52</v>
      </c>
      <c r="B3" s="176"/>
      <c r="C3" s="188" t="s">
        <v>879</v>
      </c>
      <c r="D3" s="188"/>
      <c r="E3" s="188"/>
      <c r="F3" s="188"/>
      <c r="G3" s="188"/>
      <c r="H3" s="188"/>
    </row>
    <row r="4" spans="1:8" x14ac:dyDescent="0.25">
      <c r="A4" s="176" t="s">
        <v>174</v>
      </c>
      <c r="B4" s="176"/>
      <c r="C4" s="189" t="s">
        <v>175</v>
      </c>
      <c r="D4" s="189"/>
      <c r="E4" s="189"/>
      <c r="F4" s="189"/>
      <c r="G4" s="189"/>
      <c r="H4" s="189"/>
    </row>
    <row r="5" spans="1:8" x14ac:dyDescent="0.25">
      <c r="A5" s="190"/>
      <c r="B5" s="190"/>
      <c r="C5" s="54"/>
      <c r="D5" s="54"/>
      <c r="E5" s="55"/>
      <c r="F5" s="55"/>
      <c r="G5" s="55"/>
      <c r="H5" s="62"/>
    </row>
    <row r="6" spans="1:8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8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8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8" x14ac:dyDescent="0.25">
      <c r="A9" s="181" t="s">
        <v>50</v>
      </c>
      <c r="B9" s="181"/>
      <c r="C9" s="181"/>
      <c r="D9" s="181"/>
      <c r="E9" s="181"/>
      <c r="F9" s="181"/>
      <c r="G9" s="181"/>
      <c r="H9" s="181"/>
    </row>
    <row r="11" spans="1:8" ht="38.25" x14ac:dyDescent="0.25">
      <c r="A11" s="174" t="s">
        <v>234</v>
      </c>
      <c r="B11" s="175"/>
      <c r="C11" s="42" t="s">
        <v>6</v>
      </c>
      <c r="D11" s="42" t="s">
        <v>214</v>
      </c>
      <c r="E11" s="43"/>
      <c r="F11" s="44"/>
      <c r="G11" s="43"/>
      <c r="H11" s="43">
        <f t="shared" ref="H11:H74" si="0">E11+F11+G11</f>
        <v>0</v>
      </c>
    </row>
    <row r="12" spans="1:8" ht="38.25" x14ac:dyDescent="0.25">
      <c r="A12" s="174" t="s">
        <v>235</v>
      </c>
      <c r="B12" s="175"/>
      <c r="C12" s="42" t="s">
        <v>215</v>
      </c>
      <c r="D12" s="42" t="s">
        <v>216</v>
      </c>
      <c r="E12" s="43"/>
      <c r="F12" s="44"/>
      <c r="G12" s="44"/>
      <c r="H12" s="43">
        <f t="shared" si="0"/>
        <v>0</v>
      </c>
    </row>
    <row r="13" spans="1:8" ht="51" x14ac:dyDescent="0.25">
      <c r="A13" s="174" t="s">
        <v>236</v>
      </c>
      <c r="B13" s="175"/>
      <c r="C13" s="42" t="s">
        <v>217</v>
      </c>
      <c r="D13" s="42" t="s">
        <v>549</v>
      </c>
      <c r="E13" s="43"/>
      <c r="F13" s="44"/>
      <c r="G13" s="44"/>
      <c r="H13" s="43">
        <f t="shared" si="0"/>
        <v>0</v>
      </c>
    </row>
    <row r="14" spans="1:8" ht="38.25" x14ac:dyDescent="0.25">
      <c r="A14" s="122" t="s">
        <v>237</v>
      </c>
      <c r="B14" s="122"/>
      <c r="C14" s="42" t="s">
        <v>548</v>
      </c>
      <c r="D14" s="42" t="s">
        <v>550</v>
      </c>
      <c r="E14" s="43"/>
      <c r="F14" s="44"/>
      <c r="G14" s="44"/>
      <c r="H14" s="43">
        <f t="shared" si="0"/>
        <v>0</v>
      </c>
    </row>
    <row r="15" spans="1:8" ht="51" x14ac:dyDescent="0.25">
      <c r="A15" s="122" t="s">
        <v>238</v>
      </c>
      <c r="B15" s="122"/>
      <c r="C15" s="42" t="s">
        <v>551</v>
      </c>
      <c r="D15" s="42" t="s">
        <v>218</v>
      </c>
      <c r="E15" s="43">
        <f>E13+E14</f>
        <v>0</v>
      </c>
      <c r="F15" s="43">
        <f t="shared" ref="F15:G15" si="1">F13+F14</f>
        <v>0</v>
      </c>
      <c r="G15" s="43">
        <f t="shared" si="1"/>
        <v>0</v>
      </c>
      <c r="H15" s="43">
        <f t="shared" si="0"/>
        <v>0</v>
      </c>
    </row>
    <row r="16" spans="1:8" ht="25.5" x14ac:dyDescent="0.25">
      <c r="A16" s="174" t="s">
        <v>239</v>
      </c>
      <c r="B16" s="175"/>
      <c r="C16" s="42" t="s">
        <v>219</v>
      </c>
      <c r="D16" s="42" t="s">
        <v>220</v>
      </c>
      <c r="E16" s="43"/>
      <c r="F16" s="44"/>
      <c r="G16" s="44"/>
      <c r="H16" s="43">
        <f t="shared" si="0"/>
        <v>0</v>
      </c>
    </row>
    <row r="17" spans="1:8" ht="38.25" x14ac:dyDescent="0.25">
      <c r="A17" s="174" t="s">
        <v>240</v>
      </c>
      <c r="B17" s="175"/>
      <c r="C17" s="42" t="s">
        <v>221</v>
      </c>
      <c r="D17" s="42" t="s">
        <v>222</v>
      </c>
      <c r="E17" s="44"/>
      <c r="F17" s="44"/>
      <c r="G17" s="44"/>
      <c r="H17" s="44">
        <f t="shared" si="0"/>
        <v>0</v>
      </c>
    </row>
    <row r="18" spans="1:8" x14ac:dyDescent="0.25">
      <c r="A18" s="174" t="s">
        <v>241</v>
      </c>
      <c r="B18" s="175"/>
      <c r="C18" s="45" t="s">
        <v>182</v>
      </c>
      <c r="D18" s="45" t="s">
        <v>223</v>
      </c>
      <c r="E18" s="46"/>
      <c r="F18" s="46"/>
      <c r="G18" s="46"/>
      <c r="H18" s="46">
        <f t="shared" si="0"/>
        <v>0</v>
      </c>
    </row>
    <row r="19" spans="1:8" ht="25.5" x14ac:dyDescent="0.25">
      <c r="A19" s="177" t="s">
        <v>242</v>
      </c>
      <c r="B19" s="178"/>
      <c r="C19" s="18" t="s">
        <v>553</v>
      </c>
      <c r="D19" s="18" t="s">
        <v>224</v>
      </c>
      <c r="E19" s="47">
        <f>E11+E12+E13+E16+E17+E18</f>
        <v>0</v>
      </c>
      <c r="F19" s="47">
        <f>F11+F12+F13+F16+F17+F18</f>
        <v>0</v>
      </c>
      <c r="G19" s="47">
        <f>G11+G12+G13+G16+G17+G18</f>
        <v>0</v>
      </c>
      <c r="H19" s="47">
        <f t="shared" si="0"/>
        <v>0</v>
      </c>
    </row>
    <row r="20" spans="1:8" x14ac:dyDescent="0.25">
      <c r="A20" s="177" t="s">
        <v>243</v>
      </c>
      <c r="B20" s="178"/>
      <c r="C20" s="18" t="s">
        <v>8</v>
      </c>
      <c r="D20" s="18" t="s">
        <v>229</v>
      </c>
      <c r="E20" s="48"/>
      <c r="F20" s="48"/>
      <c r="G20" s="48"/>
      <c r="H20" s="48">
        <f t="shared" si="0"/>
        <v>0</v>
      </c>
    </row>
    <row r="21" spans="1:8" ht="51" x14ac:dyDescent="0.25">
      <c r="A21" s="177" t="s">
        <v>244</v>
      </c>
      <c r="B21" s="178"/>
      <c r="C21" s="18" t="s">
        <v>225</v>
      </c>
      <c r="D21" s="18" t="s">
        <v>230</v>
      </c>
      <c r="E21" s="48"/>
      <c r="F21" s="48"/>
      <c r="G21" s="48"/>
      <c r="H21" s="48">
        <f t="shared" si="0"/>
        <v>0</v>
      </c>
    </row>
    <row r="22" spans="1:8" ht="51" x14ac:dyDescent="0.25">
      <c r="A22" s="177" t="s">
        <v>245</v>
      </c>
      <c r="B22" s="178"/>
      <c r="C22" s="18" t="s">
        <v>226</v>
      </c>
      <c r="D22" s="18" t="s">
        <v>231</v>
      </c>
      <c r="E22" s="48"/>
      <c r="F22" s="48"/>
      <c r="G22" s="48"/>
      <c r="H22" s="48">
        <f t="shared" si="0"/>
        <v>0</v>
      </c>
    </row>
    <row r="23" spans="1:8" ht="51" x14ac:dyDescent="0.25">
      <c r="A23" s="177" t="s">
        <v>246</v>
      </c>
      <c r="B23" s="178"/>
      <c r="C23" s="18" t="s">
        <v>227</v>
      </c>
      <c r="D23" s="18" t="s">
        <v>232</v>
      </c>
      <c r="E23" s="48"/>
      <c r="F23" s="48"/>
      <c r="G23" s="48"/>
      <c r="H23" s="48">
        <f t="shared" si="0"/>
        <v>0</v>
      </c>
    </row>
    <row r="24" spans="1:8" ht="38.25" x14ac:dyDescent="0.25">
      <c r="A24" s="177" t="s">
        <v>185</v>
      </c>
      <c r="B24" s="178"/>
      <c r="C24" s="18" t="s">
        <v>228</v>
      </c>
      <c r="D24" s="18" t="s">
        <v>233</v>
      </c>
      <c r="E24" s="47"/>
      <c r="F24" s="48"/>
      <c r="G24" s="48"/>
      <c r="H24" s="47">
        <f t="shared" si="0"/>
        <v>0</v>
      </c>
    </row>
    <row r="25" spans="1:8" ht="38.25" x14ac:dyDescent="0.25">
      <c r="A25" s="179" t="s">
        <v>252</v>
      </c>
      <c r="B25" s="180"/>
      <c r="C25" s="49" t="s">
        <v>554</v>
      </c>
      <c r="D25" s="49" t="s">
        <v>247</v>
      </c>
      <c r="E25" s="50">
        <f>SUM(E19:E24)</f>
        <v>0</v>
      </c>
      <c r="F25" s="50">
        <f t="shared" ref="F25:G25" si="2">SUM(F19:F24)</f>
        <v>0</v>
      </c>
      <c r="G25" s="50">
        <f t="shared" si="2"/>
        <v>0</v>
      </c>
      <c r="H25" s="50">
        <f t="shared" si="0"/>
        <v>0</v>
      </c>
    </row>
    <row r="26" spans="1:8" ht="25.5" x14ac:dyDescent="0.25">
      <c r="A26" s="174" t="s">
        <v>253</v>
      </c>
      <c r="B26" s="175"/>
      <c r="C26" s="42" t="s">
        <v>10</v>
      </c>
      <c r="D26" s="42" t="s">
        <v>256</v>
      </c>
      <c r="E26" s="44"/>
      <c r="F26" s="44"/>
      <c r="G26" s="44"/>
      <c r="H26" s="44">
        <f t="shared" si="0"/>
        <v>0</v>
      </c>
    </row>
    <row r="27" spans="1:8" ht="51" x14ac:dyDescent="0.25">
      <c r="A27" s="174" t="s">
        <v>254</v>
      </c>
      <c r="B27" s="175"/>
      <c r="C27" s="42" t="s">
        <v>248</v>
      </c>
      <c r="D27" s="42" t="s">
        <v>257</v>
      </c>
      <c r="E27" s="44"/>
      <c r="F27" s="44"/>
      <c r="G27" s="44"/>
      <c r="H27" s="44">
        <f t="shared" si="0"/>
        <v>0</v>
      </c>
    </row>
    <row r="28" spans="1:8" ht="51" x14ac:dyDescent="0.25">
      <c r="A28" s="174" t="s">
        <v>255</v>
      </c>
      <c r="B28" s="175"/>
      <c r="C28" s="42" t="s">
        <v>249</v>
      </c>
      <c r="D28" s="42" t="s">
        <v>258</v>
      </c>
      <c r="E28" s="44"/>
      <c r="F28" s="44"/>
      <c r="G28" s="44"/>
      <c r="H28" s="44">
        <f t="shared" si="0"/>
        <v>0</v>
      </c>
    </row>
    <row r="29" spans="1:8" ht="51" x14ac:dyDescent="0.25">
      <c r="A29" s="174" t="s">
        <v>262</v>
      </c>
      <c r="B29" s="175"/>
      <c r="C29" s="42" t="s">
        <v>250</v>
      </c>
      <c r="D29" s="42" t="s">
        <v>259</v>
      </c>
      <c r="E29" s="44"/>
      <c r="F29" s="44"/>
      <c r="G29" s="44"/>
      <c r="H29" s="44">
        <f t="shared" si="0"/>
        <v>0</v>
      </c>
    </row>
    <row r="30" spans="1:8" ht="38.25" x14ac:dyDescent="0.25">
      <c r="A30" s="174" t="s">
        <v>263</v>
      </c>
      <c r="B30" s="175"/>
      <c r="C30" s="42" t="s">
        <v>251</v>
      </c>
      <c r="D30" s="42" t="s">
        <v>260</v>
      </c>
      <c r="E30" s="44"/>
      <c r="F30" s="43"/>
      <c r="G30" s="44"/>
      <c r="H30" s="43">
        <f t="shared" si="0"/>
        <v>0</v>
      </c>
    </row>
    <row r="31" spans="1:8" ht="38.25" x14ac:dyDescent="0.25">
      <c r="A31" s="179" t="s">
        <v>264</v>
      </c>
      <c r="B31" s="180"/>
      <c r="C31" s="49" t="s">
        <v>552</v>
      </c>
      <c r="D31" s="49" t="s">
        <v>261</v>
      </c>
      <c r="E31" s="51">
        <f>SUM(E26:E30)</f>
        <v>0</v>
      </c>
      <c r="F31" s="51">
        <f t="shared" ref="F31:G31" si="3">SUM(F26:F30)</f>
        <v>0</v>
      </c>
      <c r="G31" s="51">
        <f t="shared" si="3"/>
        <v>0</v>
      </c>
      <c r="H31" s="51">
        <f t="shared" si="0"/>
        <v>0</v>
      </c>
    </row>
    <row r="32" spans="1:8" ht="25.5" customHeight="1" x14ac:dyDescent="0.25">
      <c r="A32" s="174" t="s">
        <v>269</v>
      </c>
      <c r="B32" s="175"/>
      <c r="C32" s="42" t="s">
        <v>265</v>
      </c>
      <c r="D32" s="42" t="s">
        <v>266</v>
      </c>
      <c r="E32" s="43"/>
      <c r="F32" s="44"/>
      <c r="G32" s="44"/>
      <c r="H32" s="43">
        <f t="shared" si="0"/>
        <v>0</v>
      </c>
    </row>
    <row r="33" spans="1:8" x14ac:dyDescent="0.25">
      <c r="A33" s="174" t="s">
        <v>271</v>
      </c>
      <c r="B33" s="175"/>
      <c r="C33" s="42" t="s">
        <v>267</v>
      </c>
      <c r="D33" s="42" t="s">
        <v>268</v>
      </c>
      <c r="E33" s="43"/>
      <c r="F33" s="44"/>
      <c r="G33" s="44"/>
      <c r="H33" s="43">
        <f t="shared" si="0"/>
        <v>0</v>
      </c>
    </row>
    <row r="34" spans="1:8" x14ac:dyDescent="0.25">
      <c r="A34" s="123" t="s">
        <v>272</v>
      </c>
      <c r="B34" s="123"/>
      <c r="C34" s="18" t="s">
        <v>555</v>
      </c>
      <c r="D34" s="18" t="s">
        <v>270</v>
      </c>
      <c r="E34" s="47">
        <f>SUM(E32:E33)</f>
        <v>0</v>
      </c>
      <c r="F34" s="47">
        <f t="shared" ref="F34:G34" si="4">SUM(F32:F33)</f>
        <v>0</v>
      </c>
      <c r="G34" s="47">
        <f t="shared" si="4"/>
        <v>0</v>
      </c>
      <c r="H34" s="47">
        <f t="shared" si="0"/>
        <v>0</v>
      </c>
    </row>
    <row r="35" spans="1:8" ht="25.5" x14ac:dyDescent="0.25">
      <c r="A35" s="177" t="s">
        <v>273</v>
      </c>
      <c r="B35" s="178"/>
      <c r="C35" s="18" t="s">
        <v>279</v>
      </c>
      <c r="D35" s="18" t="s">
        <v>280</v>
      </c>
      <c r="E35" s="47"/>
      <c r="F35" s="48"/>
      <c r="G35" s="48"/>
      <c r="H35" s="47">
        <f t="shared" si="0"/>
        <v>0</v>
      </c>
    </row>
    <row r="36" spans="1:8" ht="25.5" x14ac:dyDescent="0.25">
      <c r="A36" s="177" t="s">
        <v>274</v>
      </c>
      <c r="B36" s="178"/>
      <c r="C36" s="18" t="s">
        <v>281</v>
      </c>
      <c r="D36" s="18" t="s">
        <v>282</v>
      </c>
      <c r="E36" s="47"/>
      <c r="F36" s="48"/>
      <c r="G36" s="48"/>
      <c r="H36" s="47">
        <f t="shared" si="0"/>
        <v>0</v>
      </c>
    </row>
    <row r="37" spans="1:8" x14ac:dyDescent="0.25">
      <c r="A37" s="177" t="s">
        <v>275</v>
      </c>
      <c r="B37" s="178"/>
      <c r="C37" s="18" t="s">
        <v>283</v>
      </c>
      <c r="D37" s="18" t="s">
        <v>284</v>
      </c>
      <c r="E37" s="47"/>
      <c r="F37" s="48"/>
      <c r="G37" s="48"/>
      <c r="H37" s="47">
        <f t="shared" si="0"/>
        <v>0</v>
      </c>
    </row>
    <row r="38" spans="1:8" x14ac:dyDescent="0.25">
      <c r="A38" s="174" t="s">
        <v>276</v>
      </c>
      <c r="B38" s="175"/>
      <c r="C38" s="42" t="s">
        <v>186</v>
      </c>
      <c r="D38" s="42" t="s">
        <v>285</v>
      </c>
      <c r="E38" s="43"/>
      <c r="F38" s="43"/>
      <c r="G38" s="43"/>
      <c r="H38" s="43">
        <f t="shared" si="0"/>
        <v>0</v>
      </c>
    </row>
    <row r="39" spans="1:8" x14ac:dyDescent="0.25">
      <c r="A39" s="174" t="s">
        <v>277</v>
      </c>
      <c r="B39" s="175"/>
      <c r="C39" s="42" t="s">
        <v>286</v>
      </c>
      <c r="D39" s="42" t="s">
        <v>287</v>
      </c>
      <c r="E39" s="43"/>
      <c r="F39" s="43"/>
      <c r="G39" s="43"/>
      <c r="H39" s="43">
        <f t="shared" si="0"/>
        <v>0</v>
      </c>
    </row>
    <row r="40" spans="1:8" ht="25.5" x14ac:dyDescent="0.25">
      <c r="A40" s="177" t="s">
        <v>278</v>
      </c>
      <c r="B40" s="178"/>
      <c r="C40" s="42" t="s">
        <v>288</v>
      </c>
      <c r="D40" s="42" t="s">
        <v>289</v>
      </c>
      <c r="E40" s="43"/>
      <c r="F40" s="43"/>
      <c r="G40" s="43"/>
      <c r="H40" s="43">
        <f t="shared" si="0"/>
        <v>0</v>
      </c>
    </row>
    <row r="41" spans="1:8" x14ac:dyDescent="0.25">
      <c r="A41" s="174" t="s">
        <v>294</v>
      </c>
      <c r="B41" s="175"/>
      <c r="C41" s="42" t="s">
        <v>290</v>
      </c>
      <c r="D41" s="42" t="s">
        <v>291</v>
      </c>
      <c r="E41" s="43"/>
      <c r="F41" s="43"/>
      <c r="G41" s="43"/>
      <c r="H41" s="43">
        <f t="shared" si="0"/>
        <v>0</v>
      </c>
    </row>
    <row r="42" spans="1:8" ht="25.5" x14ac:dyDescent="0.25">
      <c r="A42" s="174" t="s">
        <v>299</v>
      </c>
      <c r="B42" s="175"/>
      <c r="C42" s="42" t="s">
        <v>292</v>
      </c>
      <c r="D42" s="42" t="s">
        <v>293</v>
      </c>
      <c r="E42" s="43"/>
      <c r="F42" s="43"/>
      <c r="G42" s="43"/>
      <c r="H42" s="43">
        <f t="shared" si="0"/>
        <v>0</v>
      </c>
    </row>
    <row r="43" spans="1:8" ht="25.5" x14ac:dyDescent="0.25">
      <c r="A43" s="177" t="s">
        <v>300</v>
      </c>
      <c r="B43" s="178"/>
      <c r="C43" s="18" t="s">
        <v>556</v>
      </c>
      <c r="D43" s="18" t="s">
        <v>295</v>
      </c>
      <c r="E43" s="47">
        <f>SUM(E38:E42)</f>
        <v>0</v>
      </c>
      <c r="F43" s="47">
        <f t="shared" ref="F43:G43" si="5">SUM(F38:F42)</f>
        <v>0</v>
      </c>
      <c r="G43" s="47">
        <f t="shared" si="5"/>
        <v>0</v>
      </c>
      <c r="H43" s="47">
        <f t="shared" si="0"/>
        <v>0</v>
      </c>
    </row>
    <row r="44" spans="1:8" x14ac:dyDescent="0.25">
      <c r="A44" s="177" t="s">
        <v>353</v>
      </c>
      <c r="B44" s="178"/>
      <c r="C44" s="18" t="s">
        <v>296</v>
      </c>
      <c r="D44" s="18" t="s">
        <v>297</v>
      </c>
      <c r="E44" s="47"/>
      <c r="F44" s="48"/>
      <c r="G44" s="48"/>
      <c r="H44" s="47">
        <f t="shared" si="0"/>
        <v>0</v>
      </c>
    </row>
    <row r="45" spans="1:8" ht="25.5" x14ac:dyDescent="0.25">
      <c r="A45" s="174" t="s">
        <v>354</v>
      </c>
      <c r="B45" s="175"/>
      <c r="C45" s="49" t="s">
        <v>557</v>
      </c>
      <c r="D45" s="49" t="s">
        <v>298</v>
      </c>
      <c r="E45" s="50">
        <f>E34+E35+E36+E37+E43+E44</f>
        <v>0</v>
      </c>
      <c r="F45" s="50">
        <f t="shared" ref="F45:G45" si="6">F34+F35+F36+F37+F43+F44</f>
        <v>0</v>
      </c>
      <c r="G45" s="50">
        <f t="shared" si="6"/>
        <v>0</v>
      </c>
      <c r="H45" s="50">
        <f t="shared" si="0"/>
        <v>0</v>
      </c>
    </row>
    <row r="46" spans="1:8" x14ac:dyDescent="0.25">
      <c r="A46" s="177" t="s">
        <v>355</v>
      </c>
      <c r="B46" s="178"/>
      <c r="C46" s="18" t="s">
        <v>12</v>
      </c>
      <c r="D46" s="18" t="s">
        <v>301</v>
      </c>
      <c r="E46" s="47"/>
      <c r="F46" s="47"/>
      <c r="G46" s="47"/>
      <c r="H46" s="47">
        <f t="shared" si="0"/>
        <v>0</v>
      </c>
    </row>
    <row r="47" spans="1:8" x14ac:dyDescent="0.25">
      <c r="A47" s="177" t="s">
        <v>356</v>
      </c>
      <c r="B47" s="178"/>
      <c r="C47" s="18" t="s">
        <v>13</v>
      </c>
      <c r="D47" s="18" t="s">
        <v>302</v>
      </c>
      <c r="E47" s="47">
        <v>4500000</v>
      </c>
      <c r="F47" s="47"/>
      <c r="G47" s="47"/>
      <c r="H47" s="47">
        <f t="shared" si="0"/>
        <v>4500000</v>
      </c>
    </row>
    <row r="48" spans="1:8" ht="25.5" x14ac:dyDescent="0.25">
      <c r="A48" s="177" t="s">
        <v>357</v>
      </c>
      <c r="B48" s="178"/>
      <c r="C48" s="18" t="s">
        <v>303</v>
      </c>
      <c r="D48" s="18" t="s">
        <v>304</v>
      </c>
      <c r="E48" s="47"/>
      <c r="F48" s="47"/>
      <c r="G48" s="47"/>
      <c r="H48" s="47">
        <f t="shared" si="0"/>
        <v>0</v>
      </c>
    </row>
    <row r="49" spans="1:8" x14ac:dyDescent="0.25">
      <c r="A49" s="177" t="s">
        <v>358</v>
      </c>
      <c r="B49" s="178"/>
      <c r="C49" s="18" t="s">
        <v>14</v>
      </c>
      <c r="D49" s="18" t="s">
        <v>305</v>
      </c>
      <c r="E49" s="47"/>
      <c r="F49" s="47"/>
      <c r="G49" s="47"/>
      <c r="H49" s="47">
        <f t="shared" si="0"/>
        <v>0</v>
      </c>
    </row>
    <row r="50" spans="1:8" x14ac:dyDescent="0.25">
      <c r="A50" s="177" t="s">
        <v>359</v>
      </c>
      <c r="B50" s="178"/>
      <c r="C50" s="18" t="s">
        <v>15</v>
      </c>
      <c r="D50" s="18" t="s">
        <v>306</v>
      </c>
      <c r="E50" s="47"/>
      <c r="F50" s="47"/>
      <c r="G50" s="47"/>
      <c r="H50" s="47">
        <f t="shared" si="0"/>
        <v>0</v>
      </c>
    </row>
    <row r="51" spans="1:8" ht="25.5" x14ac:dyDescent="0.25">
      <c r="A51" s="177" t="s">
        <v>360</v>
      </c>
      <c r="B51" s="178"/>
      <c r="C51" s="18" t="s">
        <v>307</v>
      </c>
      <c r="D51" s="18" t="s">
        <v>308</v>
      </c>
      <c r="E51" s="47">
        <v>500000</v>
      </c>
      <c r="F51" s="47"/>
      <c r="G51" s="47"/>
      <c r="H51" s="47">
        <f t="shared" si="0"/>
        <v>500000</v>
      </c>
    </row>
    <row r="52" spans="1:8" ht="25.5" x14ac:dyDescent="0.25">
      <c r="A52" s="177" t="s">
        <v>361</v>
      </c>
      <c r="B52" s="178"/>
      <c r="C52" s="18" t="s">
        <v>16</v>
      </c>
      <c r="D52" s="18" t="s">
        <v>309</v>
      </c>
      <c r="E52" s="47"/>
      <c r="F52" s="47"/>
      <c r="G52" s="47"/>
      <c r="H52" s="47">
        <f t="shared" si="0"/>
        <v>0</v>
      </c>
    </row>
    <row r="53" spans="1:8" ht="25.5" x14ac:dyDescent="0.25">
      <c r="A53" s="174" t="s">
        <v>362</v>
      </c>
      <c r="B53" s="175"/>
      <c r="C53" s="42" t="s">
        <v>310</v>
      </c>
      <c r="D53" s="42" t="s">
        <v>311</v>
      </c>
      <c r="E53" s="43"/>
      <c r="F53" s="43"/>
      <c r="G53" s="43"/>
      <c r="H53" s="43">
        <f t="shared" si="0"/>
        <v>0</v>
      </c>
    </row>
    <row r="54" spans="1:8" ht="25.5" x14ac:dyDescent="0.25">
      <c r="A54" s="174" t="s">
        <v>363</v>
      </c>
      <c r="B54" s="175"/>
      <c r="C54" s="42" t="s">
        <v>312</v>
      </c>
      <c r="D54" s="42" t="s">
        <v>313</v>
      </c>
      <c r="E54" s="43"/>
      <c r="F54" s="43"/>
      <c r="G54" s="43"/>
      <c r="H54" s="43">
        <f t="shared" si="0"/>
        <v>0</v>
      </c>
    </row>
    <row r="55" spans="1:8" ht="38.25" x14ac:dyDescent="0.25">
      <c r="A55" s="177" t="s">
        <v>364</v>
      </c>
      <c r="B55" s="178"/>
      <c r="C55" s="18" t="s">
        <v>558</v>
      </c>
      <c r="D55" s="18" t="s">
        <v>314</v>
      </c>
      <c r="E55" s="47">
        <f>SUM(E53:E54)</f>
        <v>0</v>
      </c>
      <c r="F55" s="47">
        <f t="shared" ref="F55:G55" si="7">SUM(F53:F54)</f>
        <v>0</v>
      </c>
      <c r="G55" s="47">
        <f t="shared" si="7"/>
        <v>0</v>
      </c>
      <c r="H55" s="47">
        <f t="shared" si="0"/>
        <v>0</v>
      </c>
    </row>
    <row r="56" spans="1:8" ht="25.5" x14ac:dyDescent="0.25">
      <c r="A56" s="174" t="s">
        <v>365</v>
      </c>
      <c r="B56" s="175"/>
      <c r="C56" s="42" t="s">
        <v>315</v>
      </c>
      <c r="D56" s="42" t="s">
        <v>316</v>
      </c>
      <c r="E56" s="43"/>
      <c r="F56" s="43"/>
      <c r="G56" s="43"/>
      <c r="H56" s="43">
        <f t="shared" si="0"/>
        <v>0</v>
      </c>
    </row>
    <row r="57" spans="1:8" ht="25.5" x14ac:dyDescent="0.25">
      <c r="A57" s="174" t="s">
        <v>366</v>
      </c>
      <c r="B57" s="175"/>
      <c r="C57" s="42" t="s">
        <v>317</v>
      </c>
      <c r="D57" s="42" t="s">
        <v>318</v>
      </c>
      <c r="E57" s="43"/>
      <c r="F57" s="43"/>
      <c r="G57" s="43"/>
      <c r="H57" s="43">
        <f t="shared" si="0"/>
        <v>0</v>
      </c>
    </row>
    <row r="58" spans="1:8" ht="25.5" x14ac:dyDescent="0.25">
      <c r="A58" s="177" t="s">
        <v>367</v>
      </c>
      <c r="B58" s="178"/>
      <c r="C58" s="18" t="s">
        <v>564</v>
      </c>
      <c r="D58" s="18" t="s">
        <v>319</v>
      </c>
      <c r="E58" s="47">
        <f>SUM(E56:E57)</f>
        <v>0</v>
      </c>
      <c r="F58" s="47">
        <f t="shared" ref="F58:G58" si="8">SUM(F56:F57)</f>
        <v>0</v>
      </c>
      <c r="G58" s="47">
        <f t="shared" si="8"/>
        <v>0</v>
      </c>
      <c r="H58" s="47">
        <f t="shared" si="0"/>
        <v>0</v>
      </c>
    </row>
    <row r="59" spans="1:8" x14ac:dyDescent="0.25">
      <c r="A59" s="177" t="s">
        <v>368</v>
      </c>
      <c r="B59" s="178"/>
      <c r="C59" s="18" t="s">
        <v>320</v>
      </c>
      <c r="D59" s="18" t="s">
        <v>321</v>
      </c>
      <c r="E59" s="47"/>
      <c r="F59" s="47"/>
      <c r="G59" s="47"/>
      <c r="H59" s="47">
        <f t="shared" si="0"/>
        <v>0</v>
      </c>
    </row>
    <row r="60" spans="1:8" x14ac:dyDescent="0.25">
      <c r="A60" s="177" t="s">
        <v>369</v>
      </c>
      <c r="B60" s="178"/>
      <c r="C60" s="18" t="s">
        <v>17</v>
      </c>
      <c r="D60" s="18" t="s">
        <v>322</v>
      </c>
      <c r="E60" s="47"/>
      <c r="F60" s="47"/>
      <c r="G60" s="47"/>
      <c r="H60" s="47">
        <f t="shared" si="0"/>
        <v>0</v>
      </c>
    </row>
    <row r="61" spans="1:8" ht="25.5" x14ac:dyDescent="0.25">
      <c r="A61" s="179" t="s">
        <v>370</v>
      </c>
      <c r="B61" s="180"/>
      <c r="C61" s="49" t="s">
        <v>563</v>
      </c>
      <c r="D61" s="49" t="s">
        <v>323</v>
      </c>
      <c r="E61" s="50">
        <f>E46+E47+E48+E49+E50+E51+E52+E55+E58+E59+E60</f>
        <v>5000000</v>
      </c>
      <c r="F61" s="50">
        <f t="shared" ref="F61:G61" si="9">F46+F47+F48+F49+F50+F51+F52+F55+F58+F59+F60</f>
        <v>0</v>
      </c>
      <c r="G61" s="50">
        <f t="shared" si="9"/>
        <v>0</v>
      </c>
      <c r="H61" s="50">
        <f t="shared" si="0"/>
        <v>5000000</v>
      </c>
    </row>
    <row r="62" spans="1:8" x14ac:dyDescent="0.25">
      <c r="A62" s="174" t="s">
        <v>371</v>
      </c>
      <c r="B62" s="175"/>
      <c r="C62" s="42" t="s">
        <v>19</v>
      </c>
      <c r="D62" s="42" t="s">
        <v>324</v>
      </c>
      <c r="E62" s="43"/>
      <c r="F62" s="43"/>
      <c r="G62" s="43"/>
      <c r="H62" s="43">
        <f t="shared" si="0"/>
        <v>0</v>
      </c>
    </row>
    <row r="63" spans="1:8" x14ac:dyDescent="0.25">
      <c r="A63" s="174" t="s">
        <v>372</v>
      </c>
      <c r="B63" s="175"/>
      <c r="C63" s="42" t="s">
        <v>20</v>
      </c>
      <c r="D63" s="42" t="s">
        <v>325</v>
      </c>
      <c r="E63" s="43"/>
      <c r="F63" s="43"/>
      <c r="G63" s="43"/>
      <c r="H63" s="43">
        <f t="shared" si="0"/>
        <v>0</v>
      </c>
    </row>
    <row r="64" spans="1:8" x14ac:dyDescent="0.25">
      <c r="A64" s="174" t="s">
        <v>373</v>
      </c>
      <c r="B64" s="175"/>
      <c r="C64" s="42" t="s">
        <v>21</v>
      </c>
      <c r="D64" s="42" t="s">
        <v>326</v>
      </c>
      <c r="E64" s="43"/>
      <c r="F64" s="43"/>
      <c r="G64" s="43"/>
      <c r="H64" s="43">
        <f t="shared" si="0"/>
        <v>0</v>
      </c>
    </row>
    <row r="65" spans="1:8" x14ac:dyDescent="0.25">
      <c r="A65" s="174" t="s">
        <v>374</v>
      </c>
      <c r="B65" s="175"/>
      <c r="C65" s="42" t="s">
        <v>22</v>
      </c>
      <c r="D65" s="42" t="s">
        <v>327</v>
      </c>
      <c r="E65" s="43"/>
      <c r="F65" s="43"/>
      <c r="G65" s="43"/>
      <c r="H65" s="43">
        <f t="shared" si="0"/>
        <v>0</v>
      </c>
    </row>
    <row r="66" spans="1:8" ht="25.5" x14ac:dyDescent="0.25">
      <c r="A66" s="174" t="s">
        <v>375</v>
      </c>
      <c r="B66" s="175"/>
      <c r="C66" s="42" t="s">
        <v>23</v>
      </c>
      <c r="D66" s="42" t="s">
        <v>328</v>
      </c>
      <c r="E66" s="44"/>
      <c r="F66" s="44"/>
      <c r="G66" s="44"/>
      <c r="H66" s="44">
        <f t="shared" si="0"/>
        <v>0</v>
      </c>
    </row>
    <row r="67" spans="1:8" ht="25.5" x14ac:dyDescent="0.25">
      <c r="A67" s="179" t="s">
        <v>376</v>
      </c>
      <c r="B67" s="180"/>
      <c r="C67" s="49" t="s">
        <v>562</v>
      </c>
      <c r="D67" s="49" t="s">
        <v>329</v>
      </c>
      <c r="E67" s="50">
        <f>SUM(E62:E66)</f>
        <v>0</v>
      </c>
      <c r="F67" s="50">
        <f t="shared" ref="F67:G67" si="10">SUM(F62:F66)</f>
        <v>0</v>
      </c>
      <c r="G67" s="50">
        <f t="shared" si="10"/>
        <v>0</v>
      </c>
      <c r="H67" s="50">
        <f t="shared" si="0"/>
        <v>0</v>
      </c>
    </row>
    <row r="68" spans="1:8" ht="51" x14ac:dyDescent="0.25">
      <c r="A68" s="177" t="s">
        <v>377</v>
      </c>
      <c r="B68" s="178"/>
      <c r="C68" s="18" t="s">
        <v>330</v>
      </c>
      <c r="D68" s="18" t="s">
        <v>331</v>
      </c>
      <c r="E68" s="48"/>
      <c r="F68" s="48"/>
      <c r="G68" s="48"/>
      <c r="H68" s="48">
        <f t="shared" si="0"/>
        <v>0</v>
      </c>
    </row>
    <row r="69" spans="1:8" ht="38.25" x14ac:dyDescent="0.25">
      <c r="A69" s="177" t="s">
        <v>378</v>
      </c>
      <c r="B69" s="178"/>
      <c r="C69" s="18" t="s">
        <v>332</v>
      </c>
      <c r="D69" s="18" t="s">
        <v>333</v>
      </c>
      <c r="E69" s="48"/>
      <c r="F69" s="48"/>
      <c r="G69" s="48"/>
      <c r="H69" s="48">
        <f t="shared" si="0"/>
        <v>0</v>
      </c>
    </row>
    <row r="70" spans="1:8" ht="51" x14ac:dyDescent="0.25">
      <c r="A70" s="177" t="s">
        <v>379</v>
      </c>
      <c r="B70" s="178"/>
      <c r="C70" s="18" t="s">
        <v>334</v>
      </c>
      <c r="D70" s="18" t="s">
        <v>335</v>
      </c>
      <c r="E70" s="48"/>
      <c r="F70" s="48"/>
      <c r="G70" s="48"/>
      <c r="H70" s="48">
        <f t="shared" si="0"/>
        <v>0</v>
      </c>
    </row>
    <row r="71" spans="1:8" ht="51" x14ac:dyDescent="0.25">
      <c r="A71" s="177" t="s">
        <v>380</v>
      </c>
      <c r="B71" s="178"/>
      <c r="C71" s="18" t="s">
        <v>336</v>
      </c>
      <c r="D71" s="18" t="s">
        <v>337</v>
      </c>
      <c r="E71" s="48"/>
      <c r="F71" s="48"/>
      <c r="G71" s="48"/>
      <c r="H71" s="48">
        <f t="shared" si="0"/>
        <v>0</v>
      </c>
    </row>
    <row r="72" spans="1:8" ht="25.5" x14ac:dyDescent="0.25">
      <c r="A72" s="177" t="s">
        <v>381</v>
      </c>
      <c r="B72" s="178"/>
      <c r="C72" s="18" t="s">
        <v>338</v>
      </c>
      <c r="D72" s="18" t="s">
        <v>339</v>
      </c>
      <c r="E72" s="48"/>
      <c r="F72" s="48"/>
      <c r="G72" s="48"/>
      <c r="H72" s="48">
        <f t="shared" si="0"/>
        <v>0</v>
      </c>
    </row>
    <row r="73" spans="1:8" ht="25.5" x14ac:dyDescent="0.25">
      <c r="A73" s="179" t="s">
        <v>382</v>
      </c>
      <c r="B73" s="180"/>
      <c r="C73" s="49" t="s">
        <v>561</v>
      </c>
      <c r="D73" s="49" t="s">
        <v>340</v>
      </c>
      <c r="E73" s="51">
        <f>SUM(E68:E72)</f>
        <v>0</v>
      </c>
      <c r="F73" s="51">
        <f t="shared" ref="F73:G73" si="11">SUM(F68:F72)</f>
        <v>0</v>
      </c>
      <c r="G73" s="51">
        <f t="shared" si="11"/>
        <v>0</v>
      </c>
      <c r="H73" s="51">
        <f t="shared" si="0"/>
        <v>0</v>
      </c>
    </row>
    <row r="74" spans="1:8" ht="51" x14ac:dyDescent="0.25">
      <c r="A74" s="174" t="s">
        <v>383</v>
      </c>
      <c r="B74" s="175"/>
      <c r="C74" s="42" t="s">
        <v>341</v>
      </c>
      <c r="D74" s="42" t="s">
        <v>342</v>
      </c>
      <c r="E74" s="44"/>
      <c r="F74" s="44"/>
      <c r="G74" s="44"/>
      <c r="H74" s="44">
        <f t="shared" si="0"/>
        <v>0</v>
      </c>
    </row>
    <row r="75" spans="1:8" ht="38.25" x14ac:dyDescent="0.25">
      <c r="A75" s="174" t="s">
        <v>384</v>
      </c>
      <c r="B75" s="175"/>
      <c r="C75" s="42" t="s">
        <v>343</v>
      </c>
      <c r="D75" s="42" t="s">
        <v>344</v>
      </c>
      <c r="E75" s="44"/>
      <c r="F75" s="44"/>
      <c r="G75" s="44"/>
      <c r="H75" s="44">
        <f t="shared" ref="H75:H111" si="12">E75+F75+G75</f>
        <v>0</v>
      </c>
    </row>
    <row r="76" spans="1:8" ht="51" x14ac:dyDescent="0.25">
      <c r="A76" s="174" t="s">
        <v>385</v>
      </c>
      <c r="B76" s="175"/>
      <c r="C76" s="42" t="s">
        <v>345</v>
      </c>
      <c r="D76" s="42" t="s">
        <v>346</v>
      </c>
      <c r="E76" s="44"/>
      <c r="F76" s="44"/>
      <c r="G76" s="44"/>
      <c r="H76" s="44">
        <f t="shared" si="12"/>
        <v>0</v>
      </c>
    </row>
    <row r="77" spans="1:8" ht="51" x14ac:dyDescent="0.25">
      <c r="A77" s="174" t="s">
        <v>386</v>
      </c>
      <c r="B77" s="175"/>
      <c r="C77" s="42" t="s">
        <v>347</v>
      </c>
      <c r="D77" s="42" t="s">
        <v>348</v>
      </c>
      <c r="E77" s="43"/>
      <c r="F77" s="44"/>
      <c r="G77" s="44"/>
      <c r="H77" s="43">
        <f t="shared" si="12"/>
        <v>0</v>
      </c>
    </row>
    <row r="78" spans="1:8" ht="25.5" x14ac:dyDescent="0.25">
      <c r="A78" s="174" t="s">
        <v>387</v>
      </c>
      <c r="B78" s="175"/>
      <c r="C78" s="42" t="s">
        <v>349</v>
      </c>
      <c r="D78" s="42" t="s">
        <v>350</v>
      </c>
      <c r="E78" s="43"/>
      <c r="F78" s="44"/>
      <c r="G78" s="44"/>
      <c r="H78" s="43">
        <f t="shared" si="12"/>
        <v>0</v>
      </c>
    </row>
    <row r="79" spans="1:8" ht="25.5" x14ac:dyDescent="0.25">
      <c r="A79" s="179" t="s">
        <v>388</v>
      </c>
      <c r="B79" s="180"/>
      <c r="C79" s="49" t="s">
        <v>560</v>
      </c>
      <c r="D79" s="49" t="s">
        <v>351</v>
      </c>
      <c r="E79" s="51"/>
      <c r="F79" s="51"/>
      <c r="G79" s="51"/>
      <c r="H79" s="51">
        <f t="shared" si="12"/>
        <v>0</v>
      </c>
    </row>
    <row r="80" spans="1:8" ht="25.5" x14ac:dyDescent="0.25">
      <c r="A80" s="183" t="s">
        <v>451</v>
      </c>
      <c r="B80" s="184"/>
      <c r="C80" s="124" t="s">
        <v>559</v>
      </c>
      <c r="D80" s="124" t="s">
        <v>352</v>
      </c>
      <c r="E80" s="53">
        <f>E25+E31+E45+E61+E67+E73+E79</f>
        <v>5000000</v>
      </c>
      <c r="F80" s="53">
        <f t="shared" ref="F80:G80" si="13">F25+F31+F45+F61+F67+F73+F79</f>
        <v>0</v>
      </c>
      <c r="G80" s="53">
        <f t="shared" si="13"/>
        <v>0</v>
      </c>
      <c r="H80" s="53">
        <f t="shared" si="12"/>
        <v>5000000</v>
      </c>
    </row>
    <row r="81" spans="1:8" ht="25.5" x14ac:dyDescent="0.25">
      <c r="A81" s="182" t="s">
        <v>452</v>
      </c>
      <c r="B81" s="182"/>
      <c r="C81" s="42" t="s">
        <v>404</v>
      </c>
      <c r="D81" s="42" t="s">
        <v>405</v>
      </c>
      <c r="E81" s="43"/>
      <c r="F81" s="43"/>
      <c r="G81" s="43"/>
      <c r="H81" s="43">
        <f t="shared" si="12"/>
        <v>0</v>
      </c>
    </row>
    <row r="82" spans="1:8" ht="25.5" x14ac:dyDescent="0.25">
      <c r="A82" s="182" t="s">
        <v>453</v>
      </c>
      <c r="B82" s="182"/>
      <c r="C82" s="42" t="s">
        <v>406</v>
      </c>
      <c r="D82" s="42" t="s">
        <v>407</v>
      </c>
      <c r="E82" s="43"/>
      <c r="F82" s="43"/>
      <c r="G82" s="43"/>
      <c r="H82" s="43">
        <f t="shared" si="12"/>
        <v>0</v>
      </c>
    </row>
    <row r="83" spans="1:8" ht="25.5" x14ac:dyDescent="0.25">
      <c r="A83" s="182" t="s">
        <v>454</v>
      </c>
      <c r="B83" s="182"/>
      <c r="C83" s="42" t="s">
        <v>408</v>
      </c>
      <c r="D83" s="42" t="s">
        <v>409</v>
      </c>
      <c r="E83" s="43"/>
      <c r="F83" s="43"/>
      <c r="G83" s="43"/>
      <c r="H83" s="43">
        <f t="shared" si="12"/>
        <v>0</v>
      </c>
    </row>
    <row r="84" spans="1:8" ht="25.5" x14ac:dyDescent="0.25">
      <c r="A84" s="185" t="s">
        <v>455</v>
      </c>
      <c r="B84" s="185"/>
      <c r="C84" s="18" t="s">
        <v>567</v>
      </c>
      <c r="D84" s="18" t="s">
        <v>410</v>
      </c>
      <c r="E84" s="47">
        <f>SUM(E81:E83)</f>
        <v>0</v>
      </c>
      <c r="F84" s="47">
        <f t="shared" ref="F84:G84" si="14">SUM(F81:F83)</f>
        <v>0</v>
      </c>
      <c r="G84" s="47">
        <f t="shared" si="14"/>
        <v>0</v>
      </c>
      <c r="H84" s="47">
        <f t="shared" si="12"/>
        <v>0</v>
      </c>
    </row>
    <row r="85" spans="1:8" ht="38.25" x14ac:dyDescent="0.25">
      <c r="A85" s="182" t="s">
        <v>456</v>
      </c>
      <c r="B85" s="182"/>
      <c r="C85" s="42" t="s">
        <v>411</v>
      </c>
      <c r="D85" s="42" t="s">
        <v>412</v>
      </c>
      <c r="E85" s="43"/>
      <c r="F85" s="43"/>
      <c r="G85" s="43"/>
      <c r="H85" s="43">
        <f t="shared" si="12"/>
        <v>0</v>
      </c>
    </row>
    <row r="86" spans="1:8" ht="25.5" x14ac:dyDescent="0.25">
      <c r="A86" s="182" t="s">
        <v>457</v>
      </c>
      <c r="B86" s="182"/>
      <c r="C86" s="42" t="s">
        <v>413</v>
      </c>
      <c r="D86" s="42" t="s">
        <v>414</v>
      </c>
      <c r="E86" s="43"/>
      <c r="F86" s="43"/>
      <c r="G86" s="43"/>
      <c r="H86" s="43">
        <f t="shared" si="12"/>
        <v>0</v>
      </c>
    </row>
    <row r="87" spans="1:8" ht="38.25" x14ac:dyDescent="0.25">
      <c r="A87" s="182" t="s">
        <v>458</v>
      </c>
      <c r="B87" s="182"/>
      <c r="C87" s="42" t="s">
        <v>415</v>
      </c>
      <c r="D87" s="42" t="s">
        <v>416</v>
      </c>
      <c r="E87" s="43"/>
      <c r="F87" s="43"/>
      <c r="G87" s="43"/>
      <c r="H87" s="43">
        <f t="shared" si="12"/>
        <v>0</v>
      </c>
    </row>
    <row r="88" spans="1:8" ht="25.5" x14ac:dyDescent="0.25">
      <c r="A88" s="182" t="s">
        <v>459</v>
      </c>
      <c r="B88" s="182"/>
      <c r="C88" s="42" t="s">
        <v>417</v>
      </c>
      <c r="D88" s="42" t="s">
        <v>418</v>
      </c>
      <c r="E88" s="43"/>
      <c r="F88" s="43"/>
      <c r="G88" s="43"/>
      <c r="H88" s="43">
        <f t="shared" si="12"/>
        <v>0</v>
      </c>
    </row>
    <row r="89" spans="1:8" ht="25.5" x14ac:dyDescent="0.25">
      <c r="A89" s="185" t="s">
        <v>460</v>
      </c>
      <c r="B89" s="185"/>
      <c r="C89" s="18" t="s">
        <v>568</v>
      </c>
      <c r="D89" s="18" t="s">
        <v>419</v>
      </c>
      <c r="E89" s="47">
        <f>SUM(E81:E88)</f>
        <v>0</v>
      </c>
      <c r="F89" s="47">
        <f t="shared" ref="F89:G89" si="15">SUM(F81:F88)</f>
        <v>0</v>
      </c>
      <c r="G89" s="47">
        <f t="shared" si="15"/>
        <v>0</v>
      </c>
      <c r="H89" s="47">
        <f t="shared" si="12"/>
        <v>0</v>
      </c>
    </row>
    <row r="90" spans="1:8" ht="25.5" x14ac:dyDescent="0.25">
      <c r="A90" s="182" t="s">
        <v>461</v>
      </c>
      <c r="B90" s="182"/>
      <c r="C90" s="42" t="s">
        <v>26</v>
      </c>
      <c r="D90" s="42" t="s">
        <v>420</v>
      </c>
      <c r="E90" s="43"/>
      <c r="F90" s="43"/>
      <c r="G90" s="43"/>
      <c r="H90" s="43">
        <f t="shared" si="12"/>
        <v>0</v>
      </c>
    </row>
    <row r="91" spans="1:8" ht="25.5" x14ac:dyDescent="0.25">
      <c r="A91" s="182" t="s">
        <v>462</v>
      </c>
      <c r="B91" s="182"/>
      <c r="C91" s="42" t="s">
        <v>27</v>
      </c>
      <c r="D91" s="42" t="s">
        <v>421</v>
      </c>
      <c r="E91" s="43"/>
      <c r="F91" s="43"/>
      <c r="G91" s="43"/>
      <c r="H91" s="43">
        <f t="shared" si="12"/>
        <v>0</v>
      </c>
    </row>
    <row r="92" spans="1:8" ht="25.5" x14ac:dyDescent="0.25">
      <c r="A92" s="185" t="s">
        <v>463</v>
      </c>
      <c r="B92" s="185"/>
      <c r="C92" s="18" t="s">
        <v>569</v>
      </c>
      <c r="D92" s="18" t="s">
        <v>422</v>
      </c>
      <c r="E92" s="47">
        <f>SUM(E90:E91)</f>
        <v>0</v>
      </c>
      <c r="F92" s="47">
        <f t="shared" ref="F92:G92" si="16">SUM(F90:F91)</f>
        <v>0</v>
      </c>
      <c r="G92" s="47">
        <f t="shared" si="16"/>
        <v>0</v>
      </c>
      <c r="H92" s="47">
        <f t="shared" si="12"/>
        <v>0</v>
      </c>
    </row>
    <row r="93" spans="1:8" ht="25.5" x14ac:dyDescent="0.25">
      <c r="A93" s="185" t="s">
        <v>464</v>
      </c>
      <c r="B93" s="185"/>
      <c r="C93" s="18" t="s">
        <v>28</v>
      </c>
      <c r="D93" s="18" t="s">
        <v>423</v>
      </c>
      <c r="E93" s="47"/>
      <c r="F93" s="47"/>
      <c r="G93" s="47"/>
      <c r="H93" s="47">
        <f t="shared" si="12"/>
        <v>0</v>
      </c>
    </row>
    <row r="94" spans="1:8" ht="25.5" x14ac:dyDescent="0.25">
      <c r="A94" s="185" t="s">
        <v>465</v>
      </c>
      <c r="B94" s="185"/>
      <c r="C94" s="18" t="s">
        <v>29</v>
      </c>
      <c r="D94" s="18" t="s">
        <v>424</v>
      </c>
      <c r="E94" s="47"/>
      <c r="F94" s="47"/>
      <c r="G94" s="47"/>
      <c r="H94" s="47">
        <f t="shared" si="12"/>
        <v>0</v>
      </c>
    </row>
    <row r="95" spans="1:8" ht="25.5" x14ac:dyDescent="0.25">
      <c r="A95" s="185" t="s">
        <v>466</v>
      </c>
      <c r="B95" s="185"/>
      <c r="C95" s="18" t="s">
        <v>425</v>
      </c>
      <c r="D95" s="18" t="s">
        <v>426</v>
      </c>
      <c r="E95" s="47">
        <v>49621562</v>
      </c>
      <c r="F95" s="47"/>
      <c r="G95" s="47"/>
      <c r="H95" s="47">
        <f t="shared" si="12"/>
        <v>49621562</v>
      </c>
    </row>
    <row r="96" spans="1:8" ht="25.5" x14ac:dyDescent="0.25">
      <c r="A96" s="185" t="s">
        <v>467</v>
      </c>
      <c r="B96" s="185"/>
      <c r="C96" s="18" t="s">
        <v>427</v>
      </c>
      <c r="D96" s="18" t="s">
        <v>428</v>
      </c>
      <c r="E96" s="47"/>
      <c r="F96" s="47"/>
      <c r="G96" s="47"/>
      <c r="H96" s="47">
        <f t="shared" si="12"/>
        <v>0</v>
      </c>
    </row>
    <row r="97" spans="1:8" ht="25.5" x14ac:dyDescent="0.25">
      <c r="A97" s="185" t="s">
        <v>468</v>
      </c>
      <c r="B97" s="185"/>
      <c r="C97" s="18" t="s">
        <v>429</v>
      </c>
      <c r="D97" s="18" t="s">
        <v>430</v>
      </c>
      <c r="E97" s="47"/>
      <c r="F97" s="47"/>
      <c r="G97" s="47"/>
      <c r="H97" s="47">
        <f t="shared" si="12"/>
        <v>0</v>
      </c>
    </row>
    <row r="98" spans="1:8" ht="25.5" x14ac:dyDescent="0.25">
      <c r="A98" s="182" t="s">
        <v>469</v>
      </c>
      <c r="B98" s="182"/>
      <c r="C98" s="42" t="s">
        <v>431</v>
      </c>
      <c r="D98" s="42" t="s">
        <v>432</v>
      </c>
      <c r="E98" s="43"/>
      <c r="F98" s="43"/>
      <c r="G98" s="43"/>
      <c r="H98" s="43">
        <f t="shared" si="12"/>
        <v>0</v>
      </c>
    </row>
    <row r="99" spans="1:8" ht="25.5" x14ac:dyDescent="0.25">
      <c r="A99" s="182" t="s">
        <v>470</v>
      </c>
      <c r="B99" s="182"/>
      <c r="C99" s="42" t="s">
        <v>433</v>
      </c>
      <c r="D99" s="42" t="s">
        <v>434</v>
      </c>
      <c r="E99" s="43"/>
      <c r="F99" s="43"/>
      <c r="G99" s="43"/>
      <c r="H99" s="43">
        <f t="shared" si="12"/>
        <v>0</v>
      </c>
    </row>
    <row r="100" spans="1:8" ht="25.5" x14ac:dyDescent="0.25">
      <c r="A100" s="185" t="s">
        <v>471</v>
      </c>
      <c r="B100" s="185"/>
      <c r="C100" s="18" t="s">
        <v>570</v>
      </c>
      <c r="D100" s="18" t="s">
        <v>435</v>
      </c>
      <c r="E100" s="47">
        <f>E98+E99</f>
        <v>0</v>
      </c>
      <c r="F100" s="47">
        <f t="shared" ref="F100:G100" si="17">F98+F99</f>
        <v>0</v>
      </c>
      <c r="G100" s="47">
        <f t="shared" si="17"/>
        <v>0</v>
      </c>
      <c r="H100" s="47">
        <f t="shared" si="12"/>
        <v>0</v>
      </c>
    </row>
    <row r="101" spans="1:8" ht="25.5" x14ac:dyDescent="0.25">
      <c r="A101" s="186" t="s">
        <v>472</v>
      </c>
      <c r="B101" s="186"/>
      <c r="C101" s="49" t="s">
        <v>571</v>
      </c>
      <c r="D101" s="49" t="s">
        <v>436</v>
      </c>
      <c r="E101" s="50">
        <f>E84+E89+E92+E93+E94+E95+E96+E97+E100</f>
        <v>49621562</v>
      </c>
      <c r="F101" s="50">
        <f t="shared" ref="F101:G101" si="18">F84+F89+F92+F93+F94+F95+F96+F97+F100</f>
        <v>0</v>
      </c>
      <c r="G101" s="50">
        <f t="shared" si="18"/>
        <v>0</v>
      </c>
      <c r="H101" s="50">
        <f t="shared" si="12"/>
        <v>49621562</v>
      </c>
    </row>
    <row r="102" spans="1:8" ht="38.25" x14ac:dyDescent="0.25">
      <c r="A102" s="185" t="s">
        <v>473</v>
      </c>
      <c r="B102" s="185"/>
      <c r="C102" s="18" t="s">
        <v>437</v>
      </c>
      <c r="D102" s="18" t="s">
        <v>438</v>
      </c>
      <c r="E102" s="47">
        <v>0</v>
      </c>
      <c r="F102" s="47"/>
      <c r="G102" s="47"/>
      <c r="H102" s="47">
        <f t="shared" si="12"/>
        <v>0</v>
      </c>
    </row>
    <row r="103" spans="1:8" ht="38.25" x14ac:dyDescent="0.25">
      <c r="A103" s="185" t="s">
        <v>474</v>
      </c>
      <c r="B103" s="185"/>
      <c r="C103" s="18" t="s">
        <v>439</v>
      </c>
      <c r="D103" s="18" t="s">
        <v>440</v>
      </c>
      <c r="E103" s="47">
        <v>0</v>
      </c>
      <c r="F103" s="47"/>
      <c r="G103" s="47"/>
      <c r="H103" s="47">
        <f t="shared" si="12"/>
        <v>0</v>
      </c>
    </row>
    <row r="104" spans="1:8" ht="25.5" x14ac:dyDescent="0.25">
      <c r="A104" s="185" t="s">
        <v>475</v>
      </c>
      <c r="B104" s="185"/>
      <c r="C104" s="18" t="s">
        <v>30</v>
      </c>
      <c r="D104" s="18" t="s">
        <v>441</v>
      </c>
      <c r="E104" s="47">
        <v>0</v>
      </c>
      <c r="F104" s="47"/>
      <c r="G104" s="47"/>
      <c r="H104" s="47">
        <f t="shared" si="12"/>
        <v>0</v>
      </c>
    </row>
    <row r="105" spans="1:8" ht="38.25" x14ac:dyDescent="0.25">
      <c r="A105" s="185" t="s">
        <v>476</v>
      </c>
      <c r="B105" s="185"/>
      <c r="C105" s="18" t="s">
        <v>442</v>
      </c>
      <c r="D105" s="18" t="s">
        <v>443</v>
      </c>
      <c r="E105" s="47">
        <v>0</v>
      </c>
      <c r="F105" s="47"/>
      <c r="G105" s="47"/>
      <c r="H105" s="47">
        <f t="shared" si="12"/>
        <v>0</v>
      </c>
    </row>
    <row r="106" spans="1:8" ht="25.5" x14ac:dyDescent="0.25">
      <c r="A106" s="185" t="s">
        <v>477</v>
      </c>
      <c r="B106" s="185"/>
      <c r="C106" s="18" t="s">
        <v>444</v>
      </c>
      <c r="D106" s="18" t="s">
        <v>445</v>
      </c>
      <c r="E106" s="47">
        <v>0</v>
      </c>
      <c r="F106" s="47"/>
      <c r="G106" s="47"/>
      <c r="H106" s="47">
        <f t="shared" si="12"/>
        <v>0</v>
      </c>
    </row>
    <row r="107" spans="1:8" ht="25.5" x14ac:dyDescent="0.25">
      <c r="A107" s="186" t="s">
        <v>478</v>
      </c>
      <c r="B107" s="186"/>
      <c r="C107" s="49" t="s">
        <v>572</v>
      </c>
      <c r="D107" s="49" t="s">
        <v>446</v>
      </c>
      <c r="E107" s="50">
        <f>SUM(E102:E106)</f>
        <v>0</v>
      </c>
      <c r="F107" s="50">
        <f t="shared" ref="F107:G107" si="19">SUM(F102:F106)</f>
        <v>0</v>
      </c>
      <c r="G107" s="50">
        <f t="shared" si="19"/>
        <v>0</v>
      </c>
      <c r="H107" s="50">
        <f t="shared" si="12"/>
        <v>0</v>
      </c>
    </row>
    <row r="108" spans="1:8" ht="25.5" x14ac:dyDescent="0.25">
      <c r="A108" s="186" t="s">
        <v>479</v>
      </c>
      <c r="B108" s="186"/>
      <c r="C108" s="49" t="s">
        <v>31</v>
      </c>
      <c r="D108" s="49" t="s">
        <v>447</v>
      </c>
      <c r="E108" s="50"/>
      <c r="F108" s="50"/>
      <c r="G108" s="50"/>
      <c r="H108" s="50">
        <f t="shared" si="12"/>
        <v>0</v>
      </c>
    </row>
    <row r="109" spans="1:8" x14ac:dyDescent="0.25">
      <c r="A109" s="186" t="s">
        <v>481</v>
      </c>
      <c r="B109" s="186"/>
      <c r="C109" s="49" t="s">
        <v>448</v>
      </c>
      <c r="D109" s="49" t="s">
        <v>449</v>
      </c>
      <c r="E109" s="50"/>
      <c r="F109" s="50"/>
      <c r="G109" s="50"/>
      <c r="H109" s="50">
        <f t="shared" si="12"/>
        <v>0</v>
      </c>
    </row>
    <row r="110" spans="1:8" ht="25.5" x14ac:dyDescent="0.25">
      <c r="A110" s="176" t="s">
        <v>565</v>
      </c>
      <c r="B110" s="176"/>
      <c r="C110" s="124" t="s">
        <v>480</v>
      </c>
      <c r="D110" s="124" t="s">
        <v>450</v>
      </c>
      <c r="E110" s="53">
        <f>E101+E107+E108+E109</f>
        <v>49621562</v>
      </c>
      <c r="F110" s="53">
        <f t="shared" ref="F110:G110" si="20">F101+F107+F108+F109</f>
        <v>0</v>
      </c>
      <c r="G110" s="53">
        <f t="shared" si="20"/>
        <v>0</v>
      </c>
      <c r="H110" s="53">
        <f t="shared" si="12"/>
        <v>49621562</v>
      </c>
    </row>
    <row r="111" spans="1:8" ht="21.75" customHeight="1" x14ac:dyDescent="0.25">
      <c r="A111" s="194" t="s">
        <v>566</v>
      </c>
      <c r="B111" s="194"/>
      <c r="C111" s="58" t="s">
        <v>573</v>
      </c>
      <c r="D111" s="58" t="s">
        <v>482</v>
      </c>
      <c r="E111" s="59">
        <f>E80+E110</f>
        <v>54621562</v>
      </c>
      <c r="F111" s="59">
        <f t="shared" ref="F111:G111" si="21">F80+F110</f>
        <v>0</v>
      </c>
      <c r="G111" s="59">
        <f t="shared" si="21"/>
        <v>0</v>
      </c>
      <c r="H111" s="126">
        <f t="shared" si="12"/>
        <v>54621562</v>
      </c>
    </row>
    <row r="112" spans="1:8" x14ac:dyDescent="0.25">
      <c r="A112" s="40"/>
      <c r="B112" s="40"/>
      <c r="C112" s="7"/>
      <c r="D112" s="7"/>
      <c r="E112" s="8"/>
      <c r="F112" s="8"/>
      <c r="G112" s="8"/>
      <c r="H112" s="8"/>
    </row>
    <row r="113" spans="1:9" x14ac:dyDescent="0.25">
      <c r="A113" s="40"/>
      <c r="B113" s="40"/>
      <c r="C113" s="7"/>
      <c r="D113" s="7"/>
      <c r="E113" s="8"/>
      <c r="F113" s="8"/>
      <c r="G113" s="8"/>
      <c r="H113" s="8"/>
    </row>
    <row r="114" spans="1:9" x14ac:dyDescent="0.25">
      <c r="A114" s="40"/>
      <c r="B114" s="40"/>
      <c r="C114" s="7"/>
      <c r="D114" s="7"/>
      <c r="E114" s="8"/>
      <c r="F114" s="8"/>
      <c r="G114" s="8"/>
      <c r="H114" s="8"/>
    </row>
    <row r="115" spans="1:9" x14ac:dyDescent="0.25">
      <c r="A115" s="193"/>
      <c r="B115" s="193"/>
      <c r="C115" s="9"/>
      <c r="D115" s="9"/>
      <c r="E115" s="8"/>
      <c r="F115" s="8"/>
      <c r="G115" s="8"/>
      <c r="H115" s="8"/>
    </row>
    <row r="116" spans="1:9" x14ac:dyDescent="0.25">
      <c r="A116" s="176" t="s">
        <v>52</v>
      </c>
      <c r="B116" s="176"/>
      <c r="C116" s="188" t="s">
        <v>574</v>
      </c>
      <c r="D116" s="188"/>
      <c r="E116" s="188"/>
      <c r="F116" s="188"/>
      <c r="G116" s="188"/>
      <c r="H116" s="188"/>
    </row>
    <row r="117" spans="1:9" x14ac:dyDescent="0.25">
      <c r="A117" s="176" t="s">
        <v>176</v>
      </c>
      <c r="B117" s="176"/>
      <c r="C117" s="191" t="s">
        <v>177</v>
      </c>
      <c r="D117" s="52"/>
      <c r="E117" s="189" t="str">
        <f>E6</f>
        <v>2021. évi eredeti előirányzat</v>
      </c>
      <c r="F117" s="189"/>
      <c r="G117" s="189"/>
      <c r="H117" s="189"/>
    </row>
    <row r="118" spans="1:9" ht="25.5" x14ac:dyDescent="0.25">
      <c r="A118" s="176"/>
      <c r="B118" s="176"/>
      <c r="C118" s="191"/>
      <c r="D118" s="52"/>
      <c r="E118" s="61" t="s">
        <v>1</v>
      </c>
      <c r="F118" s="61" t="s">
        <v>2</v>
      </c>
      <c r="G118" s="61" t="s">
        <v>3</v>
      </c>
      <c r="H118" s="61" t="s">
        <v>4</v>
      </c>
    </row>
    <row r="119" spans="1:9" x14ac:dyDescent="0.25">
      <c r="A119" s="176">
        <v>1</v>
      </c>
      <c r="B119" s="176"/>
      <c r="C119" s="61">
        <v>2</v>
      </c>
      <c r="D119" s="52"/>
      <c r="E119" s="61">
        <v>3</v>
      </c>
      <c r="F119" s="61">
        <v>4</v>
      </c>
      <c r="G119" s="61">
        <v>5</v>
      </c>
      <c r="H119" s="61">
        <v>6</v>
      </c>
    </row>
    <row r="120" spans="1:9" x14ac:dyDescent="0.25">
      <c r="A120" s="195" t="s">
        <v>51</v>
      </c>
      <c r="B120" s="195"/>
      <c r="C120" s="195"/>
      <c r="D120" s="195"/>
      <c r="E120" s="195"/>
      <c r="F120" s="195"/>
      <c r="G120" s="195"/>
      <c r="H120" s="195"/>
    </row>
    <row r="121" spans="1:9" x14ac:dyDescent="0.25">
      <c r="A121" s="182" t="s">
        <v>234</v>
      </c>
      <c r="B121" s="182"/>
      <c r="C121" s="42" t="s">
        <v>393</v>
      </c>
      <c r="D121" s="42" t="s">
        <v>389</v>
      </c>
      <c r="E121" s="43">
        <v>22186800</v>
      </c>
      <c r="F121" s="43"/>
      <c r="G121" s="43"/>
      <c r="H121" s="43">
        <f t="shared" ref="H121:H142" si="22">E121+F121+G121</f>
        <v>22186800</v>
      </c>
    </row>
    <row r="122" spans="1:9" ht="25.5" x14ac:dyDescent="0.25">
      <c r="A122" s="182" t="s">
        <v>235</v>
      </c>
      <c r="B122" s="182"/>
      <c r="C122" s="42" t="s">
        <v>390</v>
      </c>
      <c r="D122" s="42" t="s">
        <v>391</v>
      </c>
      <c r="E122" s="43">
        <v>3490912</v>
      </c>
      <c r="F122" s="43"/>
      <c r="G122" s="43"/>
      <c r="H122" s="43">
        <f t="shared" si="22"/>
        <v>3490912</v>
      </c>
    </row>
    <row r="123" spans="1:9" x14ac:dyDescent="0.25">
      <c r="A123" s="182" t="s">
        <v>236</v>
      </c>
      <c r="B123" s="182"/>
      <c r="C123" s="42" t="s">
        <v>57</v>
      </c>
      <c r="D123" s="42" t="s">
        <v>392</v>
      </c>
      <c r="E123" s="43">
        <v>23622550</v>
      </c>
      <c r="F123" s="43"/>
      <c r="G123" s="43"/>
      <c r="H123" s="43">
        <f t="shared" si="22"/>
        <v>23622550</v>
      </c>
    </row>
    <row r="124" spans="1:9" x14ac:dyDescent="0.25">
      <c r="A124" s="182" t="s">
        <v>237</v>
      </c>
      <c r="B124" s="182"/>
      <c r="C124" s="42" t="s">
        <v>34</v>
      </c>
      <c r="D124" s="42" t="s">
        <v>394</v>
      </c>
      <c r="E124" s="43"/>
      <c r="F124" s="43"/>
      <c r="G124" s="43"/>
      <c r="H124" s="43">
        <f t="shared" si="22"/>
        <v>0</v>
      </c>
    </row>
    <row r="125" spans="1:9" x14ac:dyDescent="0.25">
      <c r="A125" s="182" t="s">
        <v>238</v>
      </c>
      <c r="B125" s="182"/>
      <c r="C125" s="42" t="s">
        <v>396</v>
      </c>
      <c r="D125" s="42" t="s">
        <v>395</v>
      </c>
      <c r="E125" s="43"/>
      <c r="F125" s="43"/>
      <c r="G125" s="43"/>
      <c r="H125" s="43">
        <f t="shared" si="22"/>
        <v>0</v>
      </c>
      <c r="I125" s="32" t="s">
        <v>183</v>
      </c>
    </row>
    <row r="126" spans="1:9" x14ac:dyDescent="0.25">
      <c r="A126" s="182" t="s">
        <v>239</v>
      </c>
      <c r="B126" s="182"/>
      <c r="C126" s="42" t="s">
        <v>398</v>
      </c>
      <c r="D126" s="42" t="s">
        <v>397</v>
      </c>
      <c r="E126" s="43">
        <v>5321300</v>
      </c>
      <c r="F126" s="43"/>
      <c r="G126" s="43"/>
      <c r="H126" s="43">
        <f t="shared" si="22"/>
        <v>5321300</v>
      </c>
    </row>
    <row r="127" spans="1:9" x14ac:dyDescent="0.25">
      <c r="A127" s="182" t="s">
        <v>240</v>
      </c>
      <c r="B127" s="182"/>
      <c r="C127" s="42" t="s">
        <v>37</v>
      </c>
      <c r="D127" s="42" t="s">
        <v>399</v>
      </c>
      <c r="E127" s="43"/>
      <c r="F127" s="43"/>
      <c r="G127" s="43"/>
      <c r="H127" s="43">
        <f t="shared" si="22"/>
        <v>0</v>
      </c>
    </row>
    <row r="128" spans="1:9" x14ac:dyDescent="0.25">
      <c r="A128" s="182" t="s">
        <v>241</v>
      </c>
      <c r="B128" s="182"/>
      <c r="C128" s="42" t="s">
        <v>401</v>
      </c>
      <c r="D128" s="42" t="s">
        <v>400</v>
      </c>
      <c r="E128" s="43"/>
      <c r="F128" s="43"/>
      <c r="G128" s="43"/>
      <c r="H128" s="43">
        <f t="shared" si="22"/>
        <v>0</v>
      </c>
    </row>
    <row r="129" spans="1:8" ht="25.5" x14ac:dyDescent="0.25">
      <c r="A129" s="176" t="s">
        <v>242</v>
      </c>
      <c r="B129" s="176"/>
      <c r="C129" s="52" t="s">
        <v>403</v>
      </c>
      <c r="D129" s="52" t="s">
        <v>402</v>
      </c>
      <c r="E129" s="53">
        <f>SUM(E121:E128)</f>
        <v>54621562</v>
      </c>
      <c r="F129" s="53">
        <f t="shared" ref="F129:H129" si="23">SUM(F121:F128)</f>
        <v>0</v>
      </c>
      <c r="G129" s="53">
        <f t="shared" si="23"/>
        <v>0</v>
      </c>
      <c r="H129" s="53">
        <f t="shared" si="23"/>
        <v>54621562</v>
      </c>
    </row>
    <row r="130" spans="1:8" ht="25.5" x14ac:dyDescent="0.25">
      <c r="A130" s="182" t="s">
        <v>243</v>
      </c>
      <c r="B130" s="182"/>
      <c r="C130" s="42" t="s">
        <v>502</v>
      </c>
      <c r="D130" s="42" t="s">
        <v>485</v>
      </c>
      <c r="E130" s="43"/>
      <c r="F130" s="43"/>
      <c r="G130" s="43"/>
      <c r="H130" s="43">
        <f t="shared" si="22"/>
        <v>0</v>
      </c>
    </row>
    <row r="131" spans="1:8" x14ac:dyDescent="0.25">
      <c r="A131" s="182" t="s">
        <v>244</v>
      </c>
      <c r="B131" s="182"/>
      <c r="C131" s="42" t="s">
        <v>503</v>
      </c>
      <c r="D131" s="42" t="s">
        <v>486</v>
      </c>
      <c r="E131" s="43"/>
      <c r="F131" s="43"/>
      <c r="G131" s="43"/>
      <c r="H131" s="43">
        <f t="shared" si="22"/>
        <v>0</v>
      </c>
    </row>
    <row r="132" spans="1:8" ht="25.5" x14ac:dyDescent="0.25">
      <c r="A132" s="182" t="s">
        <v>245</v>
      </c>
      <c r="B132" s="182"/>
      <c r="C132" s="42" t="s">
        <v>41</v>
      </c>
      <c r="D132" s="42" t="s">
        <v>487</v>
      </c>
      <c r="E132" s="43"/>
      <c r="F132" s="43"/>
      <c r="G132" s="43"/>
      <c r="H132" s="43">
        <f t="shared" si="22"/>
        <v>0</v>
      </c>
    </row>
    <row r="133" spans="1:8" ht="25.5" x14ac:dyDescent="0.25">
      <c r="A133" s="182" t="s">
        <v>246</v>
      </c>
      <c r="B133" s="182"/>
      <c r="C133" s="42" t="s">
        <v>42</v>
      </c>
      <c r="D133" s="42" t="s">
        <v>488</v>
      </c>
      <c r="E133" s="43"/>
      <c r="F133" s="43"/>
      <c r="G133" s="43"/>
      <c r="H133" s="43">
        <f t="shared" si="22"/>
        <v>0</v>
      </c>
    </row>
    <row r="134" spans="1:8" ht="25.5" x14ac:dyDescent="0.25">
      <c r="A134" s="182" t="s">
        <v>185</v>
      </c>
      <c r="B134" s="182"/>
      <c r="C134" s="42" t="s">
        <v>489</v>
      </c>
      <c r="D134" s="42" t="s">
        <v>490</v>
      </c>
      <c r="E134" s="43"/>
      <c r="F134" s="43"/>
      <c r="G134" s="43"/>
      <c r="H134" s="43">
        <f t="shared" si="22"/>
        <v>0</v>
      </c>
    </row>
    <row r="135" spans="1:8" ht="25.5" x14ac:dyDescent="0.25">
      <c r="A135" s="182" t="s">
        <v>252</v>
      </c>
      <c r="B135" s="182"/>
      <c r="C135" s="42" t="s">
        <v>491</v>
      </c>
      <c r="D135" s="42" t="s">
        <v>492</v>
      </c>
      <c r="E135" s="43"/>
      <c r="F135" s="43"/>
      <c r="G135" s="43"/>
      <c r="H135" s="43">
        <f t="shared" si="22"/>
        <v>0</v>
      </c>
    </row>
    <row r="136" spans="1:8" x14ac:dyDescent="0.25">
      <c r="A136" s="182" t="s">
        <v>253</v>
      </c>
      <c r="B136" s="182"/>
      <c r="C136" s="42" t="s">
        <v>43</v>
      </c>
      <c r="D136" s="42" t="s">
        <v>493</v>
      </c>
      <c r="E136" s="43"/>
      <c r="F136" s="43"/>
      <c r="G136" s="43"/>
      <c r="H136" s="43">
        <f t="shared" si="22"/>
        <v>0</v>
      </c>
    </row>
    <row r="137" spans="1:8" ht="25.5" x14ac:dyDescent="0.25">
      <c r="A137" s="182" t="s">
        <v>254</v>
      </c>
      <c r="B137" s="182"/>
      <c r="C137" s="42" t="s">
        <v>494</v>
      </c>
      <c r="D137" s="42" t="s">
        <v>495</v>
      </c>
      <c r="E137" s="43"/>
      <c r="F137" s="43"/>
      <c r="G137" s="43"/>
      <c r="H137" s="43">
        <f t="shared" si="22"/>
        <v>0</v>
      </c>
    </row>
    <row r="138" spans="1:8" x14ac:dyDescent="0.25">
      <c r="A138" s="182" t="s">
        <v>255</v>
      </c>
      <c r="B138" s="182"/>
      <c r="C138" s="42" t="s">
        <v>504</v>
      </c>
      <c r="D138" s="42" t="s">
        <v>496</v>
      </c>
      <c r="E138" s="43"/>
      <c r="F138" s="43"/>
      <c r="G138" s="43"/>
      <c r="H138" s="43">
        <f t="shared" si="22"/>
        <v>0</v>
      </c>
    </row>
    <row r="139" spans="1:8" ht="25.5" x14ac:dyDescent="0.25">
      <c r="A139" s="186" t="s">
        <v>262</v>
      </c>
      <c r="B139" s="186"/>
      <c r="C139" s="49" t="s">
        <v>505</v>
      </c>
      <c r="D139" s="49" t="s">
        <v>483</v>
      </c>
      <c r="E139" s="50">
        <f>SUM(E130:E138)</f>
        <v>0</v>
      </c>
      <c r="F139" s="50">
        <f t="shared" ref="F139:H139" si="24">SUM(F130:F138)</f>
        <v>0</v>
      </c>
      <c r="G139" s="50">
        <f t="shared" si="24"/>
        <v>0</v>
      </c>
      <c r="H139" s="50">
        <f t="shared" si="24"/>
        <v>0</v>
      </c>
    </row>
    <row r="140" spans="1:8" x14ac:dyDescent="0.25">
      <c r="A140" s="186" t="s">
        <v>263</v>
      </c>
      <c r="B140" s="186"/>
      <c r="C140" s="49" t="s">
        <v>506</v>
      </c>
      <c r="D140" s="49" t="s">
        <v>484</v>
      </c>
      <c r="E140" s="50"/>
      <c r="F140" s="50"/>
      <c r="G140" s="50"/>
      <c r="H140" s="50">
        <f t="shared" si="22"/>
        <v>0</v>
      </c>
    </row>
    <row r="141" spans="1:8" ht="25.5" x14ac:dyDescent="0.25">
      <c r="A141" s="186" t="s">
        <v>264</v>
      </c>
      <c r="B141" s="186"/>
      <c r="C141" s="49" t="s">
        <v>497</v>
      </c>
      <c r="D141" s="49" t="s">
        <v>498</v>
      </c>
      <c r="E141" s="50"/>
      <c r="F141" s="50"/>
      <c r="G141" s="50"/>
      <c r="H141" s="50">
        <f t="shared" si="22"/>
        <v>0</v>
      </c>
    </row>
    <row r="142" spans="1:8" x14ac:dyDescent="0.25">
      <c r="A142" s="186" t="s">
        <v>269</v>
      </c>
      <c r="B142" s="186"/>
      <c r="C142" s="49" t="s">
        <v>499</v>
      </c>
      <c r="D142" s="49" t="s">
        <v>500</v>
      </c>
      <c r="E142" s="50"/>
      <c r="F142" s="50"/>
      <c r="G142" s="50"/>
      <c r="H142" s="50">
        <f t="shared" si="22"/>
        <v>0</v>
      </c>
    </row>
    <row r="143" spans="1:8" ht="25.5" x14ac:dyDescent="0.25">
      <c r="A143" s="176" t="s">
        <v>271</v>
      </c>
      <c r="B143" s="176"/>
      <c r="C143" s="52" t="s">
        <v>507</v>
      </c>
      <c r="D143" s="52" t="s">
        <v>501</v>
      </c>
      <c r="E143" s="53">
        <f>E139+E140+E141+E142</f>
        <v>0</v>
      </c>
      <c r="F143" s="53">
        <f t="shared" ref="F143:H143" si="25">F139+F140+F141+F142</f>
        <v>0</v>
      </c>
      <c r="G143" s="53">
        <f t="shared" si="25"/>
        <v>0</v>
      </c>
      <c r="H143" s="53">
        <f t="shared" si="25"/>
        <v>0</v>
      </c>
    </row>
    <row r="144" spans="1:8" x14ac:dyDescent="0.25">
      <c r="A144" s="194" t="s">
        <v>272</v>
      </c>
      <c r="B144" s="194"/>
      <c r="C144" s="58" t="s">
        <v>508</v>
      </c>
      <c r="D144" s="58" t="s">
        <v>509</v>
      </c>
      <c r="E144" s="59">
        <f>E129+E143</f>
        <v>54621562</v>
      </c>
      <c r="F144" s="59">
        <f t="shared" ref="F144:H144" si="26">F129+F143</f>
        <v>0</v>
      </c>
      <c r="G144" s="59">
        <f t="shared" si="26"/>
        <v>0</v>
      </c>
      <c r="H144" s="126">
        <f t="shared" si="26"/>
        <v>54621562</v>
      </c>
    </row>
    <row r="145" spans="1:8" x14ac:dyDescent="0.25">
      <c r="A145" s="10"/>
      <c r="B145" s="11"/>
      <c r="C145" s="12"/>
      <c r="D145" s="12"/>
      <c r="E145" s="12"/>
      <c r="F145" s="12"/>
      <c r="G145" s="12"/>
      <c r="H145" s="13">
        <f>H111-H144</f>
        <v>0</v>
      </c>
    </row>
    <row r="146" spans="1:8" x14ac:dyDescent="0.25">
      <c r="A146" s="14"/>
      <c r="B146" s="15"/>
      <c r="C146" s="16"/>
      <c r="D146" s="16"/>
      <c r="E146" s="16"/>
      <c r="F146" s="16"/>
      <c r="G146" s="16"/>
      <c r="H146" s="16"/>
    </row>
    <row r="147" spans="1:8" x14ac:dyDescent="0.25">
      <c r="A147" s="17" t="s">
        <v>178</v>
      </c>
      <c r="B147" s="17"/>
      <c r="C147" s="18"/>
      <c r="D147" s="41"/>
      <c r="E147" s="224">
        <v>5</v>
      </c>
      <c r="F147" s="225"/>
      <c r="G147" s="225"/>
      <c r="H147" s="226"/>
    </row>
    <row r="148" spans="1:8" x14ac:dyDescent="0.25">
      <c r="A148" s="227"/>
      <c r="B148" s="228"/>
      <c r="C148" s="229"/>
      <c r="D148" s="39"/>
      <c r="E148" s="224"/>
      <c r="F148" s="225"/>
      <c r="G148" s="225"/>
      <c r="H148" s="226"/>
    </row>
    <row r="149" spans="1:8" x14ac:dyDescent="0.25">
      <c r="A149" s="19"/>
      <c r="B149" s="19"/>
      <c r="C149" s="20"/>
      <c r="D149" s="20"/>
      <c r="E149" s="21"/>
      <c r="F149" s="21"/>
      <c r="G149" s="21"/>
      <c r="H149" s="21"/>
    </row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  <row r="157" spans="1:8" ht="21.95" customHeight="1" x14ac:dyDescent="0.25"/>
    <row r="158" spans="1:8" ht="21.95" customHeight="1" x14ac:dyDescent="0.25"/>
  </sheetData>
  <mergeCells count="144">
    <mergeCell ref="C116:H116"/>
    <mergeCell ref="A148:C148"/>
    <mergeCell ref="E148:H148"/>
    <mergeCell ref="A141:B141"/>
    <mergeCell ref="A142:B142"/>
    <mergeCell ref="A143:B143"/>
    <mergeCell ref="A144:B144"/>
    <mergeCell ref="E147:H147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7:B118"/>
    <mergeCell ref="C117:C118"/>
    <mergeCell ref="E117:H117"/>
    <mergeCell ref="A119:B119"/>
    <mergeCell ref="A120:H120"/>
    <mergeCell ref="A109:B109"/>
    <mergeCell ref="A110:B110"/>
    <mergeCell ref="A111:B111"/>
    <mergeCell ref="A115:B115"/>
    <mergeCell ref="A116:B116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3:B33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16:B16"/>
    <mergeCell ref="A17:B17"/>
    <mergeCell ref="A18:B18"/>
    <mergeCell ref="A19:B19"/>
    <mergeCell ref="A20:B20"/>
    <mergeCell ref="A21:B21"/>
    <mergeCell ref="A22:B22"/>
    <mergeCell ref="A8:B8"/>
    <mergeCell ref="A9:H9"/>
    <mergeCell ref="A11:B11"/>
    <mergeCell ref="A12:B12"/>
    <mergeCell ref="A13:B13"/>
  </mergeCells>
  <pageMargins left="0.7" right="0.7" top="0.75" bottom="0.75" header="0.3" footer="0.3"/>
  <pageSetup paperSize="9" scale="74" orientation="portrait" r:id="rId1"/>
  <rowBreaks count="1" manualBreakCount="1">
    <brk id="99" max="8" man="1"/>
  </rowBreaks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I158"/>
  <sheetViews>
    <sheetView view="pageBreakPreview" topLeftCell="A52" zoomScale="60" zoomScaleNormal="100" workbookViewId="0">
      <selection activeCell="G141" sqref="G141"/>
    </sheetView>
  </sheetViews>
  <sheetFormatPr defaultColWidth="9.140625" defaultRowHeight="15" x14ac:dyDescent="0.25"/>
  <cols>
    <col min="1" max="1" width="8.5703125" style="22" customWidth="1"/>
    <col min="2" max="2" width="9.140625" style="22" hidden="1" customWidth="1"/>
    <col min="3" max="3" width="28" style="23" customWidth="1"/>
    <col min="4" max="4" width="7.140625" style="23" customWidth="1"/>
    <col min="5" max="5" width="18.85546875" style="6" customWidth="1"/>
    <col min="6" max="6" width="14.5703125" style="6" customWidth="1"/>
    <col min="7" max="7" width="14.28515625" style="6" customWidth="1"/>
    <col min="8" max="8" width="15.425781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2" spans="1:8" ht="15" customHeight="1" x14ac:dyDescent="0.25">
      <c r="A2" s="187" t="s">
        <v>515</v>
      </c>
      <c r="B2" s="187"/>
      <c r="C2" s="187"/>
      <c r="D2" s="187"/>
      <c r="E2" s="187"/>
      <c r="F2" s="187"/>
      <c r="G2" s="187"/>
      <c r="H2" s="187"/>
    </row>
    <row r="3" spans="1:8" x14ac:dyDescent="0.25">
      <c r="A3" s="176" t="s">
        <v>52</v>
      </c>
      <c r="B3" s="176"/>
      <c r="C3" s="188" t="s">
        <v>545</v>
      </c>
      <c r="D3" s="188"/>
      <c r="E3" s="188"/>
      <c r="F3" s="188"/>
      <c r="G3" s="188"/>
      <c r="H3" s="188"/>
    </row>
    <row r="4" spans="1:8" x14ac:dyDescent="0.25">
      <c r="A4" s="176" t="s">
        <v>174</v>
      </c>
      <c r="B4" s="176"/>
      <c r="C4" s="189" t="s">
        <v>175</v>
      </c>
      <c r="D4" s="189"/>
      <c r="E4" s="189"/>
      <c r="F4" s="189"/>
      <c r="G4" s="189"/>
      <c r="H4" s="189"/>
    </row>
    <row r="5" spans="1:8" x14ac:dyDescent="0.25">
      <c r="A5" s="190"/>
      <c r="B5" s="190"/>
      <c r="C5" s="54"/>
      <c r="D5" s="54"/>
      <c r="E5" s="55"/>
      <c r="F5" s="55"/>
      <c r="G5" s="55"/>
      <c r="H5" s="62"/>
    </row>
    <row r="6" spans="1:8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8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8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8" x14ac:dyDescent="0.25">
      <c r="A9" s="181" t="s">
        <v>50</v>
      </c>
      <c r="B9" s="181"/>
      <c r="C9" s="181"/>
      <c r="D9" s="181"/>
      <c r="E9" s="181"/>
      <c r="F9" s="181"/>
      <c r="G9" s="181"/>
      <c r="H9" s="181"/>
    </row>
    <row r="11" spans="1:8" ht="38.25" x14ac:dyDescent="0.25">
      <c r="A11" s="174" t="s">
        <v>234</v>
      </c>
      <c r="B11" s="175"/>
      <c r="C11" s="42" t="s">
        <v>6</v>
      </c>
      <c r="D11" s="42" t="s">
        <v>214</v>
      </c>
      <c r="E11" s="43"/>
      <c r="F11" s="44"/>
      <c r="G11" s="43"/>
      <c r="H11" s="43">
        <f t="shared" ref="H11:H74" si="0">E11+F11+G11</f>
        <v>0</v>
      </c>
    </row>
    <row r="12" spans="1:8" ht="38.25" x14ac:dyDescent="0.25">
      <c r="A12" s="174" t="s">
        <v>235</v>
      </c>
      <c r="B12" s="175"/>
      <c r="C12" s="42" t="s">
        <v>215</v>
      </c>
      <c r="D12" s="42" t="s">
        <v>216</v>
      </c>
      <c r="E12" s="43"/>
      <c r="F12" s="44"/>
      <c r="G12" s="44"/>
      <c r="H12" s="43">
        <f t="shared" si="0"/>
        <v>0</v>
      </c>
    </row>
    <row r="13" spans="1:8" ht="51" x14ac:dyDescent="0.25">
      <c r="A13" s="174" t="s">
        <v>236</v>
      </c>
      <c r="B13" s="175"/>
      <c r="C13" s="42" t="s">
        <v>217</v>
      </c>
      <c r="D13" s="42" t="s">
        <v>549</v>
      </c>
      <c r="E13" s="43"/>
      <c r="F13" s="44"/>
      <c r="G13" s="44"/>
      <c r="H13" s="43">
        <f t="shared" si="0"/>
        <v>0</v>
      </c>
    </row>
    <row r="14" spans="1:8" ht="38.25" x14ac:dyDescent="0.25">
      <c r="A14" s="122" t="s">
        <v>237</v>
      </c>
      <c r="B14" s="122"/>
      <c r="C14" s="42" t="s">
        <v>548</v>
      </c>
      <c r="D14" s="42" t="s">
        <v>550</v>
      </c>
      <c r="E14" s="43"/>
      <c r="F14" s="44"/>
      <c r="G14" s="44"/>
      <c r="H14" s="43">
        <f t="shared" si="0"/>
        <v>0</v>
      </c>
    </row>
    <row r="15" spans="1:8" ht="51" x14ac:dyDescent="0.25">
      <c r="A15" s="122" t="s">
        <v>238</v>
      </c>
      <c r="B15" s="122"/>
      <c r="C15" s="42" t="s">
        <v>551</v>
      </c>
      <c r="D15" s="42" t="s">
        <v>218</v>
      </c>
      <c r="E15" s="43">
        <f>E13+E14</f>
        <v>0</v>
      </c>
      <c r="F15" s="43">
        <f t="shared" ref="F15:G15" si="1">F13+F14</f>
        <v>0</v>
      </c>
      <c r="G15" s="43">
        <f t="shared" si="1"/>
        <v>0</v>
      </c>
      <c r="H15" s="43">
        <f t="shared" si="0"/>
        <v>0</v>
      </c>
    </row>
    <row r="16" spans="1:8" ht="25.5" x14ac:dyDescent="0.25">
      <c r="A16" s="174" t="s">
        <v>239</v>
      </c>
      <c r="B16" s="175"/>
      <c r="C16" s="42" t="s">
        <v>219</v>
      </c>
      <c r="D16" s="42" t="s">
        <v>220</v>
      </c>
      <c r="E16" s="43"/>
      <c r="F16" s="44"/>
      <c r="G16" s="44"/>
      <c r="H16" s="43">
        <f t="shared" si="0"/>
        <v>0</v>
      </c>
    </row>
    <row r="17" spans="1:8" ht="38.25" x14ac:dyDescent="0.25">
      <c r="A17" s="174" t="s">
        <v>240</v>
      </c>
      <c r="B17" s="175"/>
      <c r="C17" s="42" t="s">
        <v>221</v>
      </c>
      <c r="D17" s="42" t="s">
        <v>222</v>
      </c>
      <c r="E17" s="44"/>
      <c r="F17" s="44"/>
      <c r="G17" s="44"/>
      <c r="H17" s="44">
        <f t="shared" si="0"/>
        <v>0</v>
      </c>
    </row>
    <row r="18" spans="1:8" x14ac:dyDescent="0.25">
      <c r="A18" s="174" t="s">
        <v>241</v>
      </c>
      <c r="B18" s="175"/>
      <c r="C18" s="45" t="s">
        <v>182</v>
      </c>
      <c r="D18" s="45" t="s">
        <v>223</v>
      </c>
      <c r="E18" s="46"/>
      <c r="F18" s="46"/>
      <c r="G18" s="46"/>
      <c r="H18" s="46">
        <f t="shared" si="0"/>
        <v>0</v>
      </c>
    </row>
    <row r="19" spans="1:8" ht="25.5" x14ac:dyDescent="0.25">
      <c r="A19" s="177" t="s">
        <v>242</v>
      </c>
      <c r="B19" s="178"/>
      <c r="C19" s="18" t="s">
        <v>553</v>
      </c>
      <c r="D19" s="18" t="s">
        <v>224</v>
      </c>
      <c r="E19" s="47">
        <f>E11+E12+E13+E16+E17+E18</f>
        <v>0</v>
      </c>
      <c r="F19" s="47">
        <f>F11+F12+F13+F16+F17+F18</f>
        <v>0</v>
      </c>
      <c r="G19" s="47">
        <f>G11+G12+G13+G16+G17+G18</f>
        <v>0</v>
      </c>
      <c r="H19" s="47">
        <f t="shared" si="0"/>
        <v>0</v>
      </c>
    </row>
    <row r="20" spans="1:8" x14ac:dyDescent="0.25">
      <c r="A20" s="177" t="s">
        <v>243</v>
      </c>
      <c r="B20" s="178"/>
      <c r="C20" s="18" t="s">
        <v>8</v>
      </c>
      <c r="D20" s="18" t="s">
        <v>229</v>
      </c>
      <c r="E20" s="48"/>
      <c r="F20" s="48"/>
      <c r="G20" s="48"/>
      <c r="H20" s="48">
        <f t="shared" si="0"/>
        <v>0</v>
      </c>
    </row>
    <row r="21" spans="1:8" ht="51" x14ac:dyDescent="0.25">
      <c r="A21" s="177" t="s">
        <v>244</v>
      </c>
      <c r="B21" s="178"/>
      <c r="C21" s="18" t="s">
        <v>225</v>
      </c>
      <c r="D21" s="18" t="s">
        <v>230</v>
      </c>
      <c r="E21" s="48"/>
      <c r="F21" s="48"/>
      <c r="G21" s="48"/>
      <c r="H21" s="48">
        <f t="shared" si="0"/>
        <v>0</v>
      </c>
    </row>
    <row r="22" spans="1:8" ht="51" x14ac:dyDescent="0.25">
      <c r="A22" s="177" t="s">
        <v>245</v>
      </c>
      <c r="B22" s="178"/>
      <c r="C22" s="18" t="s">
        <v>226</v>
      </c>
      <c r="D22" s="18" t="s">
        <v>231</v>
      </c>
      <c r="E22" s="48"/>
      <c r="F22" s="48"/>
      <c r="G22" s="48"/>
      <c r="H22" s="48">
        <f t="shared" si="0"/>
        <v>0</v>
      </c>
    </row>
    <row r="23" spans="1:8" ht="51" x14ac:dyDescent="0.25">
      <c r="A23" s="177" t="s">
        <v>246</v>
      </c>
      <c r="B23" s="178"/>
      <c r="C23" s="18" t="s">
        <v>227</v>
      </c>
      <c r="D23" s="18" t="s">
        <v>232</v>
      </c>
      <c r="E23" s="48"/>
      <c r="F23" s="48"/>
      <c r="G23" s="48"/>
      <c r="H23" s="48">
        <f t="shared" si="0"/>
        <v>0</v>
      </c>
    </row>
    <row r="24" spans="1:8" ht="38.25" x14ac:dyDescent="0.25">
      <c r="A24" s="177" t="s">
        <v>185</v>
      </c>
      <c r="B24" s="178"/>
      <c r="C24" s="18" t="s">
        <v>228</v>
      </c>
      <c r="D24" s="18" t="s">
        <v>233</v>
      </c>
      <c r="E24" s="47"/>
      <c r="F24" s="48"/>
      <c r="G24" s="48"/>
      <c r="H24" s="47">
        <f t="shared" si="0"/>
        <v>0</v>
      </c>
    </row>
    <row r="25" spans="1:8" ht="38.25" x14ac:dyDescent="0.25">
      <c r="A25" s="179" t="s">
        <v>252</v>
      </c>
      <c r="B25" s="180"/>
      <c r="C25" s="49" t="s">
        <v>554</v>
      </c>
      <c r="D25" s="49" t="s">
        <v>247</v>
      </c>
      <c r="E25" s="50">
        <f>SUM(E19:E24)</f>
        <v>0</v>
      </c>
      <c r="F25" s="50">
        <f t="shared" ref="F25:G25" si="2">SUM(F19:F24)</f>
        <v>0</v>
      </c>
      <c r="G25" s="50">
        <f t="shared" si="2"/>
        <v>0</v>
      </c>
      <c r="H25" s="50">
        <f t="shared" si="0"/>
        <v>0</v>
      </c>
    </row>
    <row r="26" spans="1:8" ht="25.5" x14ac:dyDescent="0.25">
      <c r="A26" s="174" t="s">
        <v>253</v>
      </c>
      <c r="B26" s="175"/>
      <c r="C26" s="42" t="s">
        <v>10</v>
      </c>
      <c r="D26" s="42" t="s">
        <v>256</v>
      </c>
      <c r="E26" s="44"/>
      <c r="F26" s="44"/>
      <c r="G26" s="44"/>
      <c r="H26" s="44">
        <f t="shared" si="0"/>
        <v>0</v>
      </c>
    </row>
    <row r="27" spans="1:8" ht="51" x14ac:dyDescent="0.25">
      <c r="A27" s="174" t="s">
        <v>254</v>
      </c>
      <c r="B27" s="175"/>
      <c r="C27" s="42" t="s">
        <v>248</v>
      </c>
      <c r="D27" s="42" t="s">
        <v>257</v>
      </c>
      <c r="E27" s="44"/>
      <c r="F27" s="44"/>
      <c r="G27" s="44"/>
      <c r="H27" s="44">
        <f t="shared" si="0"/>
        <v>0</v>
      </c>
    </row>
    <row r="28" spans="1:8" ht="51" x14ac:dyDescent="0.25">
      <c r="A28" s="174" t="s">
        <v>255</v>
      </c>
      <c r="B28" s="175"/>
      <c r="C28" s="42" t="s">
        <v>249</v>
      </c>
      <c r="D28" s="42" t="s">
        <v>258</v>
      </c>
      <c r="E28" s="44"/>
      <c r="F28" s="44"/>
      <c r="G28" s="44"/>
      <c r="H28" s="44">
        <f t="shared" si="0"/>
        <v>0</v>
      </c>
    </row>
    <row r="29" spans="1:8" ht="51" x14ac:dyDescent="0.25">
      <c r="A29" s="174" t="s">
        <v>262</v>
      </c>
      <c r="B29" s="175"/>
      <c r="C29" s="42" t="s">
        <v>250</v>
      </c>
      <c r="D29" s="42" t="s">
        <v>259</v>
      </c>
      <c r="E29" s="44"/>
      <c r="F29" s="44"/>
      <c r="G29" s="44"/>
      <c r="H29" s="44">
        <f t="shared" si="0"/>
        <v>0</v>
      </c>
    </row>
    <row r="30" spans="1:8" ht="38.25" x14ac:dyDescent="0.25">
      <c r="A30" s="174" t="s">
        <v>263</v>
      </c>
      <c r="B30" s="175"/>
      <c r="C30" s="42" t="s">
        <v>251</v>
      </c>
      <c r="D30" s="42" t="s">
        <v>260</v>
      </c>
      <c r="E30" s="44"/>
      <c r="F30" s="43"/>
      <c r="G30" s="44"/>
      <c r="H30" s="43">
        <f t="shared" si="0"/>
        <v>0</v>
      </c>
    </row>
    <row r="31" spans="1:8" ht="38.25" x14ac:dyDescent="0.25">
      <c r="A31" s="179" t="s">
        <v>264</v>
      </c>
      <c r="B31" s="180"/>
      <c r="C31" s="49" t="s">
        <v>552</v>
      </c>
      <c r="D31" s="49" t="s">
        <v>261</v>
      </c>
      <c r="E31" s="51">
        <f>SUM(E26:E30)</f>
        <v>0</v>
      </c>
      <c r="F31" s="51">
        <f t="shared" ref="F31:G31" si="3">SUM(F26:F30)</f>
        <v>0</v>
      </c>
      <c r="G31" s="51">
        <f t="shared" si="3"/>
        <v>0</v>
      </c>
      <c r="H31" s="51">
        <f t="shared" si="0"/>
        <v>0</v>
      </c>
    </row>
    <row r="32" spans="1:8" ht="25.5" customHeight="1" x14ac:dyDescent="0.25">
      <c r="A32" s="174" t="s">
        <v>269</v>
      </c>
      <c r="B32" s="175"/>
      <c r="C32" s="42" t="s">
        <v>265</v>
      </c>
      <c r="D32" s="42" t="s">
        <v>266</v>
      </c>
      <c r="E32" s="43"/>
      <c r="F32" s="44">
        <f t="shared" ref="F32:G32" si="4">F33+F39+F35</f>
        <v>0</v>
      </c>
      <c r="G32" s="44">
        <f t="shared" si="4"/>
        <v>0</v>
      </c>
      <c r="H32" s="43">
        <f t="shared" si="0"/>
        <v>0</v>
      </c>
    </row>
    <row r="33" spans="1:8" x14ac:dyDescent="0.25">
      <c r="A33" s="174" t="s">
        <v>271</v>
      </c>
      <c r="B33" s="175"/>
      <c r="C33" s="42" t="s">
        <v>267</v>
      </c>
      <c r="D33" s="42" t="s">
        <v>268</v>
      </c>
      <c r="E33" s="43"/>
      <c r="F33" s="44"/>
      <c r="G33" s="44"/>
      <c r="H33" s="43">
        <f t="shared" si="0"/>
        <v>0</v>
      </c>
    </row>
    <row r="34" spans="1:8" x14ac:dyDescent="0.25">
      <c r="A34" s="123" t="s">
        <v>272</v>
      </c>
      <c r="B34" s="123"/>
      <c r="C34" s="18" t="s">
        <v>555</v>
      </c>
      <c r="D34" s="18" t="s">
        <v>270</v>
      </c>
      <c r="E34" s="47">
        <f>SUM(E32:E33)</f>
        <v>0</v>
      </c>
      <c r="F34" s="47">
        <f t="shared" ref="F34:G34" si="5">SUM(F32:F33)</f>
        <v>0</v>
      </c>
      <c r="G34" s="47">
        <f t="shared" si="5"/>
        <v>0</v>
      </c>
      <c r="H34" s="47">
        <f t="shared" si="0"/>
        <v>0</v>
      </c>
    </row>
    <row r="35" spans="1:8" ht="25.5" x14ac:dyDescent="0.25">
      <c r="A35" s="177" t="s">
        <v>273</v>
      </c>
      <c r="B35" s="178"/>
      <c r="C35" s="18" t="s">
        <v>279</v>
      </c>
      <c r="D35" s="18" t="s">
        <v>280</v>
      </c>
      <c r="E35" s="47"/>
      <c r="F35" s="48"/>
      <c r="G35" s="48"/>
      <c r="H35" s="47">
        <f t="shared" si="0"/>
        <v>0</v>
      </c>
    </row>
    <row r="36" spans="1:8" ht="25.5" x14ac:dyDescent="0.25">
      <c r="A36" s="177" t="s">
        <v>274</v>
      </c>
      <c r="B36" s="178"/>
      <c r="C36" s="18" t="s">
        <v>281</v>
      </c>
      <c r="D36" s="18" t="s">
        <v>282</v>
      </c>
      <c r="E36" s="47"/>
      <c r="F36" s="48"/>
      <c r="G36" s="48"/>
      <c r="H36" s="47">
        <f t="shared" si="0"/>
        <v>0</v>
      </c>
    </row>
    <row r="37" spans="1:8" x14ac:dyDescent="0.25">
      <c r="A37" s="177" t="s">
        <v>275</v>
      </c>
      <c r="B37" s="178"/>
      <c r="C37" s="18" t="s">
        <v>283</v>
      </c>
      <c r="D37" s="18" t="s">
        <v>284</v>
      </c>
      <c r="E37" s="47"/>
      <c r="F37" s="48"/>
      <c r="G37" s="48"/>
      <c r="H37" s="47">
        <f t="shared" si="0"/>
        <v>0</v>
      </c>
    </row>
    <row r="38" spans="1:8" x14ac:dyDescent="0.25">
      <c r="A38" s="174" t="s">
        <v>276</v>
      </c>
      <c r="B38" s="175"/>
      <c r="C38" s="42" t="s">
        <v>186</v>
      </c>
      <c r="D38" s="42" t="s">
        <v>285</v>
      </c>
      <c r="E38" s="43"/>
      <c r="F38" s="43"/>
      <c r="G38" s="43"/>
      <c r="H38" s="43">
        <f t="shared" si="0"/>
        <v>0</v>
      </c>
    </row>
    <row r="39" spans="1:8" x14ac:dyDescent="0.25">
      <c r="A39" s="174" t="s">
        <v>277</v>
      </c>
      <c r="B39" s="175"/>
      <c r="C39" s="42" t="s">
        <v>286</v>
      </c>
      <c r="D39" s="42" t="s">
        <v>287</v>
      </c>
      <c r="E39" s="43"/>
      <c r="F39" s="43"/>
      <c r="G39" s="43"/>
      <c r="H39" s="43">
        <f t="shared" si="0"/>
        <v>0</v>
      </c>
    </row>
    <row r="40" spans="1:8" ht="25.5" x14ac:dyDescent="0.25">
      <c r="A40" s="177" t="s">
        <v>278</v>
      </c>
      <c r="B40" s="178"/>
      <c r="C40" s="42" t="s">
        <v>288</v>
      </c>
      <c r="D40" s="42" t="s">
        <v>289</v>
      </c>
      <c r="E40" s="43"/>
      <c r="F40" s="43"/>
      <c r="G40" s="43"/>
      <c r="H40" s="43">
        <f t="shared" si="0"/>
        <v>0</v>
      </c>
    </row>
    <row r="41" spans="1:8" x14ac:dyDescent="0.25">
      <c r="A41" s="174" t="s">
        <v>294</v>
      </c>
      <c r="B41" s="175"/>
      <c r="C41" s="42" t="s">
        <v>290</v>
      </c>
      <c r="D41" s="42" t="s">
        <v>291</v>
      </c>
      <c r="E41" s="43"/>
      <c r="F41" s="43"/>
      <c r="G41" s="43"/>
      <c r="H41" s="43">
        <f t="shared" si="0"/>
        <v>0</v>
      </c>
    </row>
    <row r="42" spans="1:8" ht="25.5" x14ac:dyDescent="0.25">
      <c r="A42" s="174" t="s">
        <v>299</v>
      </c>
      <c r="B42" s="175"/>
      <c r="C42" s="42" t="s">
        <v>292</v>
      </c>
      <c r="D42" s="42" t="s">
        <v>293</v>
      </c>
      <c r="E42" s="43"/>
      <c r="F42" s="43"/>
      <c r="G42" s="43"/>
      <c r="H42" s="43">
        <f t="shared" si="0"/>
        <v>0</v>
      </c>
    </row>
    <row r="43" spans="1:8" ht="25.5" x14ac:dyDescent="0.25">
      <c r="A43" s="177" t="s">
        <v>300</v>
      </c>
      <c r="B43" s="178"/>
      <c r="C43" s="18" t="s">
        <v>556</v>
      </c>
      <c r="D43" s="18" t="s">
        <v>295</v>
      </c>
      <c r="E43" s="47">
        <f>SUM(E38:E42)</f>
        <v>0</v>
      </c>
      <c r="F43" s="47">
        <f t="shared" ref="F43:G43" si="6">SUM(F38:F42)</f>
        <v>0</v>
      </c>
      <c r="G43" s="47">
        <f t="shared" si="6"/>
        <v>0</v>
      </c>
      <c r="H43" s="47">
        <f t="shared" si="0"/>
        <v>0</v>
      </c>
    </row>
    <row r="44" spans="1:8" x14ac:dyDescent="0.25">
      <c r="A44" s="177" t="s">
        <v>353</v>
      </c>
      <c r="B44" s="178"/>
      <c r="C44" s="18" t="s">
        <v>296</v>
      </c>
      <c r="D44" s="18" t="s">
        <v>297</v>
      </c>
      <c r="E44" s="47"/>
      <c r="F44" s="48"/>
      <c r="G44" s="48"/>
      <c r="H44" s="47">
        <f t="shared" si="0"/>
        <v>0</v>
      </c>
    </row>
    <row r="45" spans="1:8" ht="25.5" x14ac:dyDescent="0.25">
      <c r="A45" s="174" t="s">
        <v>354</v>
      </c>
      <c r="B45" s="175"/>
      <c r="C45" s="49" t="s">
        <v>557</v>
      </c>
      <c r="D45" s="49" t="s">
        <v>298</v>
      </c>
      <c r="E45" s="50">
        <f>E34+E35+E36+E37+E43+E44</f>
        <v>0</v>
      </c>
      <c r="F45" s="50">
        <f t="shared" ref="F45:G45" si="7">F34+F35+F36+F37+F43+F44</f>
        <v>0</v>
      </c>
      <c r="G45" s="50">
        <f t="shared" si="7"/>
        <v>0</v>
      </c>
      <c r="H45" s="50">
        <f t="shared" si="0"/>
        <v>0</v>
      </c>
    </row>
    <row r="46" spans="1:8" x14ac:dyDescent="0.25">
      <c r="A46" s="177" t="s">
        <v>355</v>
      </c>
      <c r="B46" s="178"/>
      <c r="C46" s="18" t="s">
        <v>12</v>
      </c>
      <c r="D46" s="18" t="s">
        <v>301</v>
      </c>
      <c r="E46" s="47"/>
      <c r="F46" s="47"/>
      <c r="G46" s="47"/>
      <c r="H46" s="47">
        <f t="shared" si="0"/>
        <v>0</v>
      </c>
    </row>
    <row r="47" spans="1:8" x14ac:dyDescent="0.25">
      <c r="A47" s="177" t="s">
        <v>356</v>
      </c>
      <c r="B47" s="178"/>
      <c r="C47" s="18" t="s">
        <v>13</v>
      </c>
      <c r="D47" s="18" t="s">
        <v>302</v>
      </c>
      <c r="E47" s="47">
        <v>1000000</v>
      </c>
      <c r="F47" s="47"/>
      <c r="G47" s="47"/>
      <c r="H47" s="47">
        <f t="shared" si="0"/>
        <v>1000000</v>
      </c>
    </row>
    <row r="48" spans="1:8" ht="25.5" x14ac:dyDescent="0.25">
      <c r="A48" s="177" t="s">
        <v>357</v>
      </c>
      <c r="B48" s="178"/>
      <c r="C48" s="18" t="s">
        <v>303</v>
      </c>
      <c r="D48" s="18" t="s">
        <v>304</v>
      </c>
      <c r="E48" s="47"/>
      <c r="F48" s="47"/>
      <c r="G48" s="47"/>
      <c r="H48" s="47">
        <f t="shared" si="0"/>
        <v>0</v>
      </c>
    </row>
    <row r="49" spans="1:8" x14ac:dyDescent="0.25">
      <c r="A49" s="177" t="s">
        <v>358</v>
      </c>
      <c r="B49" s="178"/>
      <c r="C49" s="18" t="s">
        <v>14</v>
      </c>
      <c r="D49" s="18" t="s">
        <v>305</v>
      </c>
      <c r="E49" s="47"/>
      <c r="F49" s="47"/>
      <c r="G49" s="47"/>
      <c r="H49" s="47">
        <f t="shared" si="0"/>
        <v>0</v>
      </c>
    </row>
    <row r="50" spans="1:8" x14ac:dyDescent="0.25">
      <c r="A50" s="177" t="s">
        <v>359</v>
      </c>
      <c r="B50" s="178"/>
      <c r="C50" s="18" t="s">
        <v>15</v>
      </c>
      <c r="D50" s="18" t="s">
        <v>306</v>
      </c>
      <c r="E50" s="47">
        <v>5000000</v>
      </c>
      <c r="F50" s="47"/>
      <c r="G50" s="47"/>
      <c r="H50" s="47">
        <f t="shared" si="0"/>
        <v>5000000</v>
      </c>
    </row>
    <row r="51" spans="1:8" ht="25.5" x14ac:dyDescent="0.25">
      <c r="A51" s="177" t="s">
        <v>360</v>
      </c>
      <c r="B51" s="178"/>
      <c r="C51" s="18" t="s">
        <v>307</v>
      </c>
      <c r="D51" s="18" t="s">
        <v>308</v>
      </c>
      <c r="E51" s="47">
        <v>1620000</v>
      </c>
      <c r="F51" s="47"/>
      <c r="G51" s="47"/>
      <c r="H51" s="47">
        <f t="shared" si="0"/>
        <v>1620000</v>
      </c>
    </row>
    <row r="52" spans="1:8" ht="25.5" x14ac:dyDescent="0.25">
      <c r="A52" s="177" t="s">
        <v>361</v>
      </c>
      <c r="B52" s="178"/>
      <c r="C52" s="18" t="s">
        <v>16</v>
      </c>
      <c r="D52" s="18" t="s">
        <v>309</v>
      </c>
      <c r="E52" s="47"/>
      <c r="F52" s="47"/>
      <c r="G52" s="47"/>
      <c r="H52" s="47">
        <f t="shared" si="0"/>
        <v>0</v>
      </c>
    </row>
    <row r="53" spans="1:8" ht="25.5" x14ac:dyDescent="0.25">
      <c r="A53" s="174" t="s">
        <v>362</v>
      </c>
      <c r="B53" s="175"/>
      <c r="C53" s="42" t="s">
        <v>310</v>
      </c>
      <c r="D53" s="42" t="s">
        <v>311</v>
      </c>
      <c r="E53" s="43"/>
      <c r="F53" s="43"/>
      <c r="G53" s="43"/>
      <c r="H53" s="43">
        <f t="shared" si="0"/>
        <v>0</v>
      </c>
    </row>
    <row r="54" spans="1:8" ht="25.5" x14ac:dyDescent="0.25">
      <c r="A54" s="174" t="s">
        <v>363</v>
      </c>
      <c r="B54" s="175"/>
      <c r="C54" s="42" t="s">
        <v>312</v>
      </c>
      <c r="D54" s="42" t="s">
        <v>313</v>
      </c>
      <c r="E54" s="43"/>
      <c r="F54" s="43"/>
      <c r="G54" s="43"/>
      <c r="H54" s="43">
        <f t="shared" si="0"/>
        <v>0</v>
      </c>
    </row>
    <row r="55" spans="1:8" ht="38.25" x14ac:dyDescent="0.25">
      <c r="A55" s="177" t="s">
        <v>364</v>
      </c>
      <c r="B55" s="178"/>
      <c r="C55" s="18" t="s">
        <v>558</v>
      </c>
      <c r="D55" s="18" t="s">
        <v>314</v>
      </c>
      <c r="E55" s="47">
        <f>SUM(E53:E54)</f>
        <v>0</v>
      </c>
      <c r="F55" s="47">
        <f t="shared" ref="F55:G55" si="8">SUM(F53:F54)</f>
        <v>0</v>
      </c>
      <c r="G55" s="47">
        <f t="shared" si="8"/>
        <v>0</v>
      </c>
      <c r="H55" s="47">
        <f t="shared" si="0"/>
        <v>0</v>
      </c>
    </row>
    <row r="56" spans="1:8" ht="25.5" x14ac:dyDescent="0.25">
      <c r="A56" s="174" t="s">
        <v>365</v>
      </c>
      <c r="B56" s="175"/>
      <c r="C56" s="42" t="s">
        <v>315</v>
      </c>
      <c r="D56" s="42" t="s">
        <v>316</v>
      </c>
      <c r="E56" s="43"/>
      <c r="F56" s="43"/>
      <c r="G56" s="43"/>
      <c r="H56" s="43">
        <f t="shared" si="0"/>
        <v>0</v>
      </c>
    </row>
    <row r="57" spans="1:8" ht="25.5" x14ac:dyDescent="0.25">
      <c r="A57" s="174" t="s">
        <v>366</v>
      </c>
      <c r="B57" s="175"/>
      <c r="C57" s="42" t="s">
        <v>317</v>
      </c>
      <c r="D57" s="42" t="s">
        <v>318</v>
      </c>
      <c r="E57" s="43"/>
      <c r="F57" s="43"/>
      <c r="G57" s="43"/>
      <c r="H57" s="43">
        <f t="shared" si="0"/>
        <v>0</v>
      </c>
    </row>
    <row r="58" spans="1:8" ht="25.5" x14ac:dyDescent="0.25">
      <c r="A58" s="177" t="s">
        <v>367</v>
      </c>
      <c r="B58" s="178"/>
      <c r="C58" s="18" t="s">
        <v>564</v>
      </c>
      <c r="D58" s="18" t="s">
        <v>319</v>
      </c>
      <c r="E58" s="47">
        <f>SUM(E56:E57)</f>
        <v>0</v>
      </c>
      <c r="F58" s="47">
        <f t="shared" ref="F58:G58" si="9">SUM(F56:F57)</f>
        <v>0</v>
      </c>
      <c r="G58" s="47">
        <f t="shared" si="9"/>
        <v>0</v>
      </c>
      <c r="H58" s="47">
        <f t="shared" si="0"/>
        <v>0</v>
      </c>
    </row>
    <row r="59" spans="1:8" x14ac:dyDescent="0.25">
      <c r="A59" s="177" t="s">
        <v>368</v>
      </c>
      <c r="B59" s="178"/>
      <c r="C59" s="18" t="s">
        <v>320</v>
      </c>
      <c r="D59" s="18" t="s">
        <v>321</v>
      </c>
      <c r="E59" s="47"/>
      <c r="F59" s="47"/>
      <c r="G59" s="47"/>
      <c r="H59" s="47">
        <f t="shared" si="0"/>
        <v>0</v>
      </c>
    </row>
    <row r="60" spans="1:8" x14ac:dyDescent="0.25">
      <c r="A60" s="177" t="s">
        <v>369</v>
      </c>
      <c r="B60" s="178"/>
      <c r="C60" s="18" t="s">
        <v>17</v>
      </c>
      <c r="D60" s="18" t="s">
        <v>322</v>
      </c>
      <c r="E60" s="47"/>
      <c r="F60" s="47"/>
      <c r="G60" s="47"/>
      <c r="H60" s="47">
        <f t="shared" si="0"/>
        <v>0</v>
      </c>
    </row>
    <row r="61" spans="1:8" ht="25.5" x14ac:dyDescent="0.25">
      <c r="A61" s="179" t="s">
        <v>370</v>
      </c>
      <c r="B61" s="180"/>
      <c r="C61" s="49" t="s">
        <v>563</v>
      </c>
      <c r="D61" s="49" t="s">
        <v>323</v>
      </c>
      <c r="E61" s="50">
        <f>E46+E47+E48+E49+E50+E51+E52+E55+E58+E59+E60</f>
        <v>7620000</v>
      </c>
      <c r="F61" s="50">
        <f t="shared" ref="F61:G61" si="10">F46+F47+F48+F49+F50+F51+F52+F55+F58+F59+F60</f>
        <v>0</v>
      </c>
      <c r="G61" s="50">
        <f t="shared" si="10"/>
        <v>0</v>
      </c>
      <c r="H61" s="50">
        <f t="shared" si="0"/>
        <v>7620000</v>
      </c>
    </row>
    <row r="62" spans="1:8" x14ac:dyDescent="0.25">
      <c r="A62" s="174" t="s">
        <v>371</v>
      </c>
      <c r="B62" s="175"/>
      <c r="C62" s="42" t="s">
        <v>19</v>
      </c>
      <c r="D62" s="42" t="s">
        <v>324</v>
      </c>
      <c r="E62" s="43"/>
      <c r="F62" s="43"/>
      <c r="G62" s="43"/>
      <c r="H62" s="43">
        <f t="shared" si="0"/>
        <v>0</v>
      </c>
    </row>
    <row r="63" spans="1:8" x14ac:dyDescent="0.25">
      <c r="A63" s="174" t="s">
        <v>372</v>
      </c>
      <c r="B63" s="175"/>
      <c r="C63" s="42" t="s">
        <v>20</v>
      </c>
      <c r="D63" s="42" t="s">
        <v>325</v>
      </c>
      <c r="E63" s="43"/>
      <c r="F63" s="43"/>
      <c r="G63" s="43"/>
      <c r="H63" s="43">
        <f t="shared" si="0"/>
        <v>0</v>
      </c>
    </row>
    <row r="64" spans="1:8" x14ac:dyDescent="0.25">
      <c r="A64" s="174" t="s">
        <v>373</v>
      </c>
      <c r="B64" s="175"/>
      <c r="C64" s="42" t="s">
        <v>21</v>
      </c>
      <c r="D64" s="42" t="s">
        <v>326</v>
      </c>
      <c r="E64" s="43"/>
      <c r="F64" s="43"/>
      <c r="G64" s="43"/>
      <c r="H64" s="43">
        <f t="shared" si="0"/>
        <v>0</v>
      </c>
    </row>
    <row r="65" spans="1:8" x14ac:dyDescent="0.25">
      <c r="A65" s="174" t="s">
        <v>374</v>
      </c>
      <c r="B65" s="175"/>
      <c r="C65" s="42" t="s">
        <v>22</v>
      </c>
      <c r="D65" s="42" t="s">
        <v>327</v>
      </c>
      <c r="E65" s="43"/>
      <c r="F65" s="43"/>
      <c r="G65" s="43"/>
      <c r="H65" s="43">
        <f t="shared" si="0"/>
        <v>0</v>
      </c>
    </row>
    <row r="66" spans="1:8" ht="25.5" x14ac:dyDescent="0.25">
      <c r="A66" s="174" t="s">
        <v>375</v>
      </c>
      <c r="B66" s="175"/>
      <c r="C66" s="42" t="s">
        <v>23</v>
      </c>
      <c r="D66" s="42" t="s">
        <v>328</v>
      </c>
      <c r="E66" s="44"/>
      <c r="F66" s="44"/>
      <c r="G66" s="44"/>
      <c r="H66" s="44">
        <f t="shared" si="0"/>
        <v>0</v>
      </c>
    </row>
    <row r="67" spans="1:8" ht="25.5" x14ac:dyDescent="0.25">
      <c r="A67" s="179" t="s">
        <v>376</v>
      </c>
      <c r="B67" s="180"/>
      <c r="C67" s="49" t="s">
        <v>562</v>
      </c>
      <c r="D67" s="49" t="s">
        <v>329</v>
      </c>
      <c r="E67" s="50">
        <f>SUM(E62:E66)</f>
        <v>0</v>
      </c>
      <c r="F67" s="50">
        <f t="shared" ref="F67:G67" si="11">SUM(F62:F66)</f>
        <v>0</v>
      </c>
      <c r="G67" s="50">
        <f t="shared" si="11"/>
        <v>0</v>
      </c>
      <c r="H67" s="50">
        <f t="shared" si="0"/>
        <v>0</v>
      </c>
    </row>
    <row r="68" spans="1:8" ht="51" x14ac:dyDescent="0.25">
      <c r="A68" s="177" t="s">
        <v>377</v>
      </c>
      <c r="B68" s="178"/>
      <c r="C68" s="18" t="s">
        <v>330</v>
      </c>
      <c r="D68" s="18" t="s">
        <v>331</v>
      </c>
      <c r="E68" s="48"/>
      <c r="F68" s="48"/>
      <c r="G68" s="48"/>
      <c r="H68" s="48">
        <f t="shared" si="0"/>
        <v>0</v>
      </c>
    </row>
    <row r="69" spans="1:8" ht="38.25" x14ac:dyDescent="0.25">
      <c r="A69" s="177" t="s">
        <v>378</v>
      </c>
      <c r="B69" s="178"/>
      <c r="C69" s="18" t="s">
        <v>332</v>
      </c>
      <c r="D69" s="18" t="s">
        <v>333</v>
      </c>
      <c r="E69" s="48"/>
      <c r="F69" s="48"/>
      <c r="G69" s="48"/>
      <c r="H69" s="48">
        <f t="shared" si="0"/>
        <v>0</v>
      </c>
    </row>
    <row r="70" spans="1:8" ht="51" x14ac:dyDescent="0.25">
      <c r="A70" s="177" t="s">
        <v>379</v>
      </c>
      <c r="B70" s="178"/>
      <c r="C70" s="18" t="s">
        <v>334</v>
      </c>
      <c r="D70" s="18" t="s">
        <v>335</v>
      </c>
      <c r="E70" s="48"/>
      <c r="F70" s="48"/>
      <c r="G70" s="48"/>
      <c r="H70" s="48">
        <f t="shared" si="0"/>
        <v>0</v>
      </c>
    </row>
    <row r="71" spans="1:8" ht="51" x14ac:dyDescent="0.25">
      <c r="A71" s="177" t="s">
        <v>380</v>
      </c>
      <c r="B71" s="178"/>
      <c r="C71" s="18" t="s">
        <v>336</v>
      </c>
      <c r="D71" s="18" t="s">
        <v>337</v>
      </c>
      <c r="E71" s="48"/>
      <c r="F71" s="48"/>
      <c r="G71" s="48"/>
      <c r="H71" s="48">
        <f t="shared" si="0"/>
        <v>0</v>
      </c>
    </row>
    <row r="72" spans="1:8" ht="25.5" x14ac:dyDescent="0.25">
      <c r="A72" s="177" t="s">
        <v>381</v>
      </c>
      <c r="B72" s="178"/>
      <c r="C72" s="18" t="s">
        <v>338</v>
      </c>
      <c r="D72" s="18" t="s">
        <v>339</v>
      </c>
      <c r="E72" s="48"/>
      <c r="F72" s="48"/>
      <c r="G72" s="48"/>
      <c r="H72" s="48">
        <f t="shared" si="0"/>
        <v>0</v>
      </c>
    </row>
    <row r="73" spans="1:8" ht="25.5" x14ac:dyDescent="0.25">
      <c r="A73" s="179" t="s">
        <v>382</v>
      </c>
      <c r="B73" s="180"/>
      <c r="C73" s="49" t="s">
        <v>561</v>
      </c>
      <c r="D73" s="49" t="s">
        <v>340</v>
      </c>
      <c r="E73" s="51">
        <f>SUM(E68:E72)</f>
        <v>0</v>
      </c>
      <c r="F73" s="51">
        <f t="shared" ref="F73:G73" si="12">SUM(F68:F72)</f>
        <v>0</v>
      </c>
      <c r="G73" s="51">
        <f t="shared" si="12"/>
        <v>0</v>
      </c>
      <c r="H73" s="51">
        <f t="shared" si="0"/>
        <v>0</v>
      </c>
    </row>
    <row r="74" spans="1:8" ht="51" x14ac:dyDescent="0.25">
      <c r="A74" s="174" t="s">
        <v>383</v>
      </c>
      <c r="B74" s="175"/>
      <c r="C74" s="42" t="s">
        <v>341</v>
      </c>
      <c r="D74" s="42" t="s">
        <v>342</v>
      </c>
      <c r="E74" s="44"/>
      <c r="F74" s="44"/>
      <c r="G74" s="44"/>
      <c r="H74" s="44">
        <f t="shared" si="0"/>
        <v>0</v>
      </c>
    </row>
    <row r="75" spans="1:8" ht="38.25" x14ac:dyDescent="0.25">
      <c r="A75" s="174" t="s">
        <v>384</v>
      </c>
      <c r="B75" s="175"/>
      <c r="C75" s="42" t="s">
        <v>343</v>
      </c>
      <c r="D75" s="42" t="s">
        <v>344</v>
      </c>
      <c r="E75" s="44"/>
      <c r="F75" s="44"/>
      <c r="G75" s="44"/>
      <c r="H75" s="44">
        <f t="shared" ref="H75:H111" si="13">E75+F75+G75</f>
        <v>0</v>
      </c>
    </row>
    <row r="76" spans="1:8" ht="51" x14ac:dyDescent="0.25">
      <c r="A76" s="174" t="s">
        <v>385</v>
      </c>
      <c r="B76" s="175"/>
      <c r="C76" s="42" t="s">
        <v>345</v>
      </c>
      <c r="D76" s="42" t="s">
        <v>346</v>
      </c>
      <c r="E76" s="44"/>
      <c r="F76" s="44"/>
      <c r="G76" s="44"/>
      <c r="H76" s="44">
        <f t="shared" si="13"/>
        <v>0</v>
      </c>
    </row>
    <row r="77" spans="1:8" ht="51" x14ac:dyDescent="0.25">
      <c r="A77" s="174" t="s">
        <v>386</v>
      </c>
      <c r="B77" s="175"/>
      <c r="C77" s="42" t="s">
        <v>347</v>
      </c>
      <c r="D77" s="42" t="s">
        <v>348</v>
      </c>
      <c r="E77" s="43"/>
      <c r="F77" s="44"/>
      <c r="G77" s="44"/>
      <c r="H77" s="43">
        <f t="shared" si="13"/>
        <v>0</v>
      </c>
    </row>
    <row r="78" spans="1:8" ht="25.5" x14ac:dyDescent="0.25">
      <c r="A78" s="174" t="s">
        <v>387</v>
      </c>
      <c r="B78" s="175"/>
      <c r="C78" s="42" t="s">
        <v>349</v>
      </c>
      <c r="D78" s="42" t="s">
        <v>350</v>
      </c>
      <c r="E78" s="43"/>
      <c r="F78" s="44"/>
      <c r="G78" s="44"/>
      <c r="H78" s="43">
        <f t="shared" si="13"/>
        <v>0</v>
      </c>
    </row>
    <row r="79" spans="1:8" ht="25.5" x14ac:dyDescent="0.25">
      <c r="A79" s="179" t="s">
        <v>388</v>
      </c>
      <c r="B79" s="180"/>
      <c r="C79" s="49" t="s">
        <v>560</v>
      </c>
      <c r="D79" s="49" t="s">
        <v>351</v>
      </c>
      <c r="E79" s="51"/>
      <c r="F79" s="51"/>
      <c r="G79" s="51"/>
      <c r="H79" s="51">
        <f t="shared" si="13"/>
        <v>0</v>
      </c>
    </row>
    <row r="80" spans="1:8" ht="25.5" x14ac:dyDescent="0.25">
      <c r="A80" s="183" t="s">
        <v>451</v>
      </c>
      <c r="B80" s="184"/>
      <c r="C80" s="124" t="s">
        <v>559</v>
      </c>
      <c r="D80" s="124" t="s">
        <v>352</v>
      </c>
      <c r="E80" s="53">
        <f>E25+E31+E45+E61+E67+E73+E79</f>
        <v>7620000</v>
      </c>
      <c r="F80" s="53">
        <f t="shared" ref="F80:G80" si="14">F25+F31+F45+F61+F67+F73+F79</f>
        <v>0</v>
      </c>
      <c r="G80" s="53">
        <f t="shared" si="14"/>
        <v>0</v>
      </c>
      <c r="H80" s="53">
        <f t="shared" si="13"/>
        <v>7620000</v>
      </c>
    </row>
    <row r="81" spans="1:8" ht="25.5" x14ac:dyDescent="0.25">
      <c r="A81" s="182" t="s">
        <v>452</v>
      </c>
      <c r="B81" s="182"/>
      <c r="C81" s="42" t="s">
        <v>404</v>
      </c>
      <c r="D81" s="42" t="s">
        <v>405</v>
      </c>
      <c r="E81" s="43">
        <v>0</v>
      </c>
      <c r="F81" s="43"/>
      <c r="G81" s="43"/>
      <c r="H81" s="43">
        <f t="shared" si="13"/>
        <v>0</v>
      </c>
    </row>
    <row r="82" spans="1:8" ht="25.5" x14ac:dyDescent="0.25">
      <c r="A82" s="182" t="s">
        <v>453</v>
      </c>
      <c r="B82" s="182"/>
      <c r="C82" s="42" t="s">
        <v>406</v>
      </c>
      <c r="D82" s="42" t="s">
        <v>407</v>
      </c>
      <c r="E82" s="43">
        <v>0</v>
      </c>
      <c r="F82" s="43"/>
      <c r="G82" s="43"/>
      <c r="H82" s="43">
        <f t="shared" si="13"/>
        <v>0</v>
      </c>
    </row>
    <row r="83" spans="1:8" ht="25.5" x14ac:dyDescent="0.25">
      <c r="A83" s="182" t="s">
        <v>454</v>
      </c>
      <c r="B83" s="182"/>
      <c r="C83" s="42" t="s">
        <v>408</v>
      </c>
      <c r="D83" s="42" t="s">
        <v>409</v>
      </c>
      <c r="E83" s="43">
        <v>0</v>
      </c>
      <c r="F83" s="43"/>
      <c r="G83" s="43"/>
      <c r="H83" s="43">
        <f t="shared" si="13"/>
        <v>0</v>
      </c>
    </row>
    <row r="84" spans="1:8" ht="25.5" x14ac:dyDescent="0.25">
      <c r="A84" s="185" t="s">
        <v>455</v>
      </c>
      <c r="B84" s="185"/>
      <c r="C84" s="18" t="s">
        <v>567</v>
      </c>
      <c r="D84" s="18" t="s">
        <v>410</v>
      </c>
      <c r="E84" s="47">
        <f>SUM(E81:E83)</f>
        <v>0</v>
      </c>
      <c r="F84" s="47">
        <f t="shared" ref="F84:G84" si="15">SUM(F81:F83)</f>
        <v>0</v>
      </c>
      <c r="G84" s="47">
        <f t="shared" si="15"/>
        <v>0</v>
      </c>
      <c r="H84" s="47">
        <f t="shared" si="13"/>
        <v>0</v>
      </c>
    </row>
    <row r="85" spans="1:8" ht="38.25" x14ac:dyDescent="0.25">
      <c r="A85" s="182" t="s">
        <v>456</v>
      </c>
      <c r="B85" s="182"/>
      <c r="C85" s="42" t="s">
        <v>411</v>
      </c>
      <c r="D85" s="42" t="s">
        <v>412</v>
      </c>
      <c r="E85" s="43">
        <v>0</v>
      </c>
      <c r="F85" s="43"/>
      <c r="G85" s="43"/>
      <c r="H85" s="43">
        <f t="shared" si="13"/>
        <v>0</v>
      </c>
    </row>
    <row r="86" spans="1:8" ht="25.5" x14ac:dyDescent="0.25">
      <c r="A86" s="182" t="s">
        <v>457</v>
      </c>
      <c r="B86" s="182"/>
      <c r="C86" s="42" t="s">
        <v>413</v>
      </c>
      <c r="D86" s="42" t="s">
        <v>414</v>
      </c>
      <c r="E86" s="43">
        <v>0</v>
      </c>
      <c r="F86" s="43"/>
      <c r="G86" s="43"/>
      <c r="H86" s="43">
        <f t="shared" si="13"/>
        <v>0</v>
      </c>
    </row>
    <row r="87" spans="1:8" ht="38.25" x14ac:dyDescent="0.25">
      <c r="A87" s="182" t="s">
        <v>458</v>
      </c>
      <c r="B87" s="182"/>
      <c r="C87" s="42" t="s">
        <v>415</v>
      </c>
      <c r="D87" s="42" t="s">
        <v>416</v>
      </c>
      <c r="E87" s="43">
        <v>0</v>
      </c>
      <c r="F87" s="43"/>
      <c r="G87" s="43"/>
      <c r="H87" s="43">
        <f t="shared" si="13"/>
        <v>0</v>
      </c>
    </row>
    <row r="88" spans="1:8" ht="25.5" x14ac:dyDescent="0.25">
      <c r="A88" s="182" t="s">
        <v>459</v>
      </c>
      <c r="B88" s="182"/>
      <c r="C88" s="42" t="s">
        <v>417</v>
      </c>
      <c r="D88" s="42" t="s">
        <v>418</v>
      </c>
      <c r="E88" s="43">
        <v>0</v>
      </c>
      <c r="F88" s="43"/>
      <c r="G88" s="43"/>
      <c r="H88" s="43">
        <f t="shared" si="13"/>
        <v>0</v>
      </c>
    </row>
    <row r="89" spans="1:8" ht="25.5" x14ac:dyDescent="0.25">
      <c r="A89" s="185" t="s">
        <v>460</v>
      </c>
      <c r="B89" s="185"/>
      <c r="C89" s="18" t="s">
        <v>568</v>
      </c>
      <c r="D89" s="18" t="s">
        <v>419</v>
      </c>
      <c r="E89" s="47">
        <f>SUM(E81:E88)</f>
        <v>0</v>
      </c>
      <c r="F89" s="47">
        <f t="shared" ref="F89:G89" si="16">SUM(F81:F88)</f>
        <v>0</v>
      </c>
      <c r="G89" s="47">
        <f t="shared" si="16"/>
        <v>0</v>
      </c>
      <c r="H89" s="47">
        <f t="shared" si="13"/>
        <v>0</v>
      </c>
    </row>
    <row r="90" spans="1:8" ht="25.5" x14ac:dyDescent="0.25">
      <c r="A90" s="182" t="s">
        <v>461</v>
      </c>
      <c r="B90" s="182"/>
      <c r="C90" s="42" t="s">
        <v>26</v>
      </c>
      <c r="D90" s="42" t="s">
        <v>420</v>
      </c>
      <c r="E90" s="43"/>
      <c r="F90" s="43"/>
      <c r="G90" s="43"/>
      <c r="H90" s="43">
        <f t="shared" si="13"/>
        <v>0</v>
      </c>
    </row>
    <row r="91" spans="1:8" ht="25.5" x14ac:dyDescent="0.25">
      <c r="A91" s="182" t="s">
        <v>462</v>
      </c>
      <c r="B91" s="182"/>
      <c r="C91" s="42" t="s">
        <v>27</v>
      </c>
      <c r="D91" s="42" t="s">
        <v>421</v>
      </c>
      <c r="E91" s="43">
        <v>0</v>
      </c>
      <c r="F91" s="43"/>
      <c r="G91" s="43"/>
      <c r="H91" s="43">
        <f t="shared" si="13"/>
        <v>0</v>
      </c>
    </row>
    <row r="92" spans="1:8" ht="25.5" x14ac:dyDescent="0.25">
      <c r="A92" s="185" t="s">
        <v>463</v>
      </c>
      <c r="B92" s="185"/>
      <c r="C92" s="18" t="s">
        <v>569</v>
      </c>
      <c r="D92" s="18" t="s">
        <v>422</v>
      </c>
      <c r="E92" s="47">
        <f>SUM(E90:E91)</f>
        <v>0</v>
      </c>
      <c r="F92" s="47">
        <f t="shared" ref="F92:G92" si="17">SUM(F90:F91)</f>
        <v>0</v>
      </c>
      <c r="G92" s="47">
        <f t="shared" si="17"/>
        <v>0</v>
      </c>
      <c r="H92" s="47">
        <f t="shared" si="13"/>
        <v>0</v>
      </c>
    </row>
    <row r="93" spans="1:8" ht="25.5" x14ac:dyDescent="0.25">
      <c r="A93" s="185" t="s">
        <v>464</v>
      </c>
      <c r="B93" s="185"/>
      <c r="C93" s="18" t="s">
        <v>28</v>
      </c>
      <c r="D93" s="18" t="s">
        <v>423</v>
      </c>
      <c r="E93" s="47"/>
      <c r="F93" s="47"/>
      <c r="G93" s="47"/>
      <c r="H93" s="47">
        <f t="shared" si="13"/>
        <v>0</v>
      </c>
    </row>
    <row r="94" spans="1:8" ht="25.5" x14ac:dyDescent="0.25">
      <c r="A94" s="185" t="s">
        <v>465</v>
      </c>
      <c r="B94" s="185"/>
      <c r="C94" s="18" t="s">
        <v>29</v>
      </c>
      <c r="D94" s="18" t="s">
        <v>424</v>
      </c>
      <c r="E94" s="47">
        <v>0</v>
      </c>
      <c r="F94" s="47"/>
      <c r="G94" s="47"/>
      <c r="H94" s="47">
        <f t="shared" si="13"/>
        <v>0</v>
      </c>
    </row>
    <row r="95" spans="1:8" ht="25.5" x14ac:dyDescent="0.25">
      <c r="A95" s="185" t="s">
        <v>466</v>
      </c>
      <c r="B95" s="185"/>
      <c r="C95" s="18" t="s">
        <v>425</v>
      </c>
      <c r="D95" s="18" t="s">
        <v>426</v>
      </c>
      <c r="E95" s="47">
        <v>296476855</v>
      </c>
      <c r="F95" s="47"/>
      <c r="G95" s="47"/>
      <c r="H95" s="47">
        <f t="shared" si="13"/>
        <v>296476855</v>
      </c>
    </row>
    <row r="96" spans="1:8" ht="25.5" x14ac:dyDescent="0.25">
      <c r="A96" s="185" t="s">
        <v>467</v>
      </c>
      <c r="B96" s="185"/>
      <c r="C96" s="18" t="s">
        <v>427</v>
      </c>
      <c r="D96" s="18" t="s">
        <v>428</v>
      </c>
      <c r="E96" s="47">
        <v>0</v>
      </c>
      <c r="F96" s="47"/>
      <c r="G96" s="47"/>
      <c r="H96" s="47">
        <f t="shared" si="13"/>
        <v>0</v>
      </c>
    </row>
    <row r="97" spans="1:8" ht="25.5" x14ac:dyDescent="0.25">
      <c r="A97" s="185" t="s">
        <v>468</v>
      </c>
      <c r="B97" s="185"/>
      <c r="C97" s="18" t="s">
        <v>429</v>
      </c>
      <c r="D97" s="18" t="s">
        <v>430</v>
      </c>
      <c r="E97" s="47">
        <v>0</v>
      </c>
      <c r="F97" s="47"/>
      <c r="G97" s="47"/>
      <c r="H97" s="47">
        <f t="shared" si="13"/>
        <v>0</v>
      </c>
    </row>
    <row r="98" spans="1:8" ht="25.5" x14ac:dyDescent="0.25">
      <c r="A98" s="182" t="s">
        <v>469</v>
      </c>
      <c r="B98" s="182"/>
      <c r="C98" s="42" t="s">
        <v>431</v>
      </c>
      <c r="D98" s="42" t="s">
        <v>432</v>
      </c>
      <c r="E98" s="43">
        <v>0</v>
      </c>
      <c r="F98" s="43"/>
      <c r="G98" s="43"/>
      <c r="H98" s="43">
        <f t="shared" si="13"/>
        <v>0</v>
      </c>
    </row>
    <row r="99" spans="1:8" ht="25.5" x14ac:dyDescent="0.25">
      <c r="A99" s="182" t="s">
        <v>470</v>
      </c>
      <c r="B99" s="182"/>
      <c r="C99" s="42" t="s">
        <v>433</v>
      </c>
      <c r="D99" s="42" t="s">
        <v>434</v>
      </c>
      <c r="E99" s="43">
        <v>0</v>
      </c>
      <c r="F99" s="43"/>
      <c r="G99" s="43"/>
      <c r="H99" s="43">
        <f t="shared" si="13"/>
        <v>0</v>
      </c>
    </row>
    <row r="100" spans="1:8" ht="25.5" x14ac:dyDescent="0.25">
      <c r="A100" s="185" t="s">
        <v>471</v>
      </c>
      <c r="B100" s="185"/>
      <c r="C100" s="18" t="s">
        <v>570</v>
      </c>
      <c r="D100" s="18" t="s">
        <v>435</v>
      </c>
      <c r="E100" s="47">
        <v>0</v>
      </c>
      <c r="F100" s="47"/>
      <c r="G100" s="47"/>
      <c r="H100" s="47">
        <f t="shared" si="13"/>
        <v>0</v>
      </c>
    </row>
    <row r="101" spans="1:8" ht="25.5" x14ac:dyDescent="0.25">
      <c r="A101" s="186" t="s">
        <v>472</v>
      </c>
      <c r="B101" s="186"/>
      <c r="C101" s="49" t="s">
        <v>571</v>
      </c>
      <c r="D101" s="49" t="s">
        <v>436</v>
      </c>
      <c r="E101" s="50">
        <f>E84+E89+E92+E93+E94+E95+E96+E97+E100</f>
        <v>296476855</v>
      </c>
      <c r="F101" s="50">
        <f t="shared" ref="F101:G101" si="18">F84+F89+F92+F93+F94+F95+F96+F97+F100</f>
        <v>0</v>
      </c>
      <c r="G101" s="50">
        <f t="shared" si="18"/>
        <v>0</v>
      </c>
      <c r="H101" s="50">
        <f t="shared" si="13"/>
        <v>296476855</v>
      </c>
    </row>
    <row r="102" spans="1:8" ht="38.25" x14ac:dyDescent="0.25">
      <c r="A102" s="185" t="s">
        <v>473</v>
      </c>
      <c r="B102" s="185"/>
      <c r="C102" s="18" t="s">
        <v>437</v>
      </c>
      <c r="D102" s="18" t="s">
        <v>438</v>
      </c>
      <c r="E102" s="47">
        <v>0</v>
      </c>
      <c r="F102" s="47"/>
      <c r="G102" s="47"/>
      <c r="H102" s="47">
        <f t="shared" si="13"/>
        <v>0</v>
      </c>
    </row>
    <row r="103" spans="1:8" ht="38.25" x14ac:dyDescent="0.25">
      <c r="A103" s="185" t="s">
        <v>474</v>
      </c>
      <c r="B103" s="185"/>
      <c r="C103" s="18" t="s">
        <v>439</v>
      </c>
      <c r="D103" s="18" t="s">
        <v>440</v>
      </c>
      <c r="E103" s="47">
        <v>0</v>
      </c>
      <c r="F103" s="47"/>
      <c r="G103" s="47"/>
      <c r="H103" s="47">
        <f t="shared" si="13"/>
        <v>0</v>
      </c>
    </row>
    <row r="104" spans="1:8" ht="25.5" x14ac:dyDescent="0.25">
      <c r="A104" s="185" t="s">
        <v>475</v>
      </c>
      <c r="B104" s="185"/>
      <c r="C104" s="18" t="s">
        <v>30</v>
      </c>
      <c r="D104" s="18" t="s">
        <v>441</v>
      </c>
      <c r="E104" s="47">
        <v>0</v>
      </c>
      <c r="F104" s="47"/>
      <c r="G104" s="47"/>
      <c r="H104" s="47">
        <f t="shared" si="13"/>
        <v>0</v>
      </c>
    </row>
    <row r="105" spans="1:8" ht="38.25" x14ac:dyDescent="0.25">
      <c r="A105" s="185" t="s">
        <v>476</v>
      </c>
      <c r="B105" s="185"/>
      <c r="C105" s="18" t="s">
        <v>442</v>
      </c>
      <c r="D105" s="18" t="s">
        <v>443</v>
      </c>
      <c r="E105" s="47">
        <v>0</v>
      </c>
      <c r="F105" s="47"/>
      <c r="G105" s="47"/>
      <c r="H105" s="47">
        <f t="shared" si="13"/>
        <v>0</v>
      </c>
    </row>
    <row r="106" spans="1:8" ht="25.5" x14ac:dyDescent="0.25">
      <c r="A106" s="185" t="s">
        <v>477</v>
      </c>
      <c r="B106" s="185"/>
      <c r="C106" s="18" t="s">
        <v>444</v>
      </c>
      <c r="D106" s="18" t="s">
        <v>445</v>
      </c>
      <c r="E106" s="47">
        <v>0</v>
      </c>
      <c r="F106" s="47"/>
      <c r="G106" s="47"/>
      <c r="H106" s="47">
        <f t="shared" si="13"/>
        <v>0</v>
      </c>
    </row>
    <row r="107" spans="1:8" ht="25.5" x14ac:dyDescent="0.25">
      <c r="A107" s="186" t="s">
        <v>478</v>
      </c>
      <c r="B107" s="186"/>
      <c r="C107" s="49" t="s">
        <v>572</v>
      </c>
      <c r="D107" s="49" t="s">
        <v>446</v>
      </c>
      <c r="E107" s="50">
        <f>SUM(E102:E106)</f>
        <v>0</v>
      </c>
      <c r="F107" s="50">
        <f t="shared" ref="F107:G107" si="19">SUM(F102:F106)</f>
        <v>0</v>
      </c>
      <c r="G107" s="50">
        <f t="shared" si="19"/>
        <v>0</v>
      </c>
      <c r="H107" s="50">
        <f t="shared" si="13"/>
        <v>0</v>
      </c>
    </row>
    <row r="108" spans="1:8" ht="25.5" x14ac:dyDescent="0.25">
      <c r="A108" s="186" t="s">
        <v>479</v>
      </c>
      <c r="B108" s="186"/>
      <c r="C108" s="49" t="s">
        <v>31</v>
      </c>
      <c r="D108" s="49" t="s">
        <v>447</v>
      </c>
      <c r="E108" s="50"/>
      <c r="F108" s="50"/>
      <c r="G108" s="50"/>
      <c r="H108" s="50">
        <f t="shared" si="13"/>
        <v>0</v>
      </c>
    </row>
    <row r="109" spans="1:8" x14ac:dyDescent="0.25">
      <c r="A109" s="186" t="s">
        <v>481</v>
      </c>
      <c r="B109" s="186"/>
      <c r="C109" s="49" t="s">
        <v>448</v>
      </c>
      <c r="D109" s="49" t="s">
        <v>449</v>
      </c>
      <c r="E109" s="50"/>
      <c r="F109" s="50"/>
      <c r="G109" s="50"/>
      <c r="H109" s="50">
        <f t="shared" si="13"/>
        <v>0</v>
      </c>
    </row>
    <row r="110" spans="1:8" ht="25.5" x14ac:dyDescent="0.25">
      <c r="A110" s="176" t="s">
        <v>565</v>
      </c>
      <c r="B110" s="176"/>
      <c r="C110" s="124" t="s">
        <v>480</v>
      </c>
      <c r="D110" s="124" t="s">
        <v>450</v>
      </c>
      <c r="E110" s="53">
        <f>E101+E107+E108+E109</f>
        <v>296476855</v>
      </c>
      <c r="F110" s="53">
        <f t="shared" ref="F110:G110" si="20">F101+F107+F108+F109</f>
        <v>0</v>
      </c>
      <c r="G110" s="53">
        <f t="shared" si="20"/>
        <v>0</v>
      </c>
      <c r="H110" s="53">
        <f t="shared" si="13"/>
        <v>296476855</v>
      </c>
    </row>
    <row r="111" spans="1:8" ht="21.75" customHeight="1" x14ac:dyDescent="0.25">
      <c r="A111" s="194" t="s">
        <v>566</v>
      </c>
      <c r="B111" s="194"/>
      <c r="C111" s="58" t="s">
        <v>573</v>
      </c>
      <c r="D111" s="58" t="s">
        <v>482</v>
      </c>
      <c r="E111" s="59">
        <f>E80+E110</f>
        <v>304096855</v>
      </c>
      <c r="F111" s="59">
        <f t="shared" ref="F111:G111" si="21">F80+F110</f>
        <v>0</v>
      </c>
      <c r="G111" s="59">
        <f t="shared" si="21"/>
        <v>0</v>
      </c>
      <c r="H111" s="126">
        <f t="shared" si="13"/>
        <v>304096855</v>
      </c>
    </row>
    <row r="112" spans="1:8" x14ac:dyDescent="0.25">
      <c r="A112" s="40"/>
      <c r="B112" s="40"/>
      <c r="C112" s="7"/>
      <c r="D112" s="7"/>
      <c r="E112" s="8"/>
      <c r="F112" s="8"/>
      <c r="G112" s="8"/>
      <c r="H112" s="8"/>
    </row>
    <row r="113" spans="1:9" x14ac:dyDescent="0.25">
      <c r="A113" s="40"/>
      <c r="B113" s="40"/>
      <c r="C113" s="7"/>
      <c r="D113" s="7"/>
      <c r="E113" s="8"/>
      <c r="F113" s="8"/>
      <c r="G113" s="8"/>
      <c r="H113" s="8"/>
    </row>
    <row r="114" spans="1:9" x14ac:dyDescent="0.25">
      <c r="A114" s="40"/>
      <c r="B114" s="40"/>
      <c r="C114" s="7"/>
      <c r="D114" s="7"/>
      <c r="E114" s="8"/>
      <c r="F114" s="8"/>
      <c r="G114" s="8"/>
      <c r="H114" s="8"/>
    </row>
    <row r="115" spans="1:9" x14ac:dyDescent="0.25">
      <c r="A115" s="193"/>
      <c r="B115" s="193"/>
      <c r="C115" s="9"/>
      <c r="D115" s="9"/>
      <c r="E115" s="8"/>
      <c r="F115" s="8"/>
      <c r="G115" s="8"/>
      <c r="H115" s="8"/>
    </row>
    <row r="116" spans="1:9" x14ac:dyDescent="0.25">
      <c r="A116" s="176" t="s">
        <v>52</v>
      </c>
      <c r="B116" s="176"/>
      <c r="C116" s="188" t="s">
        <v>545</v>
      </c>
      <c r="D116" s="188"/>
      <c r="E116" s="188"/>
      <c r="F116" s="188"/>
      <c r="G116" s="188"/>
      <c r="H116" s="188"/>
    </row>
    <row r="117" spans="1:9" x14ac:dyDescent="0.25">
      <c r="A117" s="176" t="s">
        <v>176</v>
      </c>
      <c r="B117" s="176"/>
      <c r="C117" s="191" t="s">
        <v>177</v>
      </c>
      <c r="D117" s="52"/>
      <c r="E117" s="189" t="str">
        <f>E6</f>
        <v>2021. évi eredeti előirányzat</v>
      </c>
      <c r="F117" s="189"/>
      <c r="G117" s="189"/>
      <c r="H117" s="189"/>
    </row>
    <row r="118" spans="1:9" ht="25.5" x14ac:dyDescent="0.25">
      <c r="A118" s="176"/>
      <c r="B118" s="176"/>
      <c r="C118" s="191"/>
      <c r="D118" s="52"/>
      <c r="E118" s="61" t="s">
        <v>1</v>
      </c>
      <c r="F118" s="61" t="s">
        <v>2</v>
      </c>
      <c r="G118" s="61" t="s">
        <v>3</v>
      </c>
      <c r="H118" s="61" t="s">
        <v>4</v>
      </c>
    </row>
    <row r="119" spans="1:9" x14ac:dyDescent="0.25">
      <c r="A119" s="176">
        <v>1</v>
      </c>
      <c r="B119" s="176"/>
      <c r="C119" s="61">
        <v>2</v>
      </c>
      <c r="D119" s="52"/>
      <c r="E119" s="61">
        <v>3</v>
      </c>
      <c r="F119" s="61">
        <v>4</v>
      </c>
      <c r="G119" s="61">
        <v>5</v>
      </c>
      <c r="H119" s="61">
        <v>6</v>
      </c>
    </row>
    <row r="120" spans="1:9" x14ac:dyDescent="0.25">
      <c r="A120" s="195" t="s">
        <v>51</v>
      </c>
      <c r="B120" s="195"/>
      <c r="C120" s="195"/>
      <c r="D120" s="195"/>
      <c r="E120" s="195"/>
      <c r="F120" s="195"/>
      <c r="G120" s="195"/>
      <c r="H120" s="195"/>
    </row>
    <row r="121" spans="1:9" x14ac:dyDescent="0.25">
      <c r="A121" s="182" t="s">
        <v>234</v>
      </c>
      <c r="B121" s="182"/>
      <c r="C121" s="42" t="s">
        <v>393</v>
      </c>
      <c r="D121" s="42" t="s">
        <v>389</v>
      </c>
      <c r="E121" s="43">
        <v>197909574</v>
      </c>
      <c r="F121" s="43"/>
      <c r="G121" s="43"/>
      <c r="H121" s="43">
        <f t="shared" ref="H121:H142" si="22">E121+F121+G121</f>
        <v>197909574</v>
      </c>
    </row>
    <row r="122" spans="1:9" ht="25.5" x14ac:dyDescent="0.25">
      <c r="A122" s="182" t="s">
        <v>235</v>
      </c>
      <c r="B122" s="182"/>
      <c r="C122" s="42" t="s">
        <v>390</v>
      </c>
      <c r="D122" s="42" t="s">
        <v>391</v>
      </c>
      <c r="E122" s="43">
        <v>34582871</v>
      </c>
      <c r="F122" s="43"/>
      <c r="G122" s="43"/>
      <c r="H122" s="43">
        <f t="shared" si="22"/>
        <v>34582871</v>
      </c>
    </row>
    <row r="123" spans="1:9" x14ac:dyDescent="0.25">
      <c r="A123" s="182" t="s">
        <v>236</v>
      </c>
      <c r="B123" s="182"/>
      <c r="C123" s="42" t="s">
        <v>57</v>
      </c>
      <c r="D123" s="42" t="s">
        <v>392</v>
      </c>
      <c r="E123" s="43">
        <v>70277260</v>
      </c>
      <c r="F123" s="43"/>
      <c r="G123" s="43"/>
      <c r="H123" s="43">
        <f t="shared" si="22"/>
        <v>70277260</v>
      </c>
    </row>
    <row r="124" spans="1:9" x14ac:dyDescent="0.25">
      <c r="A124" s="182" t="s">
        <v>237</v>
      </c>
      <c r="B124" s="182"/>
      <c r="C124" s="42" t="s">
        <v>34</v>
      </c>
      <c r="D124" s="42" t="s">
        <v>394</v>
      </c>
      <c r="E124" s="43"/>
      <c r="F124" s="43"/>
      <c r="G124" s="43"/>
      <c r="H124" s="43">
        <f t="shared" si="22"/>
        <v>0</v>
      </c>
    </row>
    <row r="125" spans="1:9" x14ac:dyDescent="0.25">
      <c r="A125" s="182" t="s">
        <v>238</v>
      </c>
      <c r="B125" s="182"/>
      <c r="C125" s="42" t="s">
        <v>396</v>
      </c>
      <c r="D125" s="42" t="s">
        <v>395</v>
      </c>
      <c r="E125" s="43"/>
      <c r="F125" s="43"/>
      <c r="G125" s="43"/>
      <c r="H125" s="43">
        <f t="shared" si="22"/>
        <v>0</v>
      </c>
      <c r="I125" s="32" t="s">
        <v>183</v>
      </c>
    </row>
    <row r="126" spans="1:9" x14ac:dyDescent="0.25">
      <c r="A126" s="182" t="s">
        <v>239</v>
      </c>
      <c r="B126" s="182"/>
      <c r="C126" s="42" t="s">
        <v>398</v>
      </c>
      <c r="D126" s="42" t="s">
        <v>397</v>
      </c>
      <c r="E126" s="43">
        <v>1327150</v>
      </c>
      <c r="F126" s="43"/>
      <c r="G126" s="43"/>
      <c r="H126" s="43">
        <f t="shared" si="22"/>
        <v>1327150</v>
      </c>
    </row>
    <row r="127" spans="1:9" x14ac:dyDescent="0.25">
      <c r="A127" s="182" t="s">
        <v>240</v>
      </c>
      <c r="B127" s="182"/>
      <c r="C127" s="42" t="s">
        <v>37</v>
      </c>
      <c r="D127" s="42" t="s">
        <v>399</v>
      </c>
      <c r="E127" s="43"/>
      <c r="F127" s="43"/>
      <c r="G127" s="43"/>
      <c r="H127" s="43">
        <f t="shared" si="22"/>
        <v>0</v>
      </c>
    </row>
    <row r="128" spans="1:9" x14ac:dyDescent="0.25">
      <c r="A128" s="182" t="s">
        <v>241</v>
      </c>
      <c r="B128" s="182"/>
      <c r="C128" s="42" t="s">
        <v>401</v>
      </c>
      <c r="D128" s="42" t="s">
        <v>400</v>
      </c>
      <c r="E128" s="43"/>
      <c r="F128" s="43"/>
      <c r="G128" s="43"/>
      <c r="H128" s="43">
        <f t="shared" si="22"/>
        <v>0</v>
      </c>
    </row>
    <row r="129" spans="1:8" ht="25.5" x14ac:dyDescent="0.25">
      <c r="A129" s="176" t="s">
        <v>242</v>
      </c>
      <c r="B129" s="176"/>
      <c r="C129" s="52" t="s">
        <v>403</v>
      </c>
      <c r="D129" s="52" t="s">
        <v>402</v>
      </c>
      <c r="E129" s="53">
        <f>SUM(E121:E128)</f>
        <v>304096855</v>
      </c>
      <c r="F129" s="53">
        <f t="shared" ref="F129:H129" si="23">SUM(F121:F128)</f>
        <v>0</v>
      </c>
      <c r="G129" s="53">
        <f t="shared" si="23"/>
        <v>0</v>
      </c>
      <c r="H129" s="53">
        <f t="shared" si="23"/>
        <v>304096855</v>
      </c>
    </row>
    <row r="130" spans="1:8" ht="25.5" x14ac:dyDescent="0.25">
      <c r="A130" s="182" t="s">
        <v>243</v>
      </c>
      <c r="B130" s="182"/>
      <c r="C130" s="42" t="s">
        <v>502</v>
      </c>
      <c r="D130" s="42" t="s">
        <v>485</v>
      </c>
      <c r="E130" s="43"/>
      <c r="F130" s="43"/>
      <c r="G130" s="43"/>
      <c r="H130" s="43">
        <f t="shared" si="22"/>
        <v>0</v>
      </c>
    </row>
    <row r="131" spans="1:8" x14ac:dyDescent="0.25">
      <c r="A131" s="182" t="s">
        <v>244</v>
      </c>
      <c r="B131" s="182"/>
      <c r="C131" s="42" t="s">
        <v>503</v>
      </c>
      <c r="D131" s="42" t="s">
        <v>486</v>
      </c>
      <c r="E131" s="43"/>
      <c r="F131" s="43"/>
      <c r="G131" s="43"/>
      <c r="H131" s="43">
        <f t="shared" si="22"/>
        <v>0</v>
      </c>
    </row>
    <row r="132" spans="1:8" ht="25.5" x14ac:dyDescent="0.25">
      <c r="A132" s="182" t="s">
        <v>245</v>
      </c>
      <c r="B132" s="182"/>
      <c r="C132" s="42" t="s">
        <v>41</v>
      </c>
      <c r="D132" s="42" t="s">
        <v>487</v>
      </c>
      <c r="E132" s="43"/>
      <c r="F132" s="43"/>
      <c r="G132" s="43"/>
      <c r="H132" s="43">
        <f t="shared" si="22"/>
        <v>0</v>
      </c>
    </row>
    <row r="133" spans="1:8" ht="25.5" x14ac:dyDescent="0.25">
      <c r="A133" s="182" t="s">
        <v>246</v>
      </c>
      <c r="B133" s="182"/>
      <c r="C133" s="42" t="s">
        <v>42</v>
      </c>
      <c r="D133" s="42" t="s">
        <v>488</v>
      </c>
      <c r="E133" s="43"/>
      <c r="F133" s="43"/>
      <c r="G133" s="43"/>
      <c r="H133" s="43">
        <f t="shared" si="22"/>
        <v>0</v>
      </c>
    </row>
    <row r="134" spans="1:8" ht="25.5" x14ac:dyDescent="0.25">
      <c r="A134" s="182" t="s">
        <v>185</v>
      </c>
      <c r="B134" s="182"/>
      <c r="C134" s="42" t="s">
        <v>489</v>
      </c>
      <c r="D134" s="42" t="s">
        <v>490</v>
      </c>
      <c r="E134" s="43"/>
      <c r="F134" s="43"/>
      <c r="G134" s="43"/>
      <c r="H134" s="43">
        <f t="shared" si="22"/>
        <v>0</v>
      </c>
    </row>
    <row r="135" spans="1:8" ht="25.5" x14ac:dyDescent="0.25">
      <c r="A135" s="182" t="s">
        <v>252</v>
      </c>
      <c r="B135" s="182"/>
      <c r="C135" s="42" t="s">
        <v>491</v>
      </c>
      <c r="D135" s="42" t="s">
        <v>492</v>
      </c>
      <c r="E135" s="43"/>
      <c r="F135" s="43"/>
      <c r="G135" s="43"/>
      <c r="H135" s="43">
        <f t="shared" si="22"/>
        <v>0</v>
      </c>
    </row>
    <row r="136" spans="1:8" x14ac:dyDescent="0.25">
      <c r="A136" s="182" t="s">
        <v>253</v>
      </c>
      <c r="B136" s="182"/>
      <c r="C136" s="42" t="s">
        <v>43</v>
      </c>
      <c r="D136" s="42" t="s">
        <v>493</v>
      </c>
      <c r="E136" s="43"/>
      <c r="F136" s="43"/>
      <c r="G136" s="43"/>
      <c r="H136" s="43">
        <f t="shared" si="22"/>
        <v>0</v>
      </c>
    </row>
    <row r="137" spans="1:8" ht="25.5" x14ac:dyDescent="0.25">
      <c r="A137" s="182" t="s">
        <v>254</v>
      </c>
      <c r="B137" s="182"/>
      <c r="C137" s="42" t="s">
        <v>494</v>
      </c>
      <c r="D137" s="42" t="s">
        <v>495</v>
      </c>
      <c r="E137" s="43"/>
      <c r="F137" s="43"/>
      <c r="G137" s="43"/>
      <c r="H137" s="43">
        <f t="shared" si="22"/>
        <v>0</v>
      </c>
    </row>
    <row r="138" spans="1:8" x14ac:dyDescent="0.25">
      <c r="A138" s="182" t="s">
        <v>255</v>
      </c>
      <c r="B138" s="182"/>
      <c r="C138" s="42" t="s">
        <v>504</v>
      </c>
      <c r="D138" s="42" t="s">
        <v>496</v>
      </c>
      <c r="E138" s="43">
        <v>0</v>
      </c>
      <c r="F138" s="43"/>
      <c r="G138" s="43"/>
      <c r="H138" s="43">
        <f t="shared" si="22"/>
        <v>0</v>
      </c>
    </row>
    <row r="139" spans="1:8" ht="25.5" x14ac:dyDescent="0.25">
      <c r="A139" s="186" t="s">
        <v>262</v>
      </c>
      <c r="B139" s="186"/>
      <c r="C139" s="49" t="s">
        <v>505</v>
      </c>
      <c r="D139" s="49" t="s">
        <v>483</v>
      </c>
      <c r="E139" s="50">
        <f>SUM(E130:E138)</f>
        <v>0</v>
      </c>
      <c r="F139" s="50">
        <f t="shared" ref="F139:H139" si="24">SUM(F130:F138)</f>
        <v>0</v>
      </c>
      <c r="G139" s="50">
        <f t="shared" si="24"/>
        <v>0</v>
      </c>
      <c r="H139" s="50">
        <f t="shared" si="24"/>
        <v>0</v>
      </c>
    </row>
    <row r="140" spans="1:8" x14ac:dyDescent="0.25">
      <c r="A140" s="186" t="s">
        <v>263</v>
      </c>
      <c r="B140" s="186"/>
      <c r="C140" s="49" t="s">
        <v>506</v>
      </c>
      <c r="D140" s="49" t="s">
        <v>484</v>
      </c>
      <c r="E140" s="50">
        <v>0</v>
      </c>
      <c r="F140" s="50"/>
      <c r="G140" s="50"/>
      <c r="H140" s="50">
        <f t="shared" si="22"/>
        <v>0</v>
      </c>
    </row>
    <row r="141" spans="1:8" ht="25.5" x14ac:dyDescent="0.25">
      <c r="A141" s="186" t="s">
        <v>264</v>
      </c>
      <c r="B141" s="186"/>
      <c r="C141" s="49" t="s">
        <v>497</v>
      </c>
      <c r="D141" s="49" t="s">
        <v>498</v>
      </c>
      <c r="E141" s="50"/>
      <c r="F141" s="50"/>
      <c r="G141" s="50"/>
      <c r="H141" s="50">
        <f t="shared" si="22"/>
        <v>0</v>
      </c>
    </row>
    <row r="142" spans="1:8" x14ac:dyDescent="0.25">
      <c r="A142" s="186" t="s">
        <v>269</v>
      </c>
      <c r="B142" s="186"/>
      <c r="C142" s="49" t="s">
        <v>499</v>
      </c>
      <c r="D142" s="49" t="s">
        <v>500</v>
      </c>
      <c r="E142" s="50"/>
      <c r="F142" s="50"/>
      <c r="G142" s="50"/>
      <c r="H142" s="50">
        <f t="shared" si="22"/>
        <v>0</v>
      </c>
    </row>
    <row r="143" spans="1:8" ht="25.5" x14ac:dyDescent="0.25">
      <c r="A143" s="176" t="s">
        <v>271</v>
      </c>
      <c r="B143" s="176"/>
      <c r="C143" s="52" t="s">
        <v>507</v>
      </c>
      <c r="D143" s="52" t="s">
        <v>501</v>
      </c>
      <c r="E143" s="53">
        <f>E139+E140+E141+E142</f>
        <v>0</v>
      </c>
      <c r="F143" s="53">
        <f t="shared" ref="F143:H143" si="25">F139+F140+F141+F142</f>
        <v>0</v>
      </c>
      <c r="G143" s="53">
        <f t="shared" si="25"/>
        <v>0</v>
      </c>
      <c r="H143" s="53">
        <f t="shared" si="25"/>
        <v>0</v>
      </c>
    </row>
    <row r="144" spans="1:8" x14ac:dyDescent="0.25">
      <c r="A144" s="194" t="s">
        <v>272</v>
      </c>
      <c r="B144" s="194"/>
      <c r="C144" s="58" t="s">
        <v>508</v>
      </c>
      <c r="D144" s="58" t="s">
        <v>509</v>
      </c>
      <c r="E144" s="59">
        <f>E129+E143</f>
        <v>304096855</v>
      </c>
      <c r="F144" s="59">
        <f t="shared" ref="F144:H144" si="26">F129+F143</f>
        <v>0</v>
      </c>
      <c r="G144" s="59">
        <f t="shared" si="26"/>
        <v>0</v>
      </c>
      <c r="H144" s="126">
        <f t="shared" si="26"/>
        <v>304096855</v>
      </c>
    </row>
    <row r="145" spans="1:8" x14ac:dyDescent="0.25">
      <c r="A145" s="10"/>
      <c r="B145" s="11"/>
      <c r="C145" s="12"/>
      <c r="D145" s="12"/>
      <c r="E145" s="12"/>
      <c r="F145" s="12"/>
      <c r="G145" s="12"/>
      <c r="H145" s="13">
        <f>H111-H144</f>
        <v>0</v>
      </c>
    </row>
    <row r="146" spans="1:8" x14ac:dyDescent="0.25">
      <c r="A146" s="14"/>
      <c r="B146" s="15"/>
      <c r="C146" s="16"/>
      <c r="D146" s="16"/>
      <c r="E146" s="16"/>
      <c r="F146" s="16"/>
      <c r="G146" s="16"/>
      <c r="H146" s="16"/>
    </row>
    <row r="147" spans="1:8" x14ac:dyDescent="0.25">
      <c r="A147" s="17" t="s">
        <v>178</v>
      </c>
      <c r="B147" s="17"/>
      <c r="C147" s="18"/>
      <c r="D147" s="41"/>
      <c r="E147" s="224">
        <v>57</v>
      </c>
      <c r="F147" s="225"/>
      <c r="G147" s="225"/>
      <c r="H147" s="226"/>
    </row>
    <row r="148" spans="1:8" x14ac:dyDescent="0.25">
      <c r="A148" s="227"/>
      <c r="B148" s="228"/>
      <c r="C148" s="229"/>
      <c r="D148" s="39"/>
      <c r="E148" s="224"/>
      <c r="F148" s="225"/>
      <c r="G148" s="225"/>
      <c r="H148" s="226"/>
    </row>
    <row r="149" spans="1:8" x14ac:dyDescent="0.25">
      <c r="A149" s="19"/>
      <c r="B149" s="19"/>
      <c r="C149" s="20"/>
      <c r="D149" s="20"/>
      <c r="E149" s="21"/>
      <c r="F149" s="21"/>
      <c r="G149" s="21"/>
      <c r="H149" s="21"/>
    </row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  <row r="157" spans="1:8" ht="21.95" customHeight="1" x14ac:dyDescent="0.25"/>
    <row r="158" spans="1:8" ht="21.95" customHeight="1" x14ac:dyDescent="0.25"/>
  </sheetData>
  <mergeCells count="144">
    <mergeCell ref="C116:H116"/>
    <mergeCell ref="A148:C148"/>
    <mergeCell ref="E148:H148"/>
    <mergeCell ref="A141:B141"/>
    <mergeCell ref="A142:B142"/>
    <mergeCell ref="A143:B143"/>
    <mergeCell ref="A144:B144"/>
    <mergeCell ref="E147:H147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7:B118"/>
    <mergeCell ref="C117:C118"/>
    <mergeCell ref="E117:H117"/>
    <mergeCell ref="A119:B119"/>
    <mergeCell ref="A120:H120"/>
    <mergeCell ref="A109:B109"/>
    <mergeCell ref="A110:B110"/>
    <mergeCell ref="A111:B111"/>
    <mergeCell ref="A115:B115"/>
    <mergeCell ref="A116:B116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3:B33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:B8"/>
    <mergeCell ref="A9:H9"/>
    <mergeCell ref="A11:B11"/>
    <mergeCell ref="A12:B12"/>
    <mergeCell ref="A13:B13"/>
    <mergeCell ref="A16:B16"/>
    <mergeCell ref="A17:B17"/>
  </mergeCells>
  <pageMargins left="0.7" right="0.7" top="0.75" bottom="0.75" header="0.3" footer="0.3"/>
  <pageSetup paperSize="9" scale="74" orientation="portrait" r:id="rId1"/>
  <rowBreaks count="1" manualBreakCount="1">
    <brk id="99" max="8" man="1"/>
  </rowBreaks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2:I158"/>
  <sheetViews>
    <sheetView view="pageBreakPreview" topLeftCell="A74" zoomScale="60" zoomScaleNormal="100" workbookViewId="0">
      <selection activeCell="A2" sqref="A2:H2"/>
    </sheetView>
  </sheetViews>
  <sheetFormatPr defaultColWidth="9.140625" defaultRowHeight="15" x14ac:dyDescent="0.25"/>
  <cols>
    <col min="1" max="1" width="8.5703125" style="22" customWidth="1"/>
    <col min="2" max="2" width="9.140625" style="22" hidden="1" customWidth="1"/>
    <col min="3" max="3" width="28" style="23" customWidth="1"/>
    <col min="4" max="4" width="7.140625" style="23" customWidth="1"/>
    <col min="5" max="5" width="18.85546875" style="6" customWidth="1"/>
    <col min="6" max="6" width="14.5703125" style="6" customWidth="1"/>
    <col min="7" max="7" width="14.28515625" style="6" customWidth="1"/>
    <col min="8" max="8" width="15.425781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2" spans="1:8" ht="15" customHeight="1" x14ac:dyDescent="0.25">
      <c r="A2" s="187" t="s">
        <v>880</v>
      </c>
      <c r="B2" s="187"/>
      <c r="C2" s="187"/>
      <c r="D2" s="187"/>
      <c r="E2" s="187"/>
      <c r="F2" s="187"/>
      <c r="G2" s="187"/>
      <c r="H2" s="187"/>
    </row>
    <row r="3" spans="1:8" x14ac:dyDescent="0.25">
      <c r="A3" s="176" t="s">
        <v>52</v>
      </c>
      <c r="B3" s="176"/>
      <c r="C3" s="188" t="s">
        <v>180</v>
      </c>
      <c r="D3" s="188"/>
      <c r="E3" s="188"/>
      <c r="F3" s="188"/>
      <c r="G3" s="188"/>
      <c r="H3" s="188"/>
    </row>
    <row r="4" spans="1:8" x14ac:dyDescent="0.25">
      <c r="A4" s="176" t="s">
        <v>174</v>
      </c>
      <c r="B4" s="176"/>
      <c r="C4" s="189" t="s">
        <v>175</v>
      </c>
      <c r="D4" s="189"/>
      <c r="E4" s="189"/>
      <c r="F4" s="189"/>
      <c r="G4" s="189"/>
      <c r="H4" s="189"/>
    </row>
    <row r="5" spans="1:8" x14ac:dyDescent="0.25">
      <c r="A5" s="190"/>
      <c r="B5" s="190"/>
      <c r="C5" s="54"/>
      <c r="D5" s="54"/>
      <c r="E5" s="55"/>
      <c r="F5" s="55"/>
      <c r="G5" s="55"/>
      <c r="H5" s="62"/>
    </row>
    <row r="6" spans="1:8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8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8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8" x14ac:dyDescent="0.25">
      <c r="A9" s="181" t="s">
        <v>50</v>
      </c>
      <c r="B9" s="181"/>
      <c r="C9" s="181"/>
      <c r="D9" s="181"/>
      <c r="E9" s="181"/>
      <c r="F9" s="181"/>
      <c r="G9" s="181"/>
      <c r="H9" s="181"/>
    </row>
    <row r="11" spans="1:8" ht="38.25" x14ac:dyDescent="0.25">
      <c r="A11" s="174" t="s">
        <v>234</v>
      </c>
      <c r="B11" s="175"/>
      <c r="C11" s="42" t="s">
        <v>6</v>
      </c>
      <c r="D11" s="42" t="s">
        <v>214</v>
      </c>
      <c r="E11" s="43"/>
      <c r="F11" s="44"/>
      <c r="G11" s="43"/>
      <c r="H11" s="43">
        <f t="shared" ref="H11:H74" si="0">E11+F11+G11</f>
        <v>0</v>
      </c>
    </row>
    <row r="12" spans="1:8" ht="38.25" x14ac:dyDescent="0.25">
      <c r="A12" s="174" t="s">
        <v>235</v>
      </c>
      <c r="B12" s="175"/>
      <c r="C12" s="42" t="s">
        <v>215</v>
      </c>
      <c r="D12" s="42" t="s">
        <v>216</v>
      </c>
      <c r="E12" s="43"/>
      <c r="F12" s="44"/>
      <c r="G12" s="44"/>
      <c r="H12" s="43">
        <f t="shared" si="0"/>
        <v>0</v>
      </c>
    </row>
    <row r="13" spans="1:8" ht="51" x14ac:dyDescent="0.25">
      <c r="A13" s="174" t="s">
        <v>236</v>
      </c>
      <c r="B13" s="175"/>
      <c r="C13" s="42" t="s">
        <v>217</v>
      </c>
      <c r="D13" s="42" t="s">
        <v>549</v>
      </c>
      <c r="E13" s="43"/>
      <c r="F13" s="44"/>
      <c r="G13" s="44"/>
      <c r="H13" s="43">
        <f t="shared" si="0"/>
        <v>0</v>
      </c>
    </row>
    <row r="14" spans="1:8" ht="38.25" x14ac:dyDescent="0.25">
      <c r="A14" s="122" t="s">
        <v>237</v>
      </c>
      <c r="B14" s="122"/>
      <c r="C14" s="42" t="s">
        <v>548</v>
      </c>
      <c r="D14" s="42" t="s">
        <v>550</v>
      </c>
      <c r="E14" s="43"/>
      <c r="F14" s="44"/>
      <c r="G14" s="44"/>
      <c r="H14" s="43">
        <f t="shared" si="0"/>
        <v>0</v>
      </c>
    </row>
    <row r="15" spans="1:8" ht="51" x14ac:dyDescent="0.25">
      <c r="A15" s="122" t="s">
        <v>238</v>
      </c>
      <c r="B15" s="122"/>
      <c r="C15" s="42" t="s">
        <v>551</v>
      </c>
      <c r="D15" s="42" t="s">
        <v>218</v>
      </c>
      <c r="E15" s="43">
        <f>E13+E14</f>
        <v>0</v>
      </c>
      <c r="F15" s="43">
        <f t="shared" ref="F15:G15" si="1">F13+F14</f>
        <v>0</v>
      </c>
      <c r="G15" s="43">
        <f t="shared" si="1"/>
        <v>0</v>
      </c>
      <c r="H15" s="43">
        <f t="shared" si="0"/>
        <v>0</v>
      </c>
    </row>
    <row r="16" spans="1:8" ht="25.5" x14ac:dyDescent="0.25">
      <c r="A16" s="174" t="s">
        <v>239</v>
      </c>
      <c r="B16" s="175"/>
      <c r="C16" s="42" t="s">
        <v>219</v>
      </c>
      <c r="D16" s="42" t="s">
        <v>220</v>
      </c>
      <c r="E16" s="43"/>
      <c r="F16" s="44"/>
      <c r="G16" s="44"/>
      <c r="H16" s="43">
        <f t="shared" si="0"/>
        <v>0</v>
      </c>
    </row>
    <row r="17" spans="1:8" ht="38.25" x14ac:dyDescent="0.25">
      <c r="A17" s="174" t="s">
        <v>240</v>
      </c>
      <c r="B17" s="175"/>
      <c r="C17" s="42" t="s">
        <v>221</v>
      </c>
      <c r="D17" s="42" t="s">
        <v>222</v>
      </c>
      <c r="E17" s="44"/>
      <c r="F17" s="44"/>
      <c r="G17" s="44"/>
      <c r="H17" s="44">
        <f t="shared" si="0"/>
        <v>0</v>
      </c>
    </row>
    <row r="18" spans="1:8" x14ac:dyDescent="0.25">
      <c r="A18" s="174" t="s">
        <v>241</v>
      </c>
      <c r="B18" s="175"/>
      <c r="C18" s="45" t="s">
        <v>182</v>
      </c>
      <c r="D18" s="45" t="s">
        <v>223</v>
      </c>
      <c r="E18" s="46"/>
      <c r="F18" s="46"/>
      <c r="G18" s="46"/>
      <c r="H18" s="46">
        <f t="shared" si="0"/>
        <v>0</v>
      </c>
    </row>
    <row r="19" spans="1:8" ht="25.5" x14ac:dyDescent="0.25">
      <c r="A19" s="177" t="s">
        <v>242</v>
      </c>
      <c r="B19" s="178"/>
      <c r="C19" s="18" t="s">
        <v>553</v>
      </c>
      <c r="D19" s="18" t="s">
        <v>224</v>
      </c>
      <c r="E19" s="47">
        <f>E11+E12+E13+E16+E17+E18</f>
        <v>0</v>
      </c>
      <c r="F19" s="47">
        <f>F11+F12+F13+F16+F17+F18</f>
        <v>0</v>
      </c>
      <c r="G19" s="47">
        <f>G11+G12+G13+G16+G17+G18</f>
        <v>0</v>
      </c>
      <c r="H19" s="47">
        <f t="shared" si="0"/>
        <v>0</v>
      </c>
    </row>
    <row r="20" spans="1:8" x14ac:dyDescent="0.25">
      <c r="A20" s="177" t="s">
        <v>243</v>
      </c>
      <c r="B20" s="178"/>
      <c r="C20" s="18" t="s">
        <v>8</v>
      </c>
      <c r="D20" s="18" t="s">
        <v>229</v>
      </c>
      <c r="E20" s="48"/>
      <c r="F20" s="48"/>
      <c r="G20" s="48"/>
      <c r="H20" s="48">
        <f t="shared" si="0"/>
        <v>0</v>
      </c>
    </row>
    <row r="21" spans="1:8" ht="51" x14ac:dyDescent="0.25">
      <c r="A21" s="177" t="s">
        <v>244</v>
      </c>
      <c r="B21" s="178"/>
      <c r="C21" s="18" t="s">
        <v>225</v>
      </c>
      <c r="D21" s="18" t="s">
        <v>230</v>
      </c>
      <c r="E21" s="48"/>
      <c r="F21" s="48"/>
      <c r="G21" s="48"/>
      <c r="H21" s="48">
        <f t="shared" si="0"/>
        <v>0</v>
      </c>
    </row>
    <row r="22" spans="1:8" ht="51" x14ac:dyDescent="0.25">
      <c r="A22" s="177" t="s">
        <v>245</v>
      </c>
      <c r="B22" s="178"/>
      <c r="C22" s="18" t="s">
        <v>226</v>
      </c>
      <c r="D22" s="18" t="s">
        <v>231</v>
      </c>
      <c r="E22" s="48"/>
      <c r="F22" s="48"/>
      <c r="G22" s="48"/>
      <c r="H22" s="48">
        <f t="shared" si="0"/>
        <v>0</v>
      </c>
    </row>
    <row r="23" spans="1:8" ht="51" x14ac:dyDescent="0.25">
      <c r="A23" s="177" t="s">
        <v>246</v>
      </c>
      <c r="B23" s="178"/>
      <c r="C23" s="18" t="s">
        <v>227</v>
      </c>
      <c r="D23" s="18" t="s">
        <v>232</v>
      </c>
      <c r="E23" s="48"/>
      <c r="F23" s="48"/>
      <c r="G23" s="48"/>
      <c r="H23" s="48">
        <f t="shared" si="0"/>
        <v>0</v>
      </c>
    </row>
    <row r="24" spans="1:8" ht="38.25" x14ac:dyDescent="0.25">
      <c r="A24" s="177" t="s">
        <v>185</v>
      </c>
      <c r="B24" s="178"/>
      <c r="C24" s="18" t="s">
        <v>228</v>
      </c>
      <c r="D24" s="18" t="s">
        <v>233</v>
      </c>
      <c r="E24" s="47"/>
      <c r="F24" s="48"/>
      <c r="G24" s="48"/>
      <c r="H24" s="47">
        <f t="shared" si="0"/>
        <v>0</v>
      </c>
    </row>
    <row r="25" spans="1:8" ht="38.25" x14ac:dyDescent="0.25">
      <c r="A25" s="179" t="s">
        <v>252</v>
      </c>
      <c r="B25" s="180"/>
      <c r="C25" s="49" t="s">
        <v>554</v>
      </c>
      <c r="D25" s="49" t="s">
        <v>247</v>
      </c>
      <c r="E25" s="50">
        <f>SUM(E19:E24)</f>
        <v>0</v>
      </c>
      <c r="F25" s="50">
        <f t="shared" ref="F25:G25" si="2">SUM(F19:F24)</f>
        <v>0</v>
      </c>
      <c r="G25" s="50">
        <f t="shared" si="2"/>
        <v>0</v>
      </c>
      <c r="H25" s="50">
        <f t="shared" si="0"/>
        <v>0</v>
      </c>
    </row>
    <row r="26" spans="1:8" ht="25.5" x14ac:dyDescent="0.25">
      <c r="A26" s="174" t="s">
        <v>253</v>
      </c>
      <c r="B26" s="175"/>
      <c r="C26" s="42" t="s">
        <v>10</v>
      </c>
      <c r="D26" s="42" t="s">
        <v>256</v>
      </c>
      <c r="E26" s="44"/>
      <c r="F26" s="44"/>
      <c r="G26" s="44"/>
      <c r="H26" s="44">
        <f t="shared" si="0"/>
        <v>0</v>
      </c>
    </row>
    <row r="27" spans="1:8" ht="51" x14ac:dyDescent="0.25">
      <c r="A27" s="174" t="s">
        <v>254</v>
      </c>
      <c r="B27" s="175"/>
      <c r="C27" s="42" t="s">
        <v>248</v>
      </c>
      <c r="D27" s="42" t="s">
        <v>257</v>
      </c>
      <c r="E27" s="44"/>
      <c r="F27" s="44"/>
      <c r="G27" s="44"/>
      <c r="H27" s="44">
        <f t="shared" si="0"/>
        <v>0</v>
      </c>
    </row>
    <row r="28" spans="1:8" ht="51" x14ac:dyDescent="0.25">
      <c r="A28" s="174" t="s">
        <v>255</v>
      </c>
      <c r="B28" s="175"/>
      <c r="C28" s="42" t="s">
        <v>249</v>
      </c>
      <c r="D28" s="42" t="s">
        <v>258</v>
      </c>
      <c r="E28" s="44"/>
      <c r="F28" s="44"/>
      <c r="G28" s="44"/>
      <c r="H28" s="44">
        <f t="shared" si="0"/>
        <v>0</v>
      </c>
    </row>
    <row r="29" spans="1:8" ht="51" x14ac:dyDescent="0.25">
      <c r="A29" s="174" t="s">
        <v>262</v>
      </c>
      <c r="B29" s="175"/>
      <c r="C29" s="42" t="s">
        <v>250</v>
      </c>
      <c r="D29" s="42" t="s">
        <v>259</v>
      </c>
      <c r="E29" s="44"/>
      <c r="F29" s="44"/>
      <c r="G29" s="44"/>
      <c r="H29" s="44">
        <f t="shared" si="0"/>
        <v>0</v>
      </c>
    </row>
    <row r="30" spans="1:8" ht="38.25" x14ac:dyDescent="0.25">
      <c r="A30" s="174" t="s">
        <v>263</v>
      </c>
      <c r="B30" s="175"/>
      <c r="C30" s="42" t="s">
        <v>251</v>
      </c>
      <c r="D30" s="42" t="s">
        <v>260</v>
      </c>
      <c r="E30" s="44"/>
      <c r="F30" s="43"/>
      <c r="G30" s="44"/>
      <c r="H30" s="43">
        <f t="shared" si="0"/>
        <v>0</v>
      </c>
    </row>
    <row r="31" spans="1:8" ht="38.25" x14ac:dyDescent="0.25">
      <c r="A31" s="179" t="s">
        <v>264</v>
      </c>
      <c r="B31" s="180"/>
      <c r="C31" s="49" t="s">
        <v>552</v>
      </c>
      <c r="D31" s="49" t="s">
        <v>261</v>
      </c>
      <c r="E31" s="51">
        <f>SUM(E26:E30)</f>
        <v>0</v>
      </c>
      <c r="F31" s="51">
        <f t="shared" ref="F31:G31" si="3">SUM(F26:F30)</f>
        <v>0</v>
      </c>
      <c r="G31" s="51">
        <f t="shared" si="3"/>
        <v>0</v>
      </c>
      <c r="H31" s="51">
        <f t="shared" si="0"/>
        <v>0</v>
      </c>
    </row>
    <row r="32" spans="1:8" ht="25.5" customHeight="1" x14ac:dyDescent="0.25">
      <c r="A32" s="174" t="s">
        <v>269</v>
      </c>
      <c r="B32" s="175"/>
      <c r="C32" s="42" t="s">
        <v>265</v>
      </c>
      <c r="D32" s="42" t="s">
        <v>266</v>
      </c>
      <c r="E32" s="43"/>
      <c r="F32" s="44"/>
      <c r="G32" s="44"/>
      <c r="H32" s="43">
        <f t="shared" si="0"/>
        <v>0</v>
      </c>
    </row>
    <row r="33" spans="1:8" x14ac:dyDescent="0.25">
      <c r="A33" s="174" t="s">
        <v>271</v>
      </c>
      <c r="B33" s="175"/>
      <c r="C33" s="42" t="s">
        <v>267</v>
      </c>
      <c r="D33" s="42" t="s">
        <v>268</v>
      </c>
      <c r="E33" s="43"/>
      <c r="F33" s="44"/>
      <c r="G33" s="44"/>
      <c r="H33" s="43">
        <f t="shared" si="0"/>
        <v>0</v>
      </c>
    </row>
    <row r="34" spans="1:8" x14ac:dyDescent="0.25">
      <c r="A34" s="123" t="s">
        <v>272</v>
      </c>
      <c r="B34" s="123"/>
      <c r="C34" s="18" t="s">
        <v>555</v>
      </c>
      <c r="D34" s="18" t="s">
        <v>270</v>
      </c>
      <c r="E34" s="47">
        <f>SUM(E32:E33)</f>
        <v>0</v>
      </c>
      <c r="F34" s="47">
        <f t="shared" ref="F34:G34" si="4">SUM(F32:F33)</f>
        <v>0</v>
      </c>
      <c r="G34" s="47">
        <f t="shared" si="4"/>
        <v>0</v>
      </c>
      <c r="H34" s="47">
        <f t="shared" si="0"/>
        <v>0</v>
      </c>
    </row>
    <row r="35" spans="1:8" ht="25.5" x14ac:dyDescent="0.25">
      <c r="A35" s="177" t="s">
        <v>273</v>
      </c>
      <c r="B35" s="178"/>
      <c r="C35" s="18" t="s">
        <v>279</v>
      </c>
      <c r="D35" s="18" t="s">
        <v>280</v>
      </c>
      <c r="E35" s="47"/>
      <c r="F35" s="48"/>
      <c r="G35" s="48"/>
      <c r="H35" s="47">
        <f t="shared" si="0"/>
        <v>0</v>
      </c>
    </row>
    <row r="36" spans="1:8" ht="25.5" x14ac:dyDescent="0.25">
      <c r="A36" s="177" t="s">
        <v>274</v>
      </c>
      <c r="B36" s="178"/>
      <c r="C36" s="18" t="s">
        <v>281</v>
      </c>
      <c r="D36" s="18" t="s">
        <v>282</v>
      </c>
      <c r="E36" s="47"/>
      <c r="F36" s="48"/>
      <c r="G36" s="48"/>
      <c r="H36" s="47">
        <f t="shared" si="0"/>
        <v>0</v>
      </c>
    </row>
    <row r="37" spans="1:8" x14ac:dyDescent="0.25">
      <c r="A37" s="177" t="s">
        <v>275</v>
      </c>
      <c r="B37" s="178"/>
      <c r="C37" s="18" t="s">
        <v>283</v>
      </c>
      <c r="D37" s="18" t="s">
        <v>284</v>
      </c>
      <c r="E37" s="47"/>
      <c r="F37" s="48"/>
      <c r="G37" s="48"/>
      <c r="H37" s="47">
        <f t="shared" si="0"/>
        <v>0</v>
      </c>
    </row>
    <row r="38" spans="1:8" x14ac:dyDescent="0.25">
      <c r="A38" s="174" t="s">
        <v>276</v>
      </c>
      <c r="B38" s="175"/>
      <c r="C38" s="42" t="s">
        <v>186</v>
      </c>
      <c r="D38" s="42" t="s">
        <v>285</v>
      </c>
      <c r="E38" s="43"/>
      <c r="F38" s="43"/>
      <c r="G38" s="43"/>
      <c r="H38" s="43">
        <f t="shared" si="0"/>
        <v>0</v>
      </c>
    </row>
    <row r="39" spans="1:8" x14ac:dyDescent="0.25">
      <c r="A39" s="174" t="s">
        <v>277</v>
      </c>
      <c r="B39" s="175"/>
      <c r="C39" s="42" t="s">
        <v>286</v>
      </c>
      <c r="D39" s="42" t="s">
        <v>287</v>
      </c>
      <c r="E39" s="43"/>
      <c r="F39" s="43"/>
      <c r="G39" s="43"/>
      <c r="H39" s="43">
        <f t="shared" si="0"/>
        <v>0</v>
      </c>
    </row>
    <row r="40" spans="1:8" ht="25.5" x14ac:dyDescent="0.25">
      <c r="A40" s="177" t="s">
        <v>278</v>
      </c>
      <c r="B40" s="178"/>
      <c r="C40" s="42" t="s">
        <v>288</v>
      </c>
      <c r="D40" s="42" t="s">
        <v>289</v>
      </c>
      <c r="E40" s="43"/>
      <c r="F40" s="43"/>
      <c r="G40" s="43"/>
      <c r="H40" s="43">
        <f t="shared" si="0"/>
        <v>0</v>
      </c>
    </row>
    <row r="41" spans="1:8" x14ac:dyDescent="0.25">
      <c r="A41" s="174" t="s">
        <v>294</v>
      </c>
      <c r="B41" s="175"/>
      <c r="C41" s="42" t="s">
        <v>290</v>
      </c>
      <c r="D41" s="42" t="s">
        <v>291</v>
      </c>
      <c r="E41" s="43"/>
      <c r="F41" s="43"/>
      <c r="G41" s="43"/>
      <c r="H41" s="43">
        <f t="shared" si="0"/>
        <v>0</v>
      </c>
    </row>
    <row r="42" spans="1:8" ht="25.5" x14ac:dyDescent="0.25">
      <c r="A42" s="174" t="s">
        <v>299</v>
      </c>
      <c r="B42" s="175"/>
      <c r="C42" s="42" t="s">
        <v>292</v>
      </c>
      <c r="D42" s="42" t="s">
        <v>293</v>
      </c>
      <c r="E42" s="43"/>
      <c r="F42" s="43"/>
      <c r="G42" s="43"/>
      <c r="H42" s="43">
        <f t="shared" si="0"/>
        <v>0</v>
      </c>
    </row>
    <row r="43" spans="1:8" ht="25.5" x14ac:dyDescent="0.25">
      <c r="A43" s="177" t="s">
        <v>300</v>
      </c>
      <c r="B43" s="178"/>
      <c r="C43" s="18" t="s">
        <v>556</v>
      </c>
      <c r="D43" s="18" t="s">
        <v>295</v>
      </c>
      <c r="E43" s="47">
        <f>SUM(E38:E42)</f>
        <v>0</v>
      </c>
      <c r="F43" s="47">
        <f t="shared" ref="F43:G43" si="5">SUM(F38:F42)</f>
        <v>0</v>
      </c>
      <c r="G43" s="47">
        <f t="shared" si="5"/>
        <v>0</v>
      </c>
      <c r="H43" s="47">
        <f t="shared" si="0"/>
        <v>0</v>
      </c>
    </row>
    <row r="44" spans="1:8" x14ac:dyDescent="0.25">
      <c r="A44" s="177" t="s">
        <v>353</v>
      </c>
      <c r="B44" s="178"/>
      <c r="C44" s="18" t="s">
        <v>296</v>
      </c>
      <c r="D44" s="18" t="s">
        <v>297</v>
      </c>
      <c r="E44" s="47"/>
      <c r="F44" s="48"/>
      <c r="G44" s="48"/>
      <c r="H44" s="47">
        <f t="shared" si="0"/>
        <v>0</v>
      </c>
    </row>
    <row r="45" spans="1:8" ht="25.5" x14ac:dyDescent="0.25">
      <c r="A45" s="174" t="s">
        <v>354</v>
      </c>
      <c r="B45" s="175"/>
      <c r="C45" s="49" t="s">
        <v>557</v>
      </c>
      <c r="D45" s="49" t="s">
        <v>298</v>
      </c>
      <c r="E45" s="50">
        <f>E34+E35+E36+E37+E43+E44</f>
        <v>0</v>
      </c>
      <c r="F45" s="50">
        <f t="shared" ref="F45:G45" si="6">F34+F35+F36+F37+F43+F44</f>
        <v>0</v>
      </c>
      <c r="G45" s="50">
        <f t="shared" si="6"/>
        <v>0</v>
      </c>
      <c r="H45" s="50">
        <f t="shared" si="0"/>
        <v>0</v>
      </c>
    </row>
    <row r="46" spans="1:8" x14ac:dyDescent="0.25">
      <c r="A46" s="177" t="s">
        <v>355</v>
      </c>
      <c r="B46" s="178"/>
      <c r="C46" s="18" t="s">
        <v>12</v>
      </c>
      <c r="D46" s="18" t="s">
        <v>301</v>
      </c>
      <c r="E46" s="47"/>
      <c r="F46" s="47"/>
      <c r="G46" s="47"/>
      <c r="H46" s="47">
        <f t="shared" si="0"/>
        <v>0</v>
      </c>
    </row>
    <row r="47" spans="1:8" x14ac:dyDescent="0.25">
      <c r="A47" s="177" t="s">
        <v>356</v>
      </c>
      <c r="B47" s="178"/>
      <c r="C47" s="18" t="s">
        <v>13</v>
      </c>
      <c r="D47" s="18" t="s">
        <v>302</v>
      </c>
      <c r="E47" s="47">
        <v>780000</v>
      </c>
      <c r="F47" s="47"/>
      <c r="G47" s="47"/>
      <c r="H47" s="47">
        <f t="shared" si="0"/>
        <v>780000</v>
      </c>
    </row>
    <row r="48" spans="1:8" ht="25.5" x14ac:dyDescent="0.25">
      <c r="A48" s="177" t="s">
        <v>357</v>
      </c>
      <c r="B48" s="178"/>
      <c r="C48" s="18" t="s">
        <v>303</v>
      </c>
      <c r="D48" s="18" t="s">
        <v>304</v>
      </c>
      <c r="E48" s="47"/>
      <c r="F48" s="47"/>
      <c r="G48" s="47"/>
      <c r="H48" s="47">
        <f t="shared" si="0"/>
        <v>0</v>
      </c>
    </row>
    <row r="49" spans="1:8" x14ac:dyDescent="0.25">
      <c r="A49" s="177" t="s">
        <v>358</v>
      </c>
      <c r="B49" s="178"/>
      <c r="C49" s="18" t="s">
        <v>14</v>
      </c>
      <c r="D49" s="18" t="s">
        <v>305</v>
      </c>
      <c r="E49" s="47"/>
      <c r="F49" s="47"/>
      <c r="G49" s="47"/>
      <c r="H49" s="47">
        <f t="shared" si="0"/>
        <v>0</v>
      </c>
    </row>
    <row r="50" spans="1:8" x14ac:dyDescent="0.25">
      <c r="A50" s="177" t="s">
        <v>359</v>
      </c>
      <c r="B50" s="178"/>
      <c r="C50" s="18" t="s">
        <v>15</v>
      </c>
      <c r="D50" s="18" t="s">
        <v>306</v>
      </c>
      <c r="E50" s="47">
        <v>6200000</v>
      </c>
      <c r="F50" s="47"/>
      <c r="G50" s="47"/>
      <c r="H50" s="47">
        <f t="shared" si="0"/>
        <v>6200000</v>
      </c>
    </row>
    <row r="51" spans="1:8" ht="25.5" x14ac:dyDescent="0.25">
      <c r="A51" s="177" t="s">
        <v>360</v>
      </c>
      <c r="B51" s="178"/>
      <c r="C51" s="18" t="s">
        <v>307</v>
      </c>
      <c r="D51" s="18" t="s">
        <v>308</v>
      </c>
      <c r="E51" s="47">
        <v>1150000</v>
      </c>
      <c r="F51" s="47"/>
      <c r="G51" s="47"/>
      <c r="H51" s="47">
        <f t="shared" si="0"/>
        <v>1150000</v>
      </c>
    </row>
    <row r="52" spans="1:8" ht="25.5" x14ac:dyDescent="0.25">
      <c r="A52" s="177" t="s">
        <v>361</v>
      </c>
      <c r="B52" s="178"/>
      <c r="C52" s="18" t="s">
        <v>16</v>
      </c>
      <c r="D52" s="18" t="s">
        <v>309</v>
      </c>
      <c r="E52" s="47"/>
      <c r="F52" s="47"/>
      <c r="G52" s="47"/>
      <c r="H52" s="47">
        <f t="shared" si="0"/>
        <v>0</v>
      </c>
    </row>
    <row r="53" spans="1:8" ht="25.5" x14ac:dyDescent="0.25">
      <c r="A53" s="174" t="s">
        <v>362</v>
      </c>
      <c r="B53" s="175"/>
      <c r="C53" s="42" t="s">
        <v>310</v>
      </c>
      <c r="D53" s="42" t="s">
        <v>311</v>
      </c>
      <c r="E53" s="43"/>
      <c r="F53" s="43"/>
      <c r="G53" s="43"/>
      <c r="H53" s="43">
        <f t="shared" si="0"/>
        <v>0</v>
      </c>
    </row>
    <row r="54" spans="1:8" ht="25.5" x14ac:dyDescent="0.25">
      <c r="A54" s="174" t="s">
        <v>363</v>
      </c>
      <c r="B54" s="175"/>
      <c r="C54" s="42" t="s">
        <v>312</v>
      </c>
      <c r="D54" s="42" t="s">
        <v>313</v>
      </c>
      <c r="E54" s="43"/>
      <c r="F54" s="43"/>
      <c r="G54" s="43"/>
      <c r="H54" s="43">
        <f t="shared" si="0"/>
        <v>0</v>
      </c>
    </row>
    <row r="55" spans="1:8" ht="38.25" x14ac:dyDescent="0.25">
      <c r="A55" s="177" t="s">
        <v>364</v>
      </c>
      <c r="B55" s="178"/>
      <c r="C55" s="18" t="s">
        <v>558</v>
      </c>
      <c r="D55" s="18" t="s">
        <v>314</v>
      </c>
      <c r="E55" s="47">
        <f>SUM(E53:E54)</f>
        <v>0</v>
      </c>
      <c r="F55" s="47">
        <f t="shared" ref="F55:G55" si="7">SUM(F53:F54)</f>
        <v>0</v>
      </c>
      <c r="G55" s="47">
        <f t="shared" si="7"/>
        <v>0</v>
      </c>
      <c r="H55" s="47">
        <f t="shared" si="0"/>
        <v>0</v>
      </c>
    </row>
    <row r="56" spans="1:8" ht="25.5" x14ac:dyDescent="0.25">
      <c r="A56" s="174" t="s">
        <v>365</v>
      </c>
      <c r="B56" s="175"/>
      <c r="C56" s="42" t="s">
        <v>315</v>
      </c>
      <c r="D56" s="42" t="s">
        <v>316</v>
      </c>
      <c r="E56" s="43"/>
      <c r="F56" s="43"/>
      <c r="G56" s="43"/>
      <c r="H56" s="43">
        <f t="shared" si="0"/>
        <v>0</v>
      </c>
    </row>
    <row r="57" spans="1:8" ht="25.5" x14ac:dyDescent="0.25">
      <c r="A57" s="174" t="s">
        <v>366</v>
      </c>
      <c r="B57" s="175"/>
      <c r="C57" s="42" t="s">
        <v>317</v>
      </c>
      <c r="D57" s="42" t="s">
        <v>318</v>
      </c>
      <c r="E57" s="43"/>
      <c r="F57" s="43"/>
      <c r="G57" s="43"/>
      <c r="H57" s="43">
        <f t="shared" si="0"/>
        <v>0</v>
      </c>
    </row>
    <row r="58" spans="1:8" ht="25.5" x14ac:dyDescent="0.25">
      <c r="A58" s="177" t="s">
        <v>367</v>
      </c>
      <c r="B58" s="178"/>
      <c r="C58" s="18" t="s">
        <v>564</v>
      </c>
      <c r="D58" s="18" t="s">
        <v>319</v>
      </c>
      <c r="E58" s="47">
        <f>SUM(E56:E57)</f>
        <v>0</v>
      </c>
      <c r="F58" s="47">
        <f t="shared" ref="F58:G58" si="8">SUM(F56:F57)</f>
        <v>0</v>
      </c>
      <c r="G58" s="47">
        <f t="shared" si="8"/>
        <v>0</v>
      </c>
      <c r="H58" s="47">
        <f t="shared" si="0"/>
        <v>0</v>
      </c>
    </row>
    <row r="59" spans="1:8" x14ac:dyDescent="0.25">
      <c r="A59" s="177" t="s">
        <v>368</v>
      </c>
      <c r="B59" s="178"/>
      <c r="C59" s="18" t="s">
        <v>320</v>
      </c>
      <c r="D59" s="18" t="s">
        <v>321</v>
      </c>
      <c r="E59" s="47"/>
      <c r="F59" s="47"/>
      <c r="G59" s="47"/>
      <c r="H59" s="47">
        <f t="shared" si="0"/>
        <v>0</v>
      </c>
    </row>
    <row r="60" spans="1:8" x14ac:dyDescent="0.25">
      <c r="A60" s="177" t="s">
        <v>369</v>
      </c>
      <c r="B60" s="178"/>
      <c r="C60" s="18" t="s">
        <v>17</v>
      </c>
      <c r="D60" s="18" t="s">
        <v>322</v>
      </c>
      <c r="E60" s="47"/>
      <c r="F60" s="47"/>
      <c r="G60" s="47"/>
      <c r="H60" s="47">
        <f t="shared" si="0"/>
        <v>0</v>
      </c>
    </row>
    <row r="61" spans="1:8" ht="25.5" x14ac:dyDescent="0.25">
      <c r="A61" s="179" t="s">
        <v>370</v>
      </c>
      <c r="B61" s="180"/>
      <c r="C61" s="49" t="s">
        <v>563</v>
      </c>
      <c r="D61" s="49" t="s">
        <v>323</v>
      </c>
      <c r="E61" s="50">
        <f>E46+E47+E48+E49+E50+E51+E52+E55+E58+E59+E60</f>
        <v>8130000</v>
      </c>
      <c r="F61" s="50">
        <f t="shared" ref="F61:G61" si="9">F46+F47+F48+F49+F50+F51+F52+F55+F58+F59+F60</f>
        <v>0</v>
      </c>
      <c r="G61" s="50">
        <f t="shared" si="9"/>
        <v>0</v>
      </c>
      <c r="H61" s="50">
        <f t="shared" si="0"/>
        <v>8130000</v>
      </c>
    </row>
    <row r="62" spans="1:8" x14ac:dyDescent="0.25">
      <c r="A62" s="174" t="s">
        <v>371</v>
      </c>
      <c r="B62" s="175"/>
      <c r="C62" s="42" t="s">
        <v>19</v>
      </c>
      <c r="D62" s="42" t="s">
        <v>324</v>
      </c>
      <c r="E62" s="43"/>
      <c r="F62" s="43"/>
      <c r="G62" s="43"/>
      <c r="H62" s="43">
        <f t="shared" si="0"/>
        <v>0</v>
      </c>
    </row>
    <row r="63" spans="1:8" x14ac:dyDescent="0.25">
      <c r="A63" s="174" t="s">
        <v>372</v>
      </c>
      <c r="B63" s="175"/>
      <c r="C63" s="42" t="s">
        <v>20</v>
      </c>
      <c r="D63" s="42" t="s">
        <v>325</v>
      </c>
      <c r="E63" s="43"/>
      <c r="F63" s="43"/>
      <c r="G63" s="43"/>
      <c r="H63" s="43">
        <f t="shared" si="0"/>
        <v>0</v>
      </c>
    </row>
    <row r="64" spans="1:8" x14ac:dyDescent="0.25">
      <c r="A64" s="174" t="s">
        <v>373</v>
      </c>
      <c r="B64" s="175"/>
      <c r="C64" s="42" t="s">
        <v>21</v>
      </c>
      <c r="D64" s="42" t="s">
        <v>326</v>
      </c>
      <c r="E64" s="43"/>
      <c r="F64" s="43"/>
      <c r="G64" s="43"/>
      <c r="H64" s="43">
        <f t="shared" si="0"/>
        <v>0</v>
      </c>
    </row>
    <row r="65" spans="1:8" x14ac:dyDescent="0.25">
      <c r="A65" s="174" t="s">
        <v>374</v>
      </c>
      <c r="B65" s="175"/>
      <c r="C65" s="42" t="s">
        <v>22</v>
      </c>
      <c r="D65" s="42" t="s">
        <v>327</v>
      </c>
      <c r="E65" s="43"/>
      <c r="F65" s="43"/>
      <c r="G65" s="43"/>
      <c r="H65" s="43">
        <f t="shared" si="0"/>
        <v>0</v>
      </c>
    </row>
    <row r="66" spans="1:8" ht="25.5" x14ac:dyDescent="0.25">
      <c r="A66" s="174" t="s">
        <v>375</v>
      </c>
      <c r="B66" s="175"/>
      <c r="C66" s="42" t="s">
        <v>23</v>
      </c>
      <c r="D66" s="42" t="s">
        <v>328</v>
      </c>
      <c r="E66" s="44"/>
      <c r="F66" s="44"/>
      <c r="G66" s="44"/>
      <c r="H66" s="44">
        <f t="shared" si="0"/>
        <v>0</v>
      </c>
    </row>
    <row r="67" spans="1:8" ht="25.5" x14ac:dyDescent="0.25">
      <c r="A67" s="179" t="s">
        <v>376</v>
      </c>
      <c r="B67" s="180"/>
      <c r="C67" s="49" t="s">
        <v>562</v>
      </c>
      <c r="D67" s="49" t="s">
        <v>329</v>
      </c>
      <c r="E67" s="50">
        <f>SUM(E62:E66)</f>
        <v>0</v>
      </c>
      <c r="F67" s="50">
        <f t="shared" ref="F67:G67" si="10">SUM(F62:F66)</f>
        <v>0</v>
      </c>
      <c r="G67" s="50">
        <f t="shared" si="10"/>
        <v>0</v>
      </c>
      <c r="H67" s="50">
        <f t="shared" si="0"/>
        <v>0</v>
      </c>
    </row>
    <row r="68" spans="1:8" ht="51" x14ac:dyDescent="0.25">
      <c r="A68" s="177" t="s">
        <v>377</v>
      </c>
      <c r="B68" s="178"/>
      <c r="C68" s="18" t="s">
        <v>330</v>
      </c>
      <c r="D68" s="18" t="s">
        <v>331</v>
      </c>
      <c r="E68" s="48"/>
      <c r="F68" s="48"/>
      <c r="G68" s="48"/>
      <c r="H68" s="48">
        <f t="shared" si="0"/>
        <v>0</v>
      </c>
    </row>
    <row r="69" spans="1:8" ht="38.25" x14ac:dyDescent="0.25">
      <c r="A69" s="177" t="s">
        <v>378</v>
      </c>
      <c r="B69" s="178"/>
      <c r="C69" s="18" t="s">
        <v>332</v>
      </c>
      <c r="D69" s="18" t="s">
        <v>333</v>
      </c>
      <c r="E69" s="48"/>
      <c r="F69" s="48"/>
      <c r="G69" s="48"/>
      <c r="H69" s="48">
        <f t="shared" si="0"/>
        <v>0</v>
      </c>
    </row>
    <row r="70" spans="1:8" ht="51" x14ac:dyDescent="0.25">
      <c r="A70" s="177" t="s">
        <v>379</v>
      </c>
      <c r="B70" s="178"/>
      <c r="C70" s="18" t="s">
        <v>334</v>
      </c>
      <c r="D70" s="18" t="s">
        <v>335</v>
      </c>
      <c r="E70" s="48"/>
      <c r="F70" s="48"/>
      <c r="G70" s="48"/>
      <c r="H70" s="48">
        <f t="shared" si="0"/>
        <v>0</v>
      </c>
    </row>
    <row r="71" spans="1:8" ht="51" x14ac:dyDescent="0.25">
      <c r="A71" s="177" t="s">
        <v>380</v>
      </c>
      <c r="B71" s="178"/>
      <c r="C71" s="18" t="s">
        <v>336</v>
      </c>
      <c r="D71" s="18" t="s">
        <v>337</v>
      </c>
      <c r="E71" s="48"/>
      <c r="F71" s="48"/>
      <c r="G71" s="48"/>
      <c r="H71" s="48">
        <f t="shared" si="0"/>
        <v>0</v>
      </c>
    </row>
    <row r="72" spans="1:8" ht="25.5" x14ac:dyDescent="0.25">
      <c r="A72" s="177" t="s">
        <v>381</v>
      </c>
      <c r="B72" s="178"/>
      <c r="C72" s="18" t="s">
        <v>338</v>
      </c>
      <c r="D72" s="18" t="s">
        <v>339</v>
      </c>
      <c r="E72" s="48"/>
      <c r="F72" s="48"/>
      <c r="G72" s="48"/>
      <c r="H72" s="48">
        <f t="shared" si="0"/>
        <v>0</v>
      </c>
    </row>
    <row r="73" spans="1:8" ht="25.5" x14ac:dyDescent="0.25">
      <c r="A73" s="179" t="s">
        <v>382</v>
      </c>
      <c r="B73" s="180"/>
      <c r="C73" s="49" t="s">
        <v>561</v>
      </c>
      <c r="D73" s="49" t="s">
        <v>340</v>
      </c>
      <c r="E73" s="51">
        <f>SUM(E68:E72)</f>
        <v>0</v>
      </c>
      <c r="F73" s="51">
        <f t="shared" ref="F73:G73" si="11">SUM(F68:F72)</f>
        <v>0</v>
      </c>
      <c r="G73" s="51">
        <f t="shared" si="11"/>
        <v>0</v>
      </c>
      <c r="H73" s="51">
        <f t="shared" si="0"/>
        <v>0</v>
      </c>
    </row>
    <row r="74" spans="1:8" ht="51" x14ac:dyDescent="0.25">
      <c r="A74" s="174" t="s">
        <v>383</v>
      </c>
      <c r="B74" s="175"/>
      <c r="C74" s="42" t="s">
        <v>341</v>
      </c>
      <c r="D74" s="42" t="s">
        <v>342</v>
      </c>
      <c r="E74" s="44"/>
      <c r="F74" s="44"/>
      <c r="G74" s="44"/>
      <c r="H74" s="44">
        <f t="shared" si="0"/>
        <v>0</v>
      </c>
    </row>
    <row r="75" spans="1:8" ht="38.25" x14ac:dyDescent="0.25">
      <c r="A75" s="174" t="s">
        <v>384</v>
      </c>
      <c r="B75" s="175"/>
      <c r="C75" s="42" t="s">
        <v>343</v>
      </c>
      <c r="D75" s="42" t="s">
        <v>344</v>
      </c>
      <c r="E75" s="44"/>
      <c r="F75" s="44"/>
      <c r="G75" s="44"/>
      <c r="H75" s="44">
        <f t="shared" ref="H75:H111" si="12">E75+F75+G75</f>
        <v>0</v>
      </c>
    </row>
    <row r="76" spans="1:8" ht="51" x14ac:dyDescent="0.25">
      <c r="A76" s="174" t="s">
        <v>385</v>
      </c>
      <c r="B76" s="175"/>
      <c r="C76" s="42" t="s">
        <v>345</v>
      </c>
      <c r="D76" s="42" t="s">
        <v>346</v>
      </c>
      <c r="E76" s="44"/>
      <c r="F76" s="44"/>
      <c r="G76" s="44"/>
      <c r="H76" s="44">
        <f t="shared" si="12"/>
        <v>0</v>
      </c>
    </row>
    <row r="77" spans="1:8" ht="51" x14ac:dyDescent="0.25">
      <c r="A77" s="174" t="s">
        <v>386</v>
      </c>
      <c r="B77" s="175"/>
      <c r="C77" s="42" t="s">
        <v>347</v>
      </c>
      <c r="D77" s="42" t="s">
        <v>348</v>
      </c>
      <c r="E77" s="43"/>
      <c r="F77" s="44"/>
      <c r="G77" s="44"/>
      <c r="H77" s="43">
        <f t="shared" si="12"/>
        <v>0</v>
      </c>
    </row>
    <row r="78" spans="1:8" ht="25.5" x14ac:dyDescent="0.25">
      <c r="A78" s="174" t="s">
        <v>387</v>
      </c>
      <c r="B78" s="175"/>
      <c r="C78" s="42" t="s">
        <v>349</v>
      </c>
      <c r="D78" s="42" t="s">
        <v>350</v>
      </c>
      <c r="E78" s="43"/>
      <c r="F78" s="44"/>
      <c r="G78" s="44"/>
      <c r="H78" s="43">
        <f t="shared" si="12"/>
        <v>0</v>
      </c>
    </row>
    <row r="79" spans="1:8" ht="25.5" x14ac:dyDescent="0.25">
      <c r="A79" s="179" t="s">
        <v>388</v>
      </c>
      <c r="B79" s="180"/>
      <c r="C79" s="49" t="s">
        <v>560</v>
      </c>
      <c r="D79" s="49" t="s">
        <v>351</v>
      </c>
      <c r="E79" s="51"/>
      <c r="F79" s="51"/>
      <c r="G79" s="51"/>
      <c r="H79" s="51">
        <f t="shared" si="12"/>
        <v>0</v>
      </c>
    </row>
    <row r="80" spans="1:8" ht="25.5" x14ac:dyDescent="0.25">
      <c r="A80" s="183" t="s">
        <v>451</v>
      </c>
      <c r="B80" s="184"/>
      <c r="C80" s="124" t="s">
        <v>559</v>
      </c>
      <c r="D80" s="124" t="s">
        <v>352</v>
      </c>
      <c r="E80" s="53">
        <f>E25+E31+E45+E61+E67+E73+E79</f>
        <v>8130000</v>
      </c>
      <c r="F80" s="53">
        <f t="shared" ref="F80:G80" si="13">F25+F31+F45+F61+F67+F73+F79</f>
        <v>0</v>
      </c>
      <c r="G80" s="53">
        <f t="shared" si="13"/>
        <v>0</v>
      </c>
      <c r="H80" s="53">
        <f t="shared" si="12"/>
        <v>8130000</v>
      </c>
    </row>
    <row r="81" spans="1:8" ht="25.5" x14ac:dyDescent="0.25">
      <c r="A81" s="182" t="s">
        <v>452</v>
      </c>
      <c r="B81" s="182"/>
      <c r="C81" s="42" t="s">
        <v>404</v>
      </c>
      <c r="D81" s="42" t="s">
        <v>405</v>
      </c>
      <c r="E81" s="43"/>
      <c r="F81" s="43"/>
      <c r="G81" s="43"/>
      <c r="H81" s="43">
        <f t="shared" si="12"/>
        <v>0</v>
      </c>
    </row>
    <row r="82" spans="1:8" ht="25.5" x14ac:dyDescent="0.25">
      <c r="A82" s="182" t="s">
        <v>453</v>
      </c>
      <c r="B82" s="182"/>
      <c r="C82" s="42" t="s">
        <v>406</v>
      </c>
      <c r="D82" s="42" t="s">
        <v>407</v>
      </c>
      <c r="E82" s="43"/>
      <c r="F82" s="43"/>
      <c r="G82" s="43"/>
      <c r="H82" s="43">
        <f t="shared" si="12"/>
        <v>0</v>
      </c>
    </row>
    <row r="83" spans="1:8" ht="25.5" x14ac:dyDescent="0.25">
      <c r="A83" s="182" t="s">
        <v>454</v>
      </c>
      <c r="B83" s="182"/>
      <c r="C83" s="42" t="s">
        <v>408</v>
      </c>
      <c r="D83" s="42" t="s">
        <v>409</v>
      </c>
      <c r="E83" s="43"/>
      <c r="F83" s="43"/>
      <c r="G83" s="43"/>
      <c r="H83" s="43">
        <f t="shared" si="12"/>
        <v>0</v>
      </c>
    </row>
    <row r="84" spans="1:8" ht="25.5" x14ac:dyDescent="0.25">
      <c r="A84" s="185" t="s">
        <v>455</v>
      </c>
      <c r="B84" s="185"/>
      <c r="C84" s="18" t="s">
        <v>567</v>
      </c>
      <c r="D84" s="18" t="s">
        <v>410</v>
      </c>
      <c r="E84" s="47">
        <f>SUM(E81:E83)</f>
        <v>0</v>
      </c>
      <c r="F84" s="47">
        <f t="shared" ref="F84:G84" si="14">SUM(F81:F83)</f>
        <v>0</v>
      </c>
      <c r="G84" s="47">
        <f t="shared" si="14"/>
        <v>0</v>
      </c>
      <c r="H84" s="47">
        <f t="shared" si="12"/>
        <v>0</v>
      </c>
    </row>
    <row r="85" spans="1:8" ht="38.25" x14ac:dyDescent="0.25">
      <c r="A85" s="182" t="s">
        <v>456</v>
      </c>
      <c r="B85" s="182"/>
      <c r="C85" s="42" t="s">
        <v>411</v>
      </c>
      <c r="D85" s="42" t="s">
        <v>412</v>
      </c>
      <c r="E85" s="43"/>
      <c r="F85" s="43"/>
      <c r="G85" s="43"/>
      <c r="H85" s="43">
        <f t="shared" si="12"/>
        <v>0</v>
      </c>
    </row>
    <row r="86" spans="1:8" ht="25.5" x14ac:dyDescent="0.25">
      <c r="A86" s="182" t="s">
        <v>457</v>
      </c>
      <c r="B86" s="182"/>
      <c r="C86" s="42" t="s">
        <v>413</v>
      </c>
      <c r="D86" s="42" t="s">
        <v>414</v>
      </c>
      <c r="E86" s="43"/>
      <c r="F86" s="43"/>
      <c r="G86" s="43"/>
      <c r="H86" s="43">
        <f t="shared" si="12"/>
        <v>0</v>
      </c>
    </row>
    <row r="87" spans="1:8" ht="38.25" x14ac:dyDescent="0.25">
      <c r="A87" s="182" t="s">
        <v>458</v>
      </c>
      <c r="B87" s="182"/>
      <c r="C87" s="42" t="s">
        <v>415</v>
      </c>
      <c r="D87" s="42" t="s">
        <v>416</v>
      </c>
      <c r="E87" s="43"/>
      <c r="F87" s="43"/>
      <c r="G87" s="43"/>
      <c r="H87" s="43">
        <f t="shared" si="12"/>
        <v>0</v>
      </c>
    </row>
    <row r="88" spans="1:8" ht="25.5" x14ac:dyDescent="0.25">
      <c r="A88" s="182" t="s">
        <v>459</v>
      </c>
      <c r="B88" s="182"/>
      <c r="C88" s="42" t="s">
        <v>417</v>
      </c>
      <c r="D88" s="42" t="s">
        <v>418</v>
      </c>
      <c r="E88" s="43"/>
      <c r="F88" s="43"/>
      <c r="G88" s="43"/>
      <c r="H88" s="43">
        <f t="shared" si="12"/>
        <v>0</v>
      </c>
    </row>
    <row r="89" spans="1:8" ht="25.5" x14ac:dyDescent="0.25">
      <c r="A89" s="185" t="s">
        <v>460</v>
      </c>
      <c r="B89" s="185"/>
      <c r="C89" s="18" t="s">
        <v>568</v>
      </c>
      <c r="D89" s="18" t="s">
        <v>419</v>
      </c>
      <c r="E89" s="47">
        <f>SUM(E81:E88)</f>
        <v>0</v>
      </c>
      <c r="F89" s="47">
        <f t="shared" ref="F89:G89" si="15">SUM(F81:F88)</f>
        <v>0</v>
      </c>
      <c r="G89" s="47">
        <f t="shared" si="15"/>
        <v>0</v>
      </c>
      <c r="H89" s="47">
        <f t="shared" si="12"/>
        <v>0</v>
      </c>
    </row>
    <row r="90" spans="1:8" ht="25.5" x14ac:dyDescent="0.25">
      <c r="A90" s="182" t="s">
        <v>461</v>
      </c>
      <c r="B90" s="182"/>
      <c r="C90" s="42" t="s">
        <v>26</v>
      </c>
      <c r="D90" s="42" t="s">
        <v>420</v>
      </c>
      <c r="E90" s="43"/>
      <c r="F90" s="43"/>
      <c r="G90" s="43"/>
      <c r="H90" s="43">
        <f t="shared" si="12"/>
        <v>0</v>
      </c>
    </row>
    <row r="91" spans="1:8" ht="25.5" x14ac:dyDescent="0.25">
      <c r="A91" s="182" t="s">
        <v>462</v>
      </c>
      <c r="B91" s="182"/>
      <c r="C91" s="42" t="s">
        <v>27</v>
      </c>
      <c r="D91" s="42" t="s">
        <v>421</v>
      </c>
      <c r="E91" s="43"/>
      <c r="F91" s="43"/>
      <c r="G91" s="43"/>
      <c r="H91" s="43">
        <f t="shared" si="12"/>
        <v>0</v>
      </c>
    </row>
    <row r="92" spans="1:8" ht="25.5" x14ac:dyDescent="0.25">
      <c r="A92" s="185" t="s">
        <v>463</v>
      </c>
      <c r="B92" s="185"/>
      <c r="C92" s="18" t="s">
        <v>569</v>
      </c>
      <c r="D92" s="18" t="s">
        <v>422</v>
      </c>
      <c r="E92" s="47">
        <f>SUM(E90:E91)</f>
        <v>0</v>
      </c>
      <c r="F92" s="47">
        <f t="shared" ref="F92:G92" si="16">SUM(F90:F91)</f>
        <v>0</v>
      </c>
      <c r="G92" s="47">
        <f t="shared" si="16"/>
        <v>0</v>
      </c>
      <c r="H92" s="47">
        <f t="shared" si="12"/>
        <v>0</v>
      </c>
    </row>
    <row r="93" spans="1:8" ht="25.5" x14ac:dyDescent="0.25">
      <c r="A93" s="185" t="s">
        <v>464</v>
      </c>
      <c r="B93" s="185"/>
      <c r="C93" s="18" t="s">
        <v>28</v>
      </c>
      <c r="D93" s="18" t="s">
        <v>423</v>
      </c>
      <c r="E93" s="47"/>
      <c r="F93" s="47"/>
      <c r="G93" s="47"/>
      <c r="H93" s="47">
        <f t="shared" si="12"/>
        <v>0</v>
      </c>
    </row>
    <row r="94" spans="1:8" ht="25.5" x14ac:dyDescent="0.25">
      <c r="A94" s="185" t="s">
        <v>465</v>
      </c>
      <c r="B94" s="185"/>
      <c r="C94" s="18" t="s">
        <v>29</v>
      </c>
      <c r="D94" s="18" t="s">
        <v>424</v>
      </c>
      <c r="E94" s="47"/>
      <c r="F94" s="47"/>
      <c r="G94" s="47"/>
      <c r="H94" s="47">
        <f t="shared" si="12"/>
        <v>0</v>
      </c>
    </row>
    <row r="95" spans="1:8" ht="25.5" x14ac:dyDescent="0.25">
      <c r="A95" s="185" t="s">
        <v>466</v>
      </c>
      <c r="B95" s="185"/>
      <c r="C95" s="18" t="s">
        <v>425</v>
      </c>
      <c r="D95" s="18" t="s">
        <v>426</v>
      </c>
      <c r="E95" s="47">
        <v>71342809</v>
      </c>
      <c r="F95" s="47"/>
      <c r="G95" s="47"/>
      <c r="H95" s="47">
        <f t="shared" si="12"/>
        <v>71342809</v>
      </c>
    </row>
    <row r="96" spans="1:8" ht="25.5" x14ac:dyDescent="0.25">
      <c r="A96" s="185" t="s">
        <v>467</v>
      </c>
      <c r="B96" s="185"/>
      <c r="C96" s="18" t="s">
        <v>427</v>
      </c>
      <c r="D96" s="18" t="s">
        <v>428</v>
      </c>
      <c r="E96" s="47"/>
      <c r="F96" s="47"/>
      <c r="G96" s="47"/>
      <c r="H96" s="47">
        <f t="shared" si="12"/>
        <v>0</v>
      </c>
    </row>
    <row r="97" spans="1:8" ht="25.5" x14ac:dyDescent="0.25">
      <c r="A97" s="185" t="s">
        <v>468</v>
      </c>
      <c r="B97" s="185"/>
      <c r="C97" s="18" t="s">
        <v>429</v>
      </c>
      <c r="D97" s="18" t="s">
        <v>430</v>
      </c>
      <c r="E97" s="47"/>
      <c r="F97" s="47"/>
      <c r="G97" s="47"/>
      <c r="H97" s="47">
        <f t="shared" si="12"/>
        <v>0</v>
      </c>
    </row>
    <row r="98" spans="1:8" ht="25.5" x14ac:dyDescent="0.25">
      <c r="A98" s="182" t="s">
        <v>469</v>
      </c>
      <c r="B98" s="182"/>
      <c r="C98" s="42" t="s">
        <v>431</v>
      </c>
      <c r="D98" s="42" t="s">
        <v>432</v>
      </c>
      <c r="E98" s="43"/>
      <c r="F98" s="43"/>
      <c r="G98" s="43"/>
      <c r="H98" s="43">
        <f t="shared" si="12"/>
        <v>0</v>
      </c>
    </row>
    <row r="99" spans="1:8" ht="25.5" x14ac:dyDescent="0.25">
      <c r="A99" s="182" t="s">
        <v>470</v>
      </c>
      <c r="B99" s="182"/>
      <c r="C99" s="42" t="s">
        <v>433</v>
      </c>
      <c r="D99" s="42" t="s">
        <v>434</v>
      </c>
      <c r="E99" s="43"/>
      <c r="F99" s="43"/>
      <c r="G99" s="43"/>
      <c r="H99" s="43">
        <f t="shared" si="12"/>
        <v>0</v>
      </c>
    </row>
    <row r="100" spans="1:8" ht="25.5" x14ac:dyDescent="0.25">
      <c r="A100" s="185" t="s">
        <v>471</v>
      </c>
      <c r="B100" s="185"/>
      <c r="C100" s="18" t="s">
        <v>570</v>
      </c>
      <c r="D100" s="18" t="s">
        <v>435</v>
      </c>
      <c r="E100" s="47">
        <v>0</v>
      </c>
      <c r="F100" s="47">
        <v>0</v>
      </c>
      <c r="G100" s="47">
        <v>0</v>
      </c>
      <c r="H100" s="47">
        <f t="shared" si="12"/>
        <v>0</v>
      </c>
    </row>
    <row r="101" spans="1:8" ht="25.5" x14ac:dyDescent="0.25">
      <c r="A101" s="186" t="s">
        <v>472</v>
      </c>
      <c r="B101" s="186"/>
      <c r="C101" s="49" t="s">
        <v>571</v>
      </c>
      <c r="D101" s="49" t="s">
        <v>436</v>
      </c>
      <c r="E101" s="50">
        <f>E84+E89+E92+E93+E94+E95+E96+E97+E100</f>
        <v>71342809</v>
      </c>
      <c r="F101" s="50">
        <f t="shared" ref="F101:G101" si="17">F84+F89+F92+F93+F94+F95+F96+F97+F100</f>
        <v>0</v>
      </c>
      <c r="G101" s="50">
        <f t="shared" si="17"/>
        <v>0</v>
      </c>
      <c r="H101" s="50">
        <f t="shared" si="12"/>
        <v>71342809</v>
      </c>
    </row>
    <row r="102" spans="1:8" ht="38.25" x14ac:dyDescent="0.25">
      <c r="A102" s="185" t="s">
        <v>473</v>
      </c>
      <c r="B102" s="185"/>
      <c r="C102" s="18" t="s">
        <v>437</v>
      </c>
      <c r="D102" s="18" t="s">
        <v>438</v>
      </c>
      <c r="E102" s="47"/>
      <c r="F102" s="47"/>
      <c r="G102" s="47"/>
      <c r="H102" s="47">
        <f t="shared" si="12"/>
        <v>0</v>
      </c>
    </row>
    <row r="103" spans="1:8" ht="38.25" x14ac:dyDescent="0.25">
      <c r="A103" s="185" t="s">
        <v>474</v>
      </c>
      <c r="B103" s="185"/>
      <c r="C103" s="18" t="s">
        <v>439</v>
      </c>
      <c r="D103" s="18" t="s">
        <v>440</v>
      </c>
      <c r="E103" s="47"/>
      <c r="F103" s="47"/>
      <c r="G103" s="47"/>
      <c r="H103" s="47">
        <f t="shared" si="12"/>
        <v>0</v>
      </c>
    </row>
    <row r="104" spans="1:8" ht="25.5" x14ac:dyDescent="0.25">
      <c r="A104" s="185" t="s">
        <v>475</v>
      </c>
      <c r="B104" s="185"/>
      <c r="C104" s="18" t="s">
        <v>30</v>
      </c>
      <c r="D104" s="18" t="s">
        <v>441</v>
      </c>
      <c r="E104" s="47"/>
      <c r="F104" s="47"/>
      <c r="G104" s="47"/>
      <c r="H104" s="47">
        <f t="shared" si="12"/>
        <v>0</v>
      </c>
    </row>
    <row r="105" spans="1:8" ht="38.25" x14ac:dyDescent="0.25">
      <c r="A105" s="185" t="s">
        <v>476</v>
      </c>
      <c r="B105" s="185"/>
      <c r="C105" s="18" t="s">
        <v>442</v>
      </c>
      <c r="D105" s="18" t="s">
        <v>443</v>
      </c>
      <c r="E105" s="47"/>
      <c r="F105" s="47"/>
      <c r="G105" s="47"/>
      <c r="H105" s="47">
        <f t="shared" si="12"/>
        <v>0</v>
      </c>
    </row>
    <row r="106" spans="1:8" ht="25.5" x14ac:dyDescent="0.25">
      <c r="A106" s="185" t="s">
        <v>477</v>
      </c>
      <c r="B106" s="185"/>
      <c r="C106" s="18" t="s">
        <v>444</v>
      </c>
      <c r="D106" s="18" t="s">
        <v>445</v>
      </c>
      <c r="E106" s="47"/>
      <c r="F106" s="47"/>
      <c r="G106" s="47"/>
      <c r="H106" s="47">
        <f t="shared" si="12"/>
        <v>0</v>
      </c>
    </row>
    <row r="107" spans="1:8" ht="25.5" x14ac:dyDescent="0.25">
      <c r="A107" s="186" t="s">
        <v>478</v>
      </c>
      <c r="B107" s="186"/>
      <c r="C107" s="49" t="s">
        <v>572</v>
      </c>
      <c r="D107" s="49" t="s">
        <v>446</v>
      </c>
      <c r="E107" s="50">
        <f>SUM(E102:E106)</f>
        <v>0</v>
      </c>
      <c r="F107" s="50">
        <f t="shared" ref="F107:G107" si="18">SUM(F102:F106)</f>
        <v>0</v>
      </c>
      <c r="G107" s="50">
        <f t="shared" si="18"/>
        <v>0</v>
      </c>
      <c r="H107" s="50">
        <f t="shared" si="12"/>
        <v>0</v>
      </c>
    </row>
    <row r="108" spans="1:8" ht="25.5" x14ac:dyDescent="0.25">
      <c r="A108" s="186" t="s">
        <v>479</v>
      </c>
      <c r="B108" s="186"/>
      <c r="C108" s="49" t="s">
        <v>31</v>
      </c>
      <c r="D108" s="49" t="s">
        <v>447</v>
      </c>
      <c r="E108" s="50"/>
      <c r="F108" s="50"/>
      <c r="G108" s="50"/>
      <c r="H108" s="50">
        <f t="shared" si="12"/>
        <v>0</v>
      </c>
    </row>
    <row r="109" spans="1:8" x14ac:dyDescent="0.25">
      <c r="A109" s="186" t="s">
        <v>481</v>
      </c>
      <c r="B109" s="186"/>
      <c r="C109" s="49" t="s">
        <v>448</v>
      </c>
      <c r="D109" s="49" t="s">
        <v>449</v>
      </c>
      <c r="E109" s="50"/>
      <c r="F109" s="50"/>
      <c r="G109" s="50"/>
      <c r="H109" s="50">
        <f t="shared" si="12"/>
        <v>0</v>
      </c>
    </row>
    <row r="110" spans="1:8" ht="25.5" x14ac:dyDescent="0.25">
      <c r="A110" s="176" t="s">
        <v>565</v>
      </c>
      <c r="B110" s="176"/>
      <c r="C110" s="124" t="s">
        <v>480</v>
      </c>
      <c r="D110" s="124" t="s">
        <v>450</v>
      </c>
      <c r="E110" s="53">
        <f>E101+E107+E108+E109</f>
        <v>71342809</v>
      </c>
      <c r="F110" s="53">
        <f t="shared" ref="F110:G110" si="19">F101+F107+F108+F109</f>
        <v>0</v>
      </c>
      <c r="G110" s="53">
        <f t="shared" si="19"/>
        <v>0</v>
      </c>
      <c r="H110" s="53">
        <f t="shared" si="12"/>
        <v>71342809</v>
      </c>
    </row>
    <row r="111" spans="1:8" ht="21.75" customHeight="1" x14ac:dyDescent="0.25">
      <c r="A111" s="194" t="s">
        <v>566</v>
      </c>
      <c r="B111" s="194"/>
      <c r="C111" s="58" t="s">
        <v>573</v>
      </c>
      <c r="D111" s="58" t="s">
        <v>482</v>
      </c>
      <c r="E111" s="59">
        <f>E80+E110</f>
        <v>79472809</v>
      </c>
      <c r="F111" s="59">
        <f t="shared" ref="F111:G111" si="20">F80+F110</f>
        <v>0</v>
      </c>
      <c r="G111" s="59">
        <f t="shared" si="20"/>
        <v>0</v>
      </c>
      <c r="H111" s="126">
        <f t="shared" si="12"/>
        <v>79472809</v>
      </c>
    </row>
    <row r="112" spans="1:8" x14ac:dyDescent="0.25">
      <c r="A112" s="40"/>
      <c r="B112" s="40"/>
      <c r="C112" s="7"/>
      <c r="D112" s="7"/>
      <c r="E112" s="8"/>
      <c r="F112" s="8"/>
      <c r="G112" s="8"/>
      <c r="H112" s="8"/>
    </row>
    <row r="113" spans="1:9" x14ac:dyDescent="0.25">
      <c r="A113" s="40"/>
      <c r="B113" s="40"/>
      <c r="C113" s="7"/>
      <c r="D113" s="7"/>
      <c r="E113" s="8"/>
      <c r="F113" s="8"/>
      <c r="G113" s="8"/>
      <c r="H113" s="8"/>
    </row>
    <row r="114" spans="1:9" x14ac:dyDescent="0.25">
      <c r="A114" s="40"/>
      <c r="B114" s="40"/>
      <c r="C114" s="7"/>
      <c r="D114" s="7"/>
      <c r="E114" s="8"/>
      <c r="F114" s="8"/>
      <c r="G114" s="8"/>
      <c r="H114" s="8"/>
    </row>
    <row r="115" spans="1:9" x14ac:dyDescent="0.25">
      <c r="A115" s="193"/>
      <c r="B115" s="193"/>
      <c r="C115" s="9"/>
      <c r="D115" s="9"/>
      <c r="E115" s="8"/>
      <c r="F115" s="8"/>
      <c r="G115" s="8"/>
      <c r="H115" s="8"/>
    </row>
    <row r="116" spans="1:9" x14ac:dyDescent="0.25">
      <c r="A116" s="176" t="s">
        <v>52</v>
      </c>
      <c r="B116" s="176"/>
      <c r="C116" s="188" t="s">
        <v>180</v>
      </c>
      <c r="D116" s="188"/>
      <c r="E116" s="188"/>
      <c r="F116" s="188"/>
      <c r="G116" s="188"/>
      <c r="H116" s="188"/>
    </row>
    <row r="117" spans="1:9" x14ac:dyDescent="0.25">
      <c r="A117" s="176" t="s">
        <v>176</v>
      </c>
      <c r="B117" s="176"/>
      <c r="C117" s="191" t="s">
        <v>177</v>
      </c>
      <c r="D117" s="52"/>
      <c r="E117" s="189" t="str">
        <f>E6</f>
        <v>2021. évi eredeti előirányzat</v>
      </c>
      <c r="F117" s="189"/>
      <c r="G117" s="189"/>
      <c r="H117" s="189"/>
    </row>
    <row r="118" spans="1:9" ht="25.5" x14ac:dyDescent="0.25">
      <c r="A118" s="176"/>
      <c r="B118" s="176"/>
      <c r="C118" s="191"/>
      <c r="D118" s="52"/>
      <c r="E118" s="61" t="s">
        <v>1</v>
      </c>
      <c r="F118" s="61" t="s">
        <v>2</v>
      </c>
      <c r="G118" s="61" t="s">
        <v>3</v>
      </c>
      <c r="H118" s="61" t="s">
        <v>4</v>
      </c>
    </row>
    <row r="119" spans="1:9" x14ac:dyDescent="0.25">
      <c r="A119" s="176">
        <v>1</v>
      </c>
      <c r="B119" s="176"/>
      <c r="C119" s="61">
        <v>2</v>
      </c>
      <c r="D119" s="52"/>
      <c r="E119" s="61">
        <v>3</v>
      </c>
      <c r="F119" s="61">
        <v>4</v>
      </c>
      <c r="G119" s="61">
        <v>5</v>
      </c>
      <c r="H119" s="61">
        <v>6</v>
      </c>
    </row>
    <row r="120" spans="1:9" x14ac:dyDescent="0.25">
      <c r="A120" s="195" t="s">
        <v>51</v>
      </c>
      <c r="B120" s="195"/>
      <c r="C120" s="195"/>
      <c r="D120" s="195"/>
      <c r="E120" s="195"/>
      <c r="F120" s="195"/>
      <c r="G120" s="195"/>
      <c r="H120" s="195"/>
    </row>
    <row r="121" spans="1:9" x14ac:dyDescent="0.25">
      <c r="A121" s="182" t="s">
        <v>234</v>
      </c>
      <c r="B121" s="182"/>
      <c r="C121" s="42" t="s">
        <v>393</v>
      </c>
      <c r="D121" s="42" t="s">
        <v>389</v>
      </c>
      <c r="E121" s="43">
        <v>51613010</v>
      </c>
      <c r="F121" s="43"/>
      <c r="G121" s="43"/>
      <c r="H121" s="43">
        <f t="shared" ref="H121:H142" si="21">E121+F121+G121</f>
        <v>51613010</v>
      </c>
    </row>
    <row r="122" spans="1:9" ht="25.5" x14ac:dyDescent="0.25">
      <c r="A122" s="182" t="s">
        <v>235</v>
      </c>
      <c r="B122" s="182"/>
      <c r="C122" s="42" t="s">
        <v>390</v>
      </c>
      <c r="D122" s="42" t="s">
        <v>391</v>
      </c>
      <c r="E122" s="43">
        <v>7906128</v>
      </c>
      <c r="F122" s="43"/>
      <c r="G122" s="43"/>
      <c r="H122" s="43">
        <f t="shared" si="21"/>
        <v>7906128</v>
      </c>
    </row>
    <row r="123" spans="1:9" x14ac:dyDescent="0.25">
      <c r="A123" s="182" t="s">
        <v>236</v>
      </c>
      <c r="B123" s="182"/>
      <c r="C123" s="42" t="s">
        <v>57</v>
      </c>
      <c r="D123" s="42" t="s">
        <v>392</v>
      </c>
      <c r="E123" s="43">
        <v>19770791</v>
      </c>
      <c r="F123" s="43"/>
      <c r="G123" s="43"/>
      <c r="H123" s="43">
        <f t="shared" si="21"/>
        <v>19770791</v>
      </c>
    </row>
    <row r="124" spans="1:9" x14ac:dyDescent="0.25">
      <c r="A124" s="182" t="s">
        <v>237</v>
      </c>
      <c r="B124" s="182"/>
      <c r="C124" s="42" t="s">
        <v>34</v>
      </c>
      <c r="D124" s="42" t="s">
        <v>394</v>
      </c>
      <c r="E124" s="43"/>
      <c r="F124" s="43"/>
      <c r="G124" s="43"/>
      <c r="H124" s="43">
        <f t="shared" si="21"/>
        <v>0</v>
      </c>
    </row>
    <row r="125" spans="1:9" x14ac:dyDescent="0.25">
      <c r="A125" s="182" t="s">
        <v>238</v>
      </c>
      <c r="B125" s="182"/>
      <c r="C125" s="42" t="s">
        <v>396</v>
      </c>
      <c r="D125" s="42" t="s">
        <v>395</v>
      </c>
      <c r="E125" s="43"/>
      <c r="F125" s="43"/>
      <c r="G125" s="43"/>
      <c r="H125" s="43">
        <f t="shared" si="21"/>
        <v>0</v>
      </c>
      <c r="I125" s="32" t="s">
        <v>183</v>
      </c>
    </row>
    <row r="126" spans="1:9" x14ac:dyDescent="0.25">
      <c r="A126" s="182" t="s">
        <v>239</v>
      </c>
      <c r="B126" s="182"/>
      <c r="C126" s="42" t="s">
        <v>398</v>
      </c>
      <c r="D126" s="42" t="s">
        <v>397</v>
      </c>
      <c r="E126" s="43">
        <v>182880</v>
      </c>
      <c r="F126" s="43"/>
      <c r="G126" s="43"/>
      <c r="H126" s="43">
        <f t="shared" si="21"/>
        <v>182880</v>
      </c>
    </row>
    <row r="127" spans="1:9" x14ac:dyDescent="0.25">
      <c r="A127" s="182" t="s">
        <v>240</v>
      </c>
      <c r="B127" s="182"/>
      <c r="C127" s="42" t="s">
        <v>37</v>
      </c>
      <c r="D127" s="42" t="s">
        <v>399</v>
      </c>
      <c r="E127" s="43"/>
      <c r="F127" s="43"/>
      <c r="G127" s="43"/>
      <c r="H127" s="43">
        <f t="shared" si="21"/>
        <v>0</v>
      </c>
    </row>
    <row r="128" spans="1:9" x14ac:dyDescent="0.25">
      <c r="A128" s="182" t="s">
        <v>241</v>
      </c>
      <c r="B128" s="182"/>
      <c r="C128" s="42" t="s">
        <v>401</v>
      </c>
      <c r="D128" s="42" t="s">
        <v>400</v>
      </c>
      <c r="E128" s="43"/>
      <c r="F128" s="43"/>
      <c r="G128" s="43"/>
      <c r="H128" s="43">
        <f t="shared" si="21"/>
        <v>0</v>
      </c>
    </row>
    <row r="129" spans="1:8" ht="25.5" x14ac:dyDescent="0.25">
      <c r="A129" s="176" t="s">
        <v>242</v>
      </c>
      <c r="B129" s="176"/>
      <c r="C129" s="52" t="s">
        <v>403</v>
      </c>
      <c r="D129" s="52" t="s">
        <v>402</v>
      </c>
      <c r="E129" s="53">
        <f>SUM(E121:E128)</f>
        <v>79472809</v>
      </c>
      <c r="F129" s="53">
        <f t="shared" ref="F129:H129" si="22">SUM(F121:F128)</f>
        <v>0</v>
      </c>
      <c r="G129" s="53">
        <f t="shared" si="22"/>
        <v>0</v>
      </c>
      <c r="H129" s="53">
        <f t="shared" si="22"/>
        <v>79472809</v>
      </c>
    </row>
    <row r="130" spans="1:8" ht="25.5" x14ac:dyDescent="0.25">
      <c r="A130" s="182" t="s">
        <v>243</v>
      </c>
      <c r="B130" s="182"/>
      <c r="C130" s="42" t="s">
        <v>502</v>
      </c>
      <c r="D130" s="42" t="s">
        <v>485</v>
      </c>
      <c r="E130" s="43"/>
      <c r="F130" s="43"/>
      <c r="G130" s="43"/>
      <c r="H130" s="43">
        <f t="shared" si="21"/>
        <v>0</v>
      </c>
    </row>
    <row r="131" spans="1:8" x14ac:dyDescent="0.25">
      <c r="A131" s="182" t="s">
        <v>244</v>
      </c>
      <c r="B131" s="182"/>
      <c r="C131" s="42" t="s">
        <v>503</v>
      </c>
      <c r="D131" s="42" t="s">
        <v>486</v>
      </c>
      <c r="E131" s="43"/>
      <c r="F131" s="43"/>
      <c r="G131" s="43"/>
      <c r="H131" s="43">
        <f t="shared" si="21"/>
        <v>0</v>
      </c>
    </row>
    <row r="132" spans="1:8" ht="25.5" x14ac:dyDescent="0.25">
      <c r="A132" s="182" t="s">
        <v>245</v>
      </c>
      <c r="B132" s="182"/>
      <c r="C132" s="42" t="s">
        <v>41</v>
      </c>
      <c r="D132" s="42" t="s">
        <v>487</v>
      </c>
      <c r="E132" s="43"/>
      <c r="F132" s="43"/>
      <c r="G132" s="43"/>
      <c r="H132" s="43">
        <f t="shared" si="21"/>
        <v>0</v>
      </c>
    </row>
    <row r="133" spans="1:8" ht="25.5" x14ac:dyDescent="0.25">
      <c r="A133" s="182" t="s">
        <v>246</v>
      </c>
      <c r="B133" s="182"/>
      <c r="C133" s="42" t="s">
        <v>42</v>
      </c>
      <c r="D133" s="42" t="s">
        <v>488</v>
      </c>
      <c r="E133" s="43"/>
      <c r="F133" s="43"/>
      <c r="G133" s="43"/>
      <c r="H133" s="43">
        <f t="shared" si="21"/>
        <v>0</v>
      </c>
    </row>
    <row r="134" spans="1:8" ht="25.5" x14ac:dyDescent="0.25">
      <c r="A134" s="182" t="s">
        <v>185</v>
      </c>
      <c r="B134" s="182"/>
      <c r="C134" s="42" t="s">
        <v>489</v>
      </c>
      <c r="D134" s="42" t="s">
        <v>490</v>
      </c>
      <c r="E134" s="43"/>
      <c r="F134" s="43"/>
      <c r="G134" s="43"/>
      <c r="H134" s="43">
        <f t="shared" si="21"/>
        <v>0</v>
      </c>
    </row>
    <row r="135" spans="1:8" ht="25.5" x14ac:dyDescent="0.25">
      <c r="A135" s="182" t="s">
        <v>252</v>
      </c>
      <c r="B135" s="182"/>
      <c r="C135" s="42" t="s">
        <v>491</v>
      </c>
      <c r="D135" s="42" t="s">
        <v>492</v>
      </c>
      <c r="E135" s="43"/>
      <c r="F135" s="43"/>
      <c r="G135" s="43"/>
      <c r="H135" s="43">
        <f t="shared" si="21"/>
        <v>0</v>
      </c>
    </row>
    <row r="136" spans="1:8" x14ac:dyDescent="0.25">
      <c r="A136" s="182" t="s">
        <v>253</v>
      </c>
      <c r="B136" s="182"/>
      <c r="C136" s="42" t="s">
        <v>43</v>
      </c>
      <c r="D136" s="42" t="s">
        <v>493</v>
      </c>
      <c r="E136" s="43"/>
      <c r="F136" s="43"/>
      <c r="G136" s="43"/>
      <c r="H136" s="43">
        <f t="shared" si="21"/>
        <v>0</v>
      </c>
    </row>
    <row r="137" spans="1:8" ht="25.5" x14ac:dyDescent="0.25">
      <c r="A137" s="182" t="s">
        <v>254</v>
      </c>
      <c r="B137" s="182"/>
      <c r="C137" s="42" t="s">
        <v>494</v>
      </c>
      <c r="D137" s="42" t="s">
        <v>495</v>
      </c>
      <c r="E137" s="43"/>
      <c r="F137" s="43"/>
      <c r="G137" s="43"/>
      <c r="H137" s="43">
        <f t="shared" si="21"/>
        <v>0</v>
      </c>
    </row>
    <row r="138" spans="1:8" x14ac:dyDescent="0.25">
      <c r="A138" s="182" t="s">
        <v>255</v>
      </c>
      <c r="B138" s="182"/>
      <c r="C138" s="42" t="s">
        <v>504</v>
      </c>
      <c r="D138" s="42" t="s">
        <v>496</v>
      </c>
      <c r="E138" s="43">
        <v>0</v>
      </c>
      <c r="F138" s="43"/>
      <c r="G138" s="43"/>
      <c r="H138" s="43">
        <f t="shared" si="21"/>
        <v>0</v>
      </c>
    </row>
    <row r="139" spans="1:8" ht="25.5" x14ac:dyDescent="0.25">
      <c r="A139" s="186" t="s">
        <v>262</v>
      </c>
      <c r="B139" s="186"/>
      <c r="C139" s="49" t="s">
        <v>505</v>
      </c>
      <c r="D139" s="49" t="s">
        <v>483</v>
      </c>
      <c r="E139" s="50">
        <f>SUM(E130:E138)</f>
        <v>0</v>
      </c>
      <c r="F139" s="50">
        <f t="shared" ref="F139:H139" si="23">SUM(F130:F138)</f>
        <v>0</v>
      </c>
      <c r="G139" s="50">
        <f t="shared" si="23"/>
        <v>0</v>
      </c>
      <c r="H139" s="50">
        <f t="shared" si="23"/>
        <v>0</v>
      </c>
    </row>
    <row r="140" spans="1:8" x14ac:dyDescent="0.25">
      <c r="A140" s="186" t="s">
        <v>263</v>
      </c>
      <c r="B140" s="186"/>
      <c r="C140" s="49" t="s">
        <v>506</v>
      </c>
      <c r="D140" s="49" t="s">
        <v>484</v>
      </c>
      <c r="E140" s="50">
        <v>0</v>
      </c>
      <c r="F140" s="50"/>
      <c r="G140" s="50"/>
      <c r="H140" s="50">
        <f t="shared" si="21"/>
        <v>0</v>
      </c>
    </row>
    <row r="141" spans="1:8" ht="25.5" x14ac:dyDescent="0.25">
      <c r="A141" s="186" t="s">
        <v>264</v>
      </c>
      <c r="B141" s="186"/>
      <c r="C141" s="49" t="s">
        <v>497</v>
      </c>
      <c r="D141" s="49" t="s">
        <v>498</v>
      </c>
      <c r="E141" s="50"/>
      <c r="F141" s="50"/>
      <c r="G141" s="50"/>
      <c r="H141" s="50">
        <f t="shared" si="21"/>
        <v>0</v>
      </c>
    </row>
    <row r="142" spans="1:8" x14ac:dyDescent="0.25">
      <c r="A142" s="186" t="s">
        <v>269</v>
      </c>
      <c r="B142" s="186"/>
      <c r="C142" s="49" t="s">
        <v>499</v>
      </c>
      <c r="D142" s="49" t="s">
        <v>500</v>
      </c>
      <c r="E142" s="50"/>
      <c r="F142" s="50"/>
      <c r="G142" s="50"/>
      <c r="H142" s="50">
        <f t="shared" si="21"/>
        <v>0</v>
      </c>
    </row>
    <row r="143" spans="1:8" ht="25.5" x14ac:dyDescent="0.25">
      <c r="A143" s="176" t="s">
        <v>271</v>
      </c>
      <c r="B143" s="176"/>
      <c r="C143" s="52" t="s">
        <v>507</v>
      </c>
      <c r="D143" s="52" t="s">
        <v>501</v>
      </c>
      <c r="E143" s="53">
        <f>E139+E140+E141+E142</f>
        <v>0</v>
      </c>
      <c r="F143" s="53">
        <f t="shared" ref="F143:H143" si="24">F139+F140+F141+F142</f>
        <v>0</v>
      </c>
      <c r="G143" s="53">
        <f t="shared" si="24"/>
        <v>0</v>
      </c>
      <c r="H143" s="53">
        <f t="shared" si="24"/>
        <v>0</v>
      </c>
    </row>
    <row r="144" spans="1:8" x14ac:dyDescent="0.25">
      <c r="A144" s="194" t="s">
        <v>272</v>
      </c>
      <c r="B144" s="194"/>
      <c r="C144" s="58" t="s">
        <v>508</v>
      </c>
      <c r="D144" s="58" t="s">
        <v>509</v>
      </c>
      <c r="E144" s="59">
        <f>E129+E143</f>
        <v>79472809</v>
      </c>
      <c r="F144" s="59">
        <f t="shared" ref="F144:H144" si="25">F129+F143</f>
        <v>0</v>
      </c>
      <c r="G144" s="59">
        <f t="shared" si="25"/>
        <v>0</v>
      </c>
      <c r="H144" s="126">
        <f t="shared" si="25"/>
        <v>79472809</v>
      </c>
    </row>
    <row r="145" spans="1:8" x14ac:dyDescent="0.25">
      <c r="A145" s="10"/>
      <c r="B145" s="11"/>
      <c r="C145" s="12"/>
      <c r="D145" s="12"/>
      <c r="E145" s="12"/>
      <c r="F145" s="12"/>
      <c r="G145" s="12"/>
      <c r="H145" s="13">
        <f>H111-H144</f>
        <v>0</v>
      </c>
    </row>
    <row r="146" spans="1:8" x14ac:dyDescent="0.25">
      <c r="A146" s="14"/>
      <c r="B146" s="15"/>
      <c r="C146" s="16"/>
      <c r="D146" s="16"/>
      <c r="E146" s="16"/>
      <c r="F146" s="16"/>
      <c r="G146" s="16"/>
      <c r="H146" s="16"/>
    </row>
    <row r="147" spans="1:8" x14ac:dyDescent="0.25">
      <c r="A147" s="17" t="s">
        <v>178</v>
      </c>
      <c r="B147" s="17"/>
      <c r="C147" s="18"/>
      <c r="D147" s="41"/>
      <c r="E147" s="224">
        <v>14</v>
      </c>
      <c r="F147" s="225"/>
      <c r="G147" s="225"/>
      <c r="H147" s="226"/>
    </row>
    <row r="148" spans="1:8" x14ac:dyDescent="0.25">
      <c r="A148" s="227"/>
      <c r="B148" s="228"/>
      <c r="C148" s="229"/>
      <c r="D148" s="39"/>
      <c r="E148" s="224"/>
      <c r="F148" s="225"/>
      <c r="G148" s="225"/>
      <c r="H148" s="226"/>
    </row>
    <row r="149" spans="1:8" x14ac:dyDescent="0.25">
      <c r="A149" s="19"/>
      <c r="B149" s="19"/>
      <c r="C149" s="20"/>
      <c r="D149" s="20"/>
      <c r="E149" s="21"/>
      <c r="F149" s="21"/>
      <c r="G149" s="21"/>
      <c r="H149" s="21"/>
    </row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  <row r="157" spans="1:8" ht="21.95" customHeight="1" x14ac:dyDescent="0.25"/>
    <row r="158" spans="1:8" ht="21.95" customHeight="1" x14ac:dyDescent="0.25"/>
  </sheetData>
  <mergeCells count="144"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42:B142"/>
    <mergeCell ref="A143:B143"/>
    <mergeCell ref="A144:B144"/>
    <mergeCell ref="E147:H147"/>
    <mergeCell ref="A148:C148"/>
    <mergeCell ref="E148:H148"/>
    <mergeCell ref="A137:B137"/>
    <mergeCell ref="A138:B138"/>
    <mergeCell ref="A139:B139"/>
    <mergeCell ref="A140:B140"/>
    <mergeCell ref="A141:B141"/>
    <mergeCell ref="A124:B124"/>
    <mergeCell ref="A125:B125"/>
    <mergeCell ref="A126:B126"/>
    <mergeCell ref="C117:C118"/>
    <mergeCell ref="E117:H117"/>
    <mergeCell ref="A119:B119"/>
    <mergeCell ref="A120:H120"/>
    <mergeCell ref="A121:B121"/>
    <mergeCell ref="A110:B110"/>
    <mergeCell ref="A111:B111"/>
    <mergeCell ref="A115:B115"/>
    <mergeCell ref="A116:B116"/>
    <mergeCell ref="A117:B118"/>
    <mergeCell ref="C116:H116"/>
    <mergeCell ref="A122:B122"/>
    <mergeCell ref="A123:B123"/>
    <mergeCell ref="A106:B106"/>
    <mergeCell ref="A107:B107"/>
    <mergeCell ref="A108:B108"/>
    <mergeCell ref="A109:B109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1:B31"/>
    <mergeCell ref="A32:B32"/>
    <mergeCell ref="A33:B33"/>
    <mergeCell ref="A35:B35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8:B8"/>
    <mergeCell ref="A9:H9"/>
    <mergeCell ref="A11:B11"/>
    <mergeCell ref="A12:B12"/>
    <mergeCell ref="A13:B13"/>
    <mergeCell ref="A2:H2"/>
    <mergeCell ref="A3:B3"/>
    <mergeCell ref="C3:H3"/>
    <mergeCell ref="A4:B4"/>
    <mergeCell ref="C4:H4"/>
    <mergeCell ref="A5:B5"/>
    <mergeCell ref="A6:B7"/>
    <mergeCell ref="C6:C7"/>
    <mergeCell ref="E6:H6"/>
  </mergeCells>
  <pageMargins left="0.7" right="0.7" top="0.75" bottom="0.75" header="0.3" footer="0.3"/>
  <pageSetup paperSize="9" scale="81" orientation="portrait" r:id="rId1"/>
  <rowBreaks count="2" manualBreakCount="2">
    <brk id="86" max="8" man="1"/>
    <brk id="111" max="16383" man="1"/>
  </rowBreaks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2:I158"/>
  <sheetViews>
    <sheetView view="pageBreakPreview" topLeftCell="A80" zoomScale="60" zoomScaleNormal="100" workbookViewId="0">
      <selection activeCell="A2" sqref="A2:H2"/>
    </sheetView>
  </sheetViews>
  <sheetFormatPr defaultColWidth="9.140625" defaultRowHeight="15" x14ac:dyDescent="0.25"/>
  <cols>
    <col min="1" max="1" width="8.5703125" style="22" customWidth="1"/>
    <col min="2" max="2" width="9.140625" style="22" hidden="1" customWidth="1"/>
    <col min="3" max="3" width="28" style="23" customWidth="1"/>
    <col min="4" max="4" width="7.140625" style="23" customWidth="1"/>
    <col min="5" max="5" width="18.85546875" style="6" customWidth="1"/>
    <col min="6" max="6" width="14.5703125" style="6" customWidth="1"/>
    <col min="7" max="7" width="14.28515625" style="6" customWidth="1"/>
    <col min="8" max="8" width="15.425781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2" spans="1:8" ht="15" customHeight="1" x14ac:dyDescent="0.25">
      <c r="A2" s="187" t="s">
        <v>516</v>
      </c>
      <c r="B2" s="187"/>
      <c r="C2" s="187"/>
      <c r="D2" s="187"/>
      <c r="E2" s="187"/>
      <c r="F2" s="187"/>
      <c r="G2" s="187"/>
      <c r="H2" s="187"/>
    </row>
    <row r="3" spans="1:8" x14ac:dyDescent="0.25">
      <c r="A3" s="176" t="s">
        <v>52</v>
      </c>
      <c r="B3" s="176"/>
      <c r="C3" s="188" t="s">
        <v>181</v>
      </c>
      <c r="D3" s="188"/>
      <c r="E3" s="188"/>
      <c r="F3" s="188"/>
      <c r="G3" s="188"/>
      <c r="H3" s="188"/>
    </row>
    <row r="4" spans="1:8" x14ac:dyDescent="0.25">
      <c r="A4" s="176" t="s">
        <v>174</v>
      </c>
      <c r="B4" s="176"/>
      <c r="C4" s="189" t="s">
        <v>175</v>
      </c>
      <c r="D4" s="189"/>
      <c r="E4" s="189"/>
      <c r="F4" s="189"/>
      <c r="G4" s="189"/>
      <c r="H4" s="189"/>
    </row>
    <row r="5" spans="1:8" x14ac:dyDescent="0.25">
      <c r="A5" s="190"/>
      <c r="B5" s="190"/>
      <c r="C5" s="54"/>
      <c r="D5" s="54"/>
      <c r="E5" s="55"/>
      <c r="F5" s="55"/>
      <c r="G5" s="55"/>
      <c r="H5" s="62"/>
    </row>
    <row r="6" spans="1:8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8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8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8" x14ac:dyDescent="0.25">
      <c r="A9" s="181" t="s">
        <v>50</v>
      </c>
      <c r="B9" s="181"/>
      <c r="C9" s="181"/>
      <c r="D9" s="181"/>
      <c r="E9" s="181"/>
      <c r="F9" s="181"/>
      <c r="G9" s="181"/>
      <c r="H9" s="181"/>
    </row>
    <row r="11" spans="1:8" ht="38.25" x14ac:dyDescent="0.25">
      <c r="A11" s="174" t="s">
        <v>234</v>
      </c>
      <c r="B11" s="175"/>
      <c r="C11" s="42" t="s">
        <v>6</v>
      </c>
      <c r="D11" s="42" t="s">
        <v>214</v>
      </c>
      <c r="E11" s="43">
        <f>'9.2 melléklet'!E11+'9.3 melléklet'!E11+' 9.4 melléklet'!E11+'9.5 melléklet'!E11+'9.6 melléklet'!E11</f>
        <v>0</v>
      </c>
      <c r="F11" s="44">
        <f>'9.2 melléklet'!F11+'9.3 melléklet'!F11+' 9.4 melléklet'!F11+'9.5 melléklet'!F11+'9.6 melléklet'!F11</f>
        <v>0</v>
      </c>
      <c r="G11" s="43">
        <f>'9.2 melléklet'!G11+'9.3 melléklet'!G11+' 9.4 melléklet'!G11+'9.5 melléklet'!G11+'9.6 melléklet'!G11</f>
        <v>0</v>
      </c>
      <c r="H11" s="43">
        <f>'9.2 melléklet'!H11+'9.3 melléklet'!H11+' 9.4 melléklet'!H11+'9.5 melléklet'!H11+'9.6 melléklet'!H11</f>
        <v>0</v>
      </c>
    </row>
    <row r="12" spans="1:8" ht="38.25" x14ac:dyDescent="0.25">
      <c r="A12" s="174" t="s">
        <v>235</v>
      </c>
      <c r="B12" s="175"/>
      <c r="C12" s="42" t="s">
        <v>215</v>
      </c>
      <c r="D12" s="42" t="s">
        <v>216</v>
      </c>
      <c r="E12" s="43">
        <f>'9.2 melléklet'!E12+'9.3 melléklet'!E12+' 9.4 melléklet'!E12+'9.5 melléklet'!E12+'9.6 melléklet'!E12</f>
        <v>0</v>
      </c>
      <c r="F12" s="44">
        <f>'9.2 melléklet'!F12+'9.3 melléklet'!F12+' 9.4 melléklet'!F12+'9.5 melléklet'!F12+'9.6 melléklet'!F12</f>
        <v>0</v>
      </c>
      <c r="G12" s="44">
        <f>'9.2 melléklet'!G12+'9.3 melléklet'!G12+' 9.4 melléklet'!G12+'9.5 melléklet'!G12+'9.6 melléklet'!G12</f>
        <v>0</v>
      </c>
      <c r="H12" s="43">
        <f>'9.2 melléklet'!H12+'9.3 melléklet'!H12+' 9.4 melléklet'!H12+'9.5 melléklet'!H12+'9.6 melléklet'!H12</f>
        <v>0</v>
      </c>
    </row>
    <row r="13" spans="1:8" ht="51" x14ac:dyDescent="0.25">
      <c r="A13" s="174" t="s">
        <v>236</v>
      </c>
      <c r="B13" s="175"/>
      <c r="C13" s="42" t="s">
        <v>217</v>
      </c>
      <c r="D13" s="42" t="s">
        <v>549</v>
      </c>
      <c r="E13" s="43">
        <f>'9.2 melléklet'!E13+'9.3 melléklet'!E13+' 9.4 melléklet'!E13+'9.5 melléklet'!E13+'9.6 melléklet'!E13</f>
        <v>0</v>
      </c>
      <c r="F13" s="44">
        <f>'9.2 melléklet'!F13+'9.3 melléklet'!F13+' 9.4 melléklet'!F13+'9.5 melléklet'!F13+'9.6 melléklet'!F13</f>
        <v>0</v>
      </c>
      <c r="G13" s="44">
        <f>'9.2 melléklet'!G13+'9.3 melléklet'!G13+' 9.4 melléklet'!G13+'9.5 melléklet'!G13+'9.6 melléklet'!G13</f>
        <v>0</v>
      </c>
      <c r="H13" s="43">
        <f>'9.2 melléklet'!H13+'9.3 melléklet'!H13+' 9.4 melléklet'!H13+'9.5 melléklet'!H13+'9.6 melléklet'!H13</f>
        <v>0</v>
      </c>
    </row>
    <row r="14" spans="1:8" ht="38.25" x14ac:dyDescent="0.25">
      <c r="A14" s="122" t="s">
        <v>237</v>
      </c>
      <c r="B14" s="122"/>
      <c r="C14" s="42" t="s">
        <v>548</v>
      </c>
      <c r="D14" s="42" t="s">
        <v>550</v>
      </c>
      <c r="E14" s="43">
        <f>'9.2 melléklet'!E14+'9.3 melléklet'!E14+' 9.4 melléklet'!E14+'9.5 melléklet'!E14+'9.6 melléklet'!E14</f>
        <v>0</v>
      </c>
      <c r="F14" s="44">
        <f>'9.2 melléklet'!F14+'9.3 melléklet'!F14+' 9.4 melléklet'!F14+'9.5 melléklet'!F14+'9.6 melléklet'!F14</f>
        <v>0</v>
      </c>
      <c r="G14" s="44">
        <f>'9.2 melléklet'!G14+'9.3 melléklet'!G14+' 9.4 melléklet'!G14+'9.5 melléklet'!G14+'9.6 melléklet'!G14</f>
        <v>0</v>
      </c>
      <c r="H14" s="43">
        <f>'9.2 melléklet'!H14+'9.3 melléklet'!H14+' 9.4 melléklet'!H14+'9.5 melléklet'!H14+'9.6 melléklet'!H14</f>
        <v>0</v>
      </c>
    </row>
    <row r="15" spans="1:8" ht="51" x14ac:dyDescent="0.25">
      <c r="A15" s="122" t="s">
        <v>238</v>
      </c>
      <c r="B15" s="122"/>
      <c r="C15" s="42" t="s">
        <v>551</v>
      </c>
      <c r="D15" s="42" t="s">
        <v>218</v>
      </c>
      <c r="E15" s="43">
        <f>'9.2 melléklet'!E15+'9.3 melléklet'!E15+' 9.4 melléklet'!E15+'9.5 melléklet'!E15+'9.6 melléklet'!E15</f>
        <v>0</v>
      </c>
      <c r="F15" s="44">
        <f>'9.2 melléklet'!F15+'9.3 melléklet'!F15+' 9.4 melléklet'!F15+'9.5 melléklet'!F15+'9.6 melléklet'!F15</f>
        <v>0</v>
      </c>
      <c r="G15" s="44">
        <f>'9.2 melléklet'!G15+'9.3 melléklet'!G15+' 9.4 melléklet'!G15+'9.5 melléklet'!G15+'9.6 melléklet'!G15</f>
        <v>0</v>
      </c>
      <c r="H15" s="43">
        <f>'9.2 melléklet'!H15+'9.3 melléklet'!H15+' 9.4 melléklet'!H15+'9.5 melléklet'!H15+'9.6 melléklet'!H15</f>
        <v>0</v>
      </c>
    </row>
    <row r="16" spans="1:8" ht="25.5" x14ac:dyDescent="0.25">
      <c r="A16" s="174" t="s">
        <v>239</v>
      </c>
      <c r="B16" s="175"/>
      <c r="C16" s="42" t="s">
        <v>219</v>
      </c>
      <c r="D16" s="42" t="s">
        <v>220</v>
      </c>
      <c r="E16" s="43">
        <f>'9.2 melléklet'!E16+'9.3 melléklet'!E16+' 9.4 melléklet'!E16+'9.5 melléklet'!E16+'9.6 melléklet'!E16</f>
        <v>0</v>
      </c>
      <c r="F16" s="44">
        <f>'9.2 melléklet'!F16+'9.3 melléklet'!F16+' 9.4 melléklet'!F16+'9.5 melléklet'!F16+'9.6 melléklet'!F16</f>
        <v>0</v>
      </c>
      <c r="G16" s="44">
        <f>'9.2 melléklet'!G16+'9.3 melléklet'!G16+' 9.4 melléklet'!G16+'9.5 melléklet'!G16+'9.6 melléklet'!G16</f>
        <v>0</v>
      </c>
      <c r="H16" s="43">
        <f>'9.2 melléklet'!H16+'9.3 melléklet'!H16+' 9.4 melléklet'!H16+'9.5 melléklet'!H16+'9.6 melléklet'!H16</f>
        <v>0</v>
      </c>
    </row>
    <row r="17" spans="1:8" ht="38.25" x14ac:dyDescent="0.25">
      <c r="A17" s="174" t="s">
        <v>240</v>
      </c>
      <c r="B17" s="175"/>
      <c r="C17" s="42" t="s">
        <v>221</v>
      </c>
      <c r="D17" s="42" t="s">
        <v>222</v>
      </c>
      <c r="E17" s="44">
        <f>'9.2 melléklet'!E17+'9.3 melléklet'!E17+' 9.4 melléklet'!E17+'9.5 melléklet'!E17+'9.6 melléklet'!E17</f>
        <v>0</v>
      </c>
      <c r="F17" s="44">
        <f>'9.2 melléklet'!F17+'9.3 melléklet'!F17+' 9.4 melléklet'!F17+'9.5 melléklet'!F17+'9.6 melléklet'!F17</f>
        <v>0</v>
      </c>
      <c r="G17" s="44">
        <f>'9.2 melléklet'!G17+'9.3 melléklet'!G17+' 9.4 melléklet'!G17+'9.5 melléklet'!G17+'9.6 melléklet'!G17</f>
        <v>0</v>
      </c>
      <c r="H17" s="44">
        <f>'9.2 melléklet'!H17+'9.3 melléklet'!H17+' 9.4 melléklet'!H17+'9.5 melléklet'!H17+'9.6 melléklet'!H17</f>
        <v>0</v>
      </c>
    </row>
    <row r="18" spans="1:8" x14ac:dyDescent="0.25">
      <c r="A18" s="174" t="s">
        <v>241</v>
      </c>
      <c r="B18" s="175"/>
      <c r="C18" s="45" t="s">
        <v>182</v>
      </c>
      <c r="D18" s="45" t="s">
        <v>223</v>
      </c>
      <c r="E18" s="46">
        <f>'9.2 melléklet'!E18+'9.3 melléklet'!E18+' 9.4 melléklet'!E18+'9.5 melléklet'!E18+'9.6 melléklet'!E18</f>
        <v>0</v>
      </c>
      <c r="F18" s="46">
        <f>'9.2 melléklet'!F18+'9.3 melléklet'!F18+' 9.4 melléklet'!F18+'9.5 melléklet'!F18+'9.6 melléklet'!F18</f>
        <v>0</v>
      </c>
      <c r="G18" s="46">
        <f>'9.2 melléklet'!G18+'9.3 melléklet'!G18+' 9.4 melléklet'!G18+'9.5 melléklet'!G18+'9.6 melléklet'!G18</f>
        <v>0</v>
      </c>
      <c r="H18" s="46">
        <f>'9.2 melléklet'!H18+'9.3 melléklet'!H18+' 9.4 melléklet'!H18+'9.5 melléklet'!H18+'9.6 melléklet'!H18</f>
        <v>0</v>
      </c>
    </row>
    <row r="19" spans="1:8" ht="25.5" x14ac:dyDescent="0.25">
      <c r="A19" s="177" t="s">
        <v>242</v>
      </c>
      <c r="B19" s="178"/>
      <c r="C19" s="18" t="s">
        <v>553</v>
      </c>
      <c r="D19" s="18" t="s">
        <v>224</v>
      </c>
      <c r="E19" s="47">
        <f>'9.2 melléklet'!E19+'9.3 melléklet'!E19+' 9.4 melléklet'!E19+'9.5 melléklet'!E19+'9.6 melléklet'!E19</f>
        <v>0</v>
      </c>
      <c r="F19" s="47">
        <f>'9.2 melléklet'!F19+'9.3 melléklet'!F19+' 9.4 melléklet'!F19+'9.5 melléklet'!F19+'9.6 melléklet'!F19</f>
        <v>0</v>
      </c>
      <c r="G19" s="47">
        <f>'9.2 melléklet'!G19+'9.3 melléklet'!G19+' 9.4 melléklet'!G19+'9.5 melléklet'!G19+'9.6 melléklet'!G19</f>
        <v>0</v>
      </c>
      <c r="H19" s="47">
        <f>'9.2 melléklet'!H19+'9.3 melléklet'!H19+' 9.4 melléklet'!H19+'9.5 melléklet'!H19+'9.6 melléklet'!H19</f>
        <v>0</v>
      </c>
    </row>
    <row r="20" spans="1:8" x14ac:dyDescent="0.25">
      <c r="A20" s="177" t="s">
        <v>243</v>
      </c>
      <c r="B20" s="178"/>
      <c r="C20" s="18" t="s">
        <v>8</v>
      </c>
      <c r="D20" s="18" t="s">
        <v>229</v>
      </c>
      <c r="E20" s="48">
        <f>'9.2 melléklet'!E20+'9.3 melléklet'!E20+' 9.4 melléklet'!E20+'9.5 melléklet'!E20+'9.6 melléklet'!E20</f>
        <v>0</v>
      </c>
      <c r="F20" s="48">
        <f>'9.2 melléklet'!F20+'9.3 melléklet'!F20+' 9.4 melléklet'!F20+'9.5 melléklet'!F20+'9.6 melléklet'!F20</f>
        <v>0</v>
      </c>
      <c r="G20" s="48">
        <f>'9.2 melléklet'!G20+'9.3 melléklet'!G20+' 9.4 melléklet'!G20+'9.5 melléklet'!G20+'9.6 melléklet'!G20</f>
        <v>0</v>
      </c>
      <c r="H20" s="48">
        <f>'9.2 melléklet'!H20+'9.3 melléklet'!H20+' 9.4 melléklet'!H20+'9.5 melléklet'!H20+'9.6 melléklet'!H20</f>
        <v>0</v>
      </c>
    </row>
    <row r="21" spans="1:8" ht="51" x14ac:dyDescent="0.25">
      <c r="A21" s="177" t="s">
        <v>244</v>
      </c>
      <c r="B21" s="178"/>
      <c r="C21" s="18" t="s">
        <v>225</v>
      </c>
      <c r="D21" s="18" t="s">
        <v>230</v>
      </c>
      <c r="E21" s="48">
        <f>'9.2 melléklet'!E21+'9.3 melléklet'!E21+' 9.4 melléklet'!E21+'9.5 melléklet'!E21+'9.6 melléklet'!E21</f>
        <v>0</v>
      </c>
      <c r="F21" s="48">
        <f>'9.2 melléklet'!F21+'9.3 melléklet'!F21+' 9.4 melléklet'!F21+'9.5 melléklet'!F21+'9.6 melléklet'!F21</f>
        <v>0</v>
      </c>
      <c r="G21" s="48">
        <f>'9.2 melléklet'!G21+'9.3 melléklet'!G21+' 9.4 melléklet'!G21+'9.5 melléklet'!G21+'9.6 melléklet'!G21</f>
        <v>0</v>
      </c>
      <c r="H21" s="48">
        <f>'9.2 melléklet'!H21+'9.3 melléklet'!H21+' 9.4 melléklet'!H21+'9.5 melléklet'!H21+'9.6 melléklet'!H21</f>
        <v>0</v>
      </c>
    </row>
    <row r="22" spans="1:8" ht="51" x14ac:dyDescent="0.25">
      <c r="A22" s="177" t="s">
        <v>245</v>
      </c>
      <c r="B22" s="178"/>
      <c r="C22" s="18" t="s">
        <v>226</v>
      </c>
      <c r="D22" s="18" t="s">
        <v>231</v>
      </c>
      <c r="E22" s="48">
        <f>'9.2 melléklet'!E22+'9.3 melléklet'!E22+' 9.4 melléklet'!E22+'9.5 melléklet'!E22+'9.6 melléklet'!E22</f>
        <v>0</v>
      </c>
      <c r="F22" s="48">
        <f>'9.2 melléklet'!F22+'9.3 melléklet'!F22+' 9.4 melléklet'!F22+'9.5 melléklet'!F22+'9.6 melléklet'!F22</f>
        <v>0</v>
      </c>
      <c r="G22" s="48">
        <f>'9.2 melléklet'!G22+'9.3 melléklet'!G22+' 9.4 melléklet'!G22+'9.5 melléklet'!G22+'9.6 melléklet'!G22</f>
        <v>0</v>
      </c>
      <c r="H22" s="48">
        <f>'9.2 melléklet'!H22+'9.3 melléklet'!H22+' 9.4 melléklet'!H22+'9.5 melléklet'!H22+'9.6 melléklet'!H22</f>
        <v>0</v>
      </c>
    </row>
    <row r="23" spans="1:8" ht="51" x14ac:dyDescent="0.25">
      <c r="A23" s="177" t="s">
        <v>246</v>
      </c>
      <c r="B23" s="178"/>
      <c r="C23" s="18" t="s">
        <v>227</v>
      </c>
      <c r="D23" s="18" t="s">
        <v>232</v>
      </c>
      <c r="E23" s="48">
        <f>'9.2 melléklet'!E23+'9.3 melléklet'!E23+' 9.4 melléklet'!E23+'9.5 melléklet'!E23+'9.6 melléklet'!E23</f>
        <v>0</v>
      </c>
      <c r="F23" s="48">
        <f>'9.2 melléklet'!F23+'9.3 melléklet'!F23+' 9.4 melléklet'!F23+'9.5 melléklet'!F23+'9.6 melléklet'!F23</f>
        <v>0</v>
      </c>
      <c r="G23" s="48">
        <f>'9.2 melléklet'!G23+'9.3 melléklet'!G23+' 9.4 melléklet'!G23+'9.5 melléklet'!G23+'9.6 melléklet'!G23</f>
        <v>0</v>
      </c>
      <c r="H23" s="48">
        <f>'9.2 melléklet'!H23+'9.3 melléklet'!H23+' 9.4 melléklet'!H23+'9.5 melléklet'!H23+'9.6 melléklet'!H23</f>
        <v>0</v>
      </c>
    </row>
    <row r="24" spans="1:8" ht="38.25" x14ac:dyDescent="0.25">
      <c r="A24" s="177" t="s">
        <v>185</v>
      </c>
      <c r="B24" s="178"/>
      <c r="C24" s="18" t="s">
        <v>228</v>
      </c>
      <c r="D24" s="18" t="s">
        <v>233</v>
      </c>
      <c r="E24" s="47">
        <f>'9.2 melléklet'!E24+'9.3 melléklet'!E24+' 9.4 melléklet'!E24+'9.5 melléklet'!E24+'9.6 melléklet'!E24</f>
        <v>0</v>
      </c>
      <c r="F24" s="48">
        <f>'9.2 melléklet'!F24+'9.3 melléklet'!F24+' 9.4 melléklet'!F24+'9.5 melléklet'!F24+'9.6 melléklet'!F24</f>
        <v>0</v>
      </c>
      <c r="G24" s="48">
        <f>'9.2 melléklet'!G24+'9.3 melléklet'!G24+' 9.4 melléklet'!G24+'9.5 melléklet'!G24+'9.6 melléklet'!G24</f>
        <v>0</v>
      </c>
      <c r="H24" s="47">
        <f>'9.2 melléklet'!H24+'9.3 melléklet'!H24+' 9.4 melléklet'!H24+'9.5 melléklet'!H24+'9.6 melléklet'!H24</f>
        <v>0</v>
      </c>
    </row>
    <row r="25" spans="1:8" ht="38.25" x14ac:dyDescent="0.25">
      <c r="A25" s="179" t="s">
        <v>252</v>
      </c>
      <c r="B25" s="180"/>
      <c r="C25" s="49" t="s">
        <v>554</v>
      </c>
      <c r="D25" s="49" t="s">
        <v>247</v>
      </c>
      <c r="E25" s="50">
        <f>'9.2 melléklet'!E25+'9.3 melléklet'!E25+' 9.4 melléklet'!E25+'9.5 melléklet'!E25+'9.6 melléklet'!E25</f>
        <v>0</v>
      </c>
      <c r="F25" s="50">
        <f>'9.2 melléklet'!F25+'9.3 melléklet'!F25+' 9.4 melléklet'!F25+'9.5 melléklet'!F25+'9.6 melléklet'!F25</f>
        <v>0</v>
      </c>
      <c r="G25" s="50">
        <f>'9.2 melléklet'!G25+'9.3 melléklet'!G25+' 9.4 melléklet'!G25+'9.5 melléklet'!G25+'9.6 melléklet'!G25</f>
        <v>0</v>
      </c>
      <c r="H25" s="50">
        <f>'9.2 melléklet'!H25+'9.3 melléklet'!H25+' 9.4 melléklet'!H25+'9.5 melléklet'!H25+'9.6 melléklet'!H25</f>
        <v>0</v>
      </c>
    </row>
    <row r="26" spans="1:8" ht="25.5" x14ac:dyDescent="0.25">
      <c r="A26" s="174" t="s">
        <v>253</v>
      </c>
      <c r="B26" s="175"/>
      <c r="C26" s="42" t="s">
        <v>10</v>
      </c>
      <c r="D26" s="42" t="s">
        <v>256</v>
      </c>
      <c r="E26" s="44">
        <f>'9.2 melléklet'!E26+'9.3 melléklet'!E26+' 9.4 melléklet'!E26+'9.5 melléklet'!E26+'9.6 melléklet'!E26</f>
        <v>0</v>
      </c>
      <c r="F26" s="44">
        <f>'9.2 melléklet'!F26+'9.3 melléklet'!F26+' 9.4 melléklet'!F26+'9.5 melléklet'!F26+'9.6 melléklet'!F26</f>
        <v>0</v>
      </c>
      <c r="G26" s="44">
        <f>'9.2 melléklet'!G26+'9.3 melléklet'!G26+' 9.4 melléklet'!G26+'9.5 melléklet'!G26+'9.6 melléklet'!G26</f>
        <v>0</v>
      </c>
      <c r="H26" s="44">
        <f>'9.2 melléklet'!H26+'9.3 melléklet'!H26+' 9.4 melléklet'!H26+'9.5 melléklet'!H26+'9.6 melléklet'!H26</f>
        <v>0</v>
      </c>
    </row>
    <row r="27" spans="1:8" ht="51" x14ac:dyDescent="0.25">
      <c r="A27" s="174" t="s">
        <v>254</v>
      </c>
      <c r="B27" s="175"/>
      <c r="C27" s="42" t="s">
        <v>248</v>
      </c>
      <c r="D27" s="42" t="s">
        <v>257</v>
      </c>
      <c r="E27" s="44">
        <f>'9.2 melléklet'!E27+'9.3 melléklet'!E27+' 9.4 melléklet'!E27+'9.5 melléklet'!E27+'9.6 melléklet'!E27</f>
        <v>0</v>
      </c>
      <c r="F27" s="44">
        <f>'9.2 melléklet'!F27+'9.3 melléklet'!F27+' 9.4 melléklet'!F27+'9.5 melléklet'!F27+'9.6 melléklet'!F27</f>
        <v>0</v>
      </c>
      <c r="G27" s="44">
        <f>'9.2 melléklet'!G27+'9.3 melléklet'!G27+' 9.4 melléklet'!G27+'9.5 melléklet'!G27+'9.6 melléklet'!G27</f>
        <v>0</v>
      </c>
      <c r="H27" s="44">
        <f>'9.2 melléklet'!H27+'9.3 melléklet'!H27+' 9.4 melléklet'!H27+'9.5 melléklet'!H27+'9.6 melléklet'!H27</f>
        <v>0</v>
      </c>
    </row>
    <row r="28" spans="1:8" ht="51" x14ac:dyDescent="0.25">
      <c r="A28" s="174" t="s">
        <v>255</v>
      </c>
      <c r="B28" s="175"/>
      <c r="C28" s="42" t="s">
        <v>249</v>
      </c>
      <c r="D28" s="42" t="s">
        <v>258</v>
      </c>
      <c r="E28" s="44">
        <f>'9.2 melléklet'!E28+'9.3 melléklet'!E28+' 9.4 melléklet'!E28+'9.5 melléklet'!E28+'9.6 melléklet'!E28</f>
        <v>0</v>
      </c>
      <c r="F28" s="44">
        <f>'9.2 melléklet'!F28+'9.3 melléklet'!F28+' 9.4 melléklet'!F28+'9.5 melléklet'!F28+'9.6 melléklet'!F28</f>
        <v>0</v>
      </c>
      <c r="G28" s="44">
        <f>'9.2 melléklet'!G28+'9.3 melléklet'!G28+' 9.4 melléklet'!G28+'9.5 melléklet'!G28+'9.6 melléklet'!G28</f>
        <v>0</v>
      </c>
      <c r="H28" s="44">
        <f>'9.2 melléklet'!H28+'9.3 melléklet'!H28+' 9.4 melléklet'!H28+'9.5 melléklet'!H28+'9.6 melléklet'!H28</f>
        <v>0</v>
      </c>
    </row>
    <row r="29" spans="1:8" ht="51" x14ac:dyDescent="0.25">
      <c r="A29" s="174" t="s">
        <v>262</v>
      </c>
      <c r="B29" s="175"/>
      <c r="C29" s="42" t="s">
        <v>250</v>
      </c>
      <c r="D29" s="42" t="s">
        <v>259</v>
      </c>
      <c r="E29" s="44">
        <f>'9.2 melléklet'!E29+'9.3 melléklet'!E29+' 9.4 melléklet'!E29+'9.5 melléklet'!E29+'9.6 melléklet'!E29</f>
        <v>0</v>
      </c>
      <c r="F29" s="44">
        <f>'9.2 melléklet'!F29+'9.3 melléklet'!F29+' 9.4 melléklet'!F29+'9.5 melléklet'!F29+'9.6 melléklet'!F29</f>
        <v>0</v>
      </c>
      <c r="G29" s="44">
        <f>'9.2 melléklet'!G29+'9.3 melléklet'!G29+' 9.4 melléklet'!G29+'9.5 melléklet'!G29+'9.6 melléklet'!G29</f>
        <v>0</v>
      </c>
      <c r="H29" s="44">
        <f>'9.2 melléklet'!H29+'9.3 melléklet'!H29+' 9.4 melléklet'!H29+'9.5 melléklet'!H29+'9.6 melléklet'!H29</f>
        <v>0</v>
      </c>
    </row>
    <row r="30" spans="1:8" ht="38.25" x14ac:dyDescent="0.25">
      <c r="A30" s="174" t="s">
        <v>263</v>
      </c>
      <c r="B30" s="175"/>
      <c r="C30" s="42" t="s">
        <v>251</v>
      </c>
      <c r="D30" s="42" t="s">
        <v>260</v>
      </c>
      <c r="E30" s="44">
        <f>'9.2 melléklet'!E30+'9.3 melléklet'!E30+' 9.4 melléklet'!E30+'9.5 melléklet'!E30+'9.6 melléklet'!E30</f>
        <v>0</v>
      </c>
      <c r="F30" s="43">
        <f>'9.2 melléklet'!F30+'9.3 melléklet'!F30+' 9.4 melléklet'!F30+'9.5 melléklet'!F30+'9.6 melléklet'!F30</f>
        <v>0</v>
      </c>
      <c r="G30" s="44">
        <f>'9.2 melléklet'!G30+'9.3 melléklet'!G30+' 9.4 melléklet'!G30+'9.5 melléklet'!G30+'9.6 melléklet'!G30</f>
        <v>0</v>
      </c>
      <c r="H30" s="43">
        <f>'9.2 melléklet'!H30+'9.3 melléklet'!H30+' 9.4 melléklet'!H30+'9.5 melléklet'!H30+'9.6 melléklet'!H30</f>
        <v>0</v>
      </c>
    </row>
    <row r="31" spans="1:8" ht="38.25" x14ac:dyDescent="0.25">
      <c r="A31" s="179" t="s">
        <v>264</v>
      </c>
      <c r="B31" s="180"/>
      <c r="C31" s="49" t="s">
        <v>552</v>
      </c>
      <c r="D31" s="49" t="s">
        <v>261</v>
      </c>
      <c r="E31" s="51">
        <f>'9.2 melléklet'!E31+'9.3 melléklet'!E31+' 9.4 melléklet'!E31+'9.5 melléklet'!E31+'9.6 melléklet'!E31</f>
        <v>0</v>
      </c>
      <c r="F31" s="51">
        <f>'9.2 melléklet'!F31+'9.3 melléklet'!F31+' 9.4 melléklet'!F31+'9.5 melléklet'!F31+'9.6 melléklet'!F31</f>
        <v>0</v>
      </c>
      <c r="G31" s="51">
        <f>'9.2 melléklet'!G31+'9.3 melléklet'!G31+' 9.4 melléklet'!G31+'9.5 melléklet'!G31+'9.6 melléklet'!G31</f>
        <v>0</v>
      </c>
      <c r="H31" s="51">
        <f>'9.2 melléklet'!H31+'9.3 melléklet'!H31+' 9.4 melléklet'!H31+'9.5 melléklet'!H31+'9.6 melléklet'!H31</f>
        <v>0</v>
      </c>
    </row>
    <row r="32" spans="1:8" ht="25.5" customHeight="1" x14ac:dyDescent="0.25">
      <c r="A32" s="174" t="s">
        <v>269</v>
      </c>
      <c r="B32" s="175"/>
      <c r="C32" s="42" t="s">
        <v>265</v>
      </c>
      <c r="D32" s="42" t="s">
        <v>266</v>
      </c>
      <c r="E32" s="43">
        <f>'9.2 melléklet'!E32+'9.3 melléklet'!E32+' 9.4 melléklet'!E32+'9.5 melléklet'!E32+'9.6 melléklet'!E32</f>
        <v>0</v>
      </c>
      <c r="F32" s="44">
        <f>'9.2 melléklet'!F32+'9.3 melléklet'!F32+' 9.4 melléklet'!F32+'9.5 melléklet'!F32+'9.6 melléklet'!F32</f>
        <v>0</v>
      </c>
      <c r="G32" s="44">
        <f>'9.2 melléklet'!G32+'9.3 melléklet'!G32+' 9.4 melléklet'!G32+'9.5 melléklet'!G32+'9.6 melléklet'!G32</f>
        <v>0</v>
      </c>
      <c r="H32" s="43">
        <f>'9.2 melléklet'!H32+'9.3 melléklet'!H32+' 9.4 melléklet'!H32+'9.5 melléklet'!H32+'9.6 melléklet'!H32</f>
        <v>0</v>
      </c>
    </row>
    <row r="33" spans="1:8" x14ac:dyDescent="0.25">
      <c r="A33" s="174" t="s">
        <v>271</v>
      </c>
      <c r="B33" s="175"/>
      <c r="C33" s="42" t="s">
        <v>267</v>
      </c>
      <c r="D33" s="42" t="s">
        <v>268</v>
      </c>
      <c r="E33" s="43">
        <f>'9.2 melléklet'!E33+'9.3 melléklet'!E33+' 9.4 melléklet'!E33+'9.5 melléklet'!E33+'9.6 melléklet'!E33</f>
        <v>0</v>
      </c>
      <c r="F33" s="44">
        <f>'9.2 melléklet'!F33+'9.3 melléklet'!F33+' 9.4 melléklet'!F33+'9.5 melléklet'!F33+'9.6 melléklet'!F33</f>
        <v>0</v>
      </c>
      <c r="G33" s="44">
        <f>'9.2 melléklet'!G33+'9.3 melléklet'!G33+' 9.4 melléklet'!G33+'9.5 melléklet'!G33+'9.6 melléklet'!G33</f>
        <v>0</v>
      </c>
      <c r="H33" s="43">
        <f>'9.2 melléklet'!H33+'9.3 melléklet'!H33+' 9.4 melléklet'!H33+'9.5 melléklet'!H33+'9.6 melléklet'!H33</f>
        <v>0</v>
      </c>
    </row>
    <row r="34" spans="1:8" x14ac:dyDescent="0.25">
      <c r="A34" s="123" t="s">
        <v>272</v>
      </c>
      <c r="B34" s="123"/>
      <c r="C34" s="18" t="s">
        <v>555</v>
      </c>
      <c r="D34" s="18" t="s">
        <v>270</v>
      </c>
      <c r="E34" s="47">
        <f>'9.2 melléklet'!E34+'9.3 melléklet'!E34+' 9.4 melléklet'!E34+'9.5 melléklet'!E34+'9.6 melléklet'!E34</f>
        <v>0</v>
      </c>
      <c r="F34" s="47">
        <f>'9.2 melléklet'!F34+'9.3 melléklet'!F34+' 9.4 melléklet'!F34+'9.5 melléklet'!F34+'9.6 melléklet'!F34</f>
        <v>0</v>
      </c>
      <c r="G34" s="47">
        <f>'9.2 melléklet'!G34+'9.3 melléklet'!G34+' 9.4 melléklet'!G34+'9.5 melléklet'!G34+'9.6 melléklet'!G34</f>
        <v>0</v>
      </c>
      <c r="H34" s="47">
        <f>'9.2 melléklet'!H34+'9.3 melléklet'!H34+' 9.4 melléklet'!H34+'9.5 melléklet'!H34+'9.6 melléklet'!H34</f>
        <v>0</v>
      </c>
    </row>
    <row r="35" spans="1:8" ht="25.5" x14ac:dyDescent="0.25">
      <c r="A35" s="177" t="s">
        <v>273</v>
      </c>
      <c r="B35" s="178"/>
      <c r="C35" s="18" t="s">
        <v>279</v>
      </c>
      <c r="D35" s="18" t="s">
        <v>280</v>
      </c>
      <c r="E35" s="47">
        <f>'9.2 melléklet'!E35+'9.3 melléklet'!E35+' 9.4 melléklet'!E35+'9.5 melléklet'!E35+'9.6 melléklet'!E35</f>
        <v>0</v>
      </c>
      <c r="F35" s="48">
        <f>'9.2 melléklet'!F35+'9.3 melléklet'!F35+' 9.4 melléklet'!F35+'9.5 melléklet'!F35+'9.6 melléklet'!F35</f>
        <v>0</v>
      </c>
      <c r="G35" s="48">
        <f>'9.2 melléklet'!G35+'9.3 melléklet'!G35+' 9.4 melléklet'!G35+'9.5 melléklet'!G35+'9.6 melléklet'!G35</f>
        <v>0</v>
      </c>
      <c r="H35" s="47">
        <f>'9.2 melléklet'!H35+'9.3 melléklet'!H35+' 9.4 melléklet'!H35+'9.5 melléklet'!H35+'9.6 melléklet'!H35</f>
        <v>0</v>
      </c>
    </row>
    <row r="36" spans="1:8" ht="25.5" x14ac:dyDescent="0.25">
      <c r="A36" s="177" t="s">
        <v>274</v>
      </c>
      <c r="B36" s="178"/>
      <c r="C36" s="18" t="s">
        <v>281</v>
      </c>
      <c r="D36" s="18" t="s">
        <v>282</v>
      </c>
      <c r="E36" s="47">
        <f>'9.2 melléklet'!E36+'9.3 melléklet'!E36+' 9.4 melléklet'!E36+'9.5 melléklet'!E36+'9.6 melléklet'!E36</f>
        <v>0</v>
      </c>
      <c r="F36" s="48">
        <f>'9.2 melléklet'!F36+'9.3 melléklet'!F36+' 9.4 melléklet'!F36+'9.5 melléklet'!F36+'9.6 melléklet'!F36</f>
        <v>0</v>
      </c>
      <c r="G36" s="48">
        <f>'9.2 melléklet'!G36+'9.3 melléklet'!G36+' 9.4 melléklet'!G36+'9.5 melléklet'!G36+'9.6 melléklet'!G36</f>
        <v>0</v>
      </c>
      <c r="H36" s="47">
        <f>'9.2 melléklet'!H36+'9.3 melléklet'!H36+' 9.4 melléklet'!H36+'9.5 melléklet'!H36+'9.6 melléklet'!H36</f>
        <v>0</v>
      </c>
    </row>
    <row r="37" spans="1:8" x14ac:dyDescent="0.25">
      <c r="A37" s="177" t="s">
        <v>275</v>
      </c>
      <c r="B37" s="178"/>
      <c r="C37" s="18" t="s">
        <v>283</v>
      </c>
      <c r="D37" s="18" t="s">
        <v>284</v>
      </c>
      <c r="E37" s="47">
        <f>'9.2 melléklet'!E37+'9.3 melléklet'!E37+' 9.4 melléklet'!E37+'9.5 melléklet'!E37+'9.6 melléklet'!E37</f>
        <v>0</v>
      </c>
      <c r="F37" s="48">
        <f>'9.2 melléklet'!F37+'9.3 melléklet'!F37+' 9.4 melléklet'!F37+'9.5 melléklet'!F37+'9.6 melléklet'!F37</f>
        <v>0</v>
      </c>
      <c r="G37" s="48">
        <f>'9.2 melléklet'!G37+'9.3 melléklet'!G37+' 9.4 melléklet'!G37+'9.5 melléklet'!G37+'9.6 melléklet'!G37</f>
        <v>0</v>
      </c>
      <c r="H37" s="47">
        <f>'9.2 melléklet'!H37+'9.3 melléklet'!H37+' 9.4 melléklet'!H37+'9.5 melléklet'!H37+'9.6 melléklet'!H37</f>
        <v>0</v>
      </c>
    </row>
    <row r="38" spans="1:8" x14ac:dyDescent="0.25">
      <c r="A38" s="174" t="s">
        <v>276</v>
      </c>
      <c r="B38" s="175"/>
      <c r="C38" s="42" t="s">
        <v>186</v>
      </c>
      <c r="D38" s="42" t="s">
        <v>285</v>
      </c>
      <c r="E38" s="43">
        <f>'9.2 melléklet'!E38+'9.3 melléklet'!E38+' 9.4 melléklet'!E38+'9.5 melléklet'!E38+'9.6 melléklet'!E38</f>
        <v>0</v>
      </c>
      <c r="F38" s="43">
        <f>'9.2 melléklet'!F38+'9.3 melléklet'!F38+' 9.4 melléklet'!F38+'9.5 melléklet'!F38+'9.6 melléklet'!F38</f>
        <v>0</v>
      </c>
      <c r="G38" s="43">
        <f>'9.2 melléklet'!G38+'9.3 melléklet'!G38+' 9.4 melléklet'!G38+'9.5 melléklet'!G38+'9.6 melléklet'!G38</f>
        <v>0</v>
      </c>
      <c r="H38" s="43">
        <f>'9.2 melléklet'!H38+'9.3 melléklet'!H38+' 9.4 melléklet'!H38+'9.5 melléklet'!H38+'9.6 melléklet'!H38</f>
        <v>0</v>
      </c>
    </row>
    <row r="39" spans="1:8" x14ac:dyDescent="0.25">
      <c r="A39" s="174" t="s">
        <v>277</v>
      </c>
      <c r="B39" s="175"/>
      <c r="C39" s="42" t="s">
        <v>286</v>
      </c>
      <c r="D39" s="42" t="s">
        <v>287</v>
      </c>
      <c r="E39" s="43">
        <f>'9.2 melléklet'!E39+'9.3 melléklet'!E39+' 9.4 melléklet'!E39+'9.5 melléklet'!E39+'9.6 melléklet'!E39</f>
        <v>0</v>
      </c>
      <c r="F39" s="43">
        <f>'9.2 melléklet'!F39+'9.3 melléklet'!F39+' 9.4 melléklet'!F39+'9.5 melléklet'!F39+'9.6 melléklet'!F39</f>
        <v>0</v>
      </c>
      <c r="G39" s="43">
        <f>'9.2 melléklet'!G39+'9.3 melléklet'!G39+' 9.4 melléklet'!G39+'9.5 melléklet'!G39+'9.6 melléklet'!G39</f>
        <v>0</v>
      </c>
      <c r="H39" s="43">
        <f>'9.2 melléklet'!H39+'9.3 melléklet'!H39+' 9.4 melléklet'!H39+'9.5 melléklet'!H39+'9.6 melléklet'!H39</f>
        <v>0</v>
      </c>
    </row>
    <row r="40" spans="1:8" ht="25.5" x14ac:dyDescent="0.25">
      <c r="A40" s="177" t="s">
        <v>278</v>
      </c>
      <c r="B40" s="178"/>
      <c r="C40" s="42" t="s">
        <v>288</v>
      </c>
      <c r="D40" s="42" t="s">
        <v>289</v>
      </c>
      <c r="E40" s="43">
        <f>'9.2 melléklet'!E40+'9.3 melléklet'!E40+' 9.4 melléklet'!E40+'9.5 melléklet'!E40+'9.6 melléklet'!E40</f>
        <v>0</v>
      </c>
      <c r="F40" s="43">
        <f>'9.2 melléklet'!F40+'9.3 melléklet'!F40+' 9.4 melléklet'!F40+'9.5 melléklet'!F40+'9.6 melléklet'!F40</f>
        <v>0</v>
      </c>
      <c r="G40" s="43">
        <f>'9.2 melléklet'!G40+'9.3 melléklet'!G40+' 9.4 melléklet'!G40+'9.5 melléklet'!G40+'9.6 melléklet'!G40</f>
        <v>0</v>
      </c>
      <c r="H40" s="43">
        <f>'9.2 melléklet'!H40+'9.3 melléklet'!H40+' 9.4 melléklet'!H40+'9.5 melléklet'!H40+'9.6 melléklet'!H40</f>
        <v>0</v>
      </c>
    </row>
    <row r="41" spans="1:8" x14ac:dyDescent="0.25">
      <c r="A41" s="174" t="s">
        <v>294</v>
      </c>
      <c r="B41" s="175"/>
      <c r="C41" s="42" t="s">
        <v>290</v>
      </c>
      <c r="D41" s="42" t="s">
        <v>291</v>
      </c>
      <c r="E41" s="43">
        <f>'9.2 melléklet'!E41+'9.3 melléklet'!E41+' 9.4 melléklet'!E41+'9.5 melléklet'!E41+'9.6 melléklet'!E41</f>
        <v>0</v>
      </c>
      <c r="F41" s="43">
        <f>'9.2 melléklet'!F41+'9.3 melléklet'!F41+' 9.4 melléklet'!F41+'9.5 melléklet'!F41+'9.6 melléklet'!F41</f>
        <v>0</v>
      </c>
      <c r="G41" s="43">
        <f>'9.2 melléklet'!G41+'9.3 melléklet'!G41+' 9.4 melléklet'!G41+'9.5 melléklet'!G41+'9.6 melléklet'!G41</f>
        <v>0</v>
      </c>
      <c r="H41" s="43">
        <f>'9.2 melléklet'!H41+'9.3 melléklet'!H41+' 9.4 melléklet'!H41+'9.5 melléklet'!H41+'9.6 melléklet'!H41</f>
        <v>0</v>
      </c>
    </row>
    <row r="42" spans="1:8" ht="25.5" x14ac:dyDescent="0.25">
      <c r="A42" s="174" t="s">
        <v>299</v>
      </c>
      <c r="B42" s="175"/>
      <c r="C42" s="42" t="s">
        <v>292</v>
      </c>
      <c r="D42" s="42" t="s">
        <v>293</v>
      </c>
      <c r="E42" s="43">
        <f>'9.2 melléklet'!E42+'9.3 melléklet'!E42+' 9.4 melléklet'!E42+'9.5 melléklet'!E42+'9.6 melléklet'!E42</f>
        <v>0</v>
      </c>
      <c r="F42" s="43">
        <f>'9.2 melléklet'!F42+'9.3 melléklet'!F42+' 9.4 melléklet'!F42+'9.5 melléklet'!F42+'9.6 melléklet'!F42</f>
        <v>0</v>
      </c>
      <c r="G42" s="43">
        <f>'9.2 melléklet'!G42+'9.3 melléklet'!G42+' 9.4 melléklet'!G42+'9.5 melléklet'!G42+'9.6 melléklet'!G42</f>
        <v>0</v>
      </c>
      <c r="H42" s="43">
        <f>'9.2 melléklet'!H42+'9.3 melléklet'!H42+' 9.4 melléklet'!H42+'9.5 melléklet'!H42+'9.6 melléklet'!H42</f>
        <v>0</v>
      </c>
    </row>
    <row r="43" spans="1:8" ht="25.5" x14ac:dyDescent="0.25">
      <c r="A43" s="177" t="s">
        <v>300</v>
      </c>
      <c r="B43" s="178"/>
      <c r="C43" s="18" t="s">
        <v>556</v>
      </c>
      <c r="D43" s="18" t="s">
        <v>295</v>
      </c>
      <c r="E43" s="47">
        <f>'9.2 melléklet'!E43+'9.3 melléklet'!E43+' 9.4 melléklet'!E43+'9.5 melléklet'!E43+'9.6 melléklet'!E43</f>
        <v>0</v>
      </c>
      <c r="F43" s="47">
        <f>'9.2 melléklet'!F43+'9.3 melléklet'!F43+' 9.4 melléklet'!F43+'9.5 melléklet'!F43+'9.6 melléklet'!F43</f>
        <v>0</v>
      </c>
      <c r="G43" s="47">
        <f>'9.2 melléklet'!G43+'9.3 melléklet'!G43+' 9.4 melléklet'!G43+'9.5 melléklet'!G43+'9.6 melléklet'!G43</f>
        <v>0</v>
      </c>
      <c r="H43" s="47">
        <f>'9.2 melléklet'!H43+'9.3 melléklet'!H43+' 9.4 melléklet'!H43+'9.5 melléklet'!H43+'9.6 melléklet'!H43</f>
        <v>0</v>
      </c>
    </row>
    <row r="44" spans="1:8" x14ac:dyDescent="0.25">
      <c r="A44" s="177" t="s">
        <v>353</v>
      </c>
      <c r="B44" s="178"/>
      <c r="C44" s="18" t="s">
        <v>296</v>
      </c>
      <c r="D44" s="18" t="s">
        <v>297</v>
      </c>
      <c r="E44" s="47">
        <f>'9.2 melléklet'!E44+'9.3 melléklet'!E44+' 9.4 melléklet'!E44+'9.5 melléklet'!E44+'9.6 melléklet'!E44</f>
        <v>0</v>
      </c>
      <c r="F44" s="48">
        <f>'9.2 melléklet'!F44+'9.3 melléklet'!F44+' 9.4 melléklet'!F44+'9.5 melléklet'!F44+'9.6 melléklet'!F44</f>
        <v>0</v>
      </c>
      <c r="G44" s="48">
        <f>'9.2 melléklet'!G44+'9.3 melléklet'!G44+' 9.4 melléklet'!G44+'9.5 melléklet'!G44+'9.6 melléklet'!G44</f>
        <v>0</v>
      </c>
      <c r="H44" s="47">
        <f>'9.2 melléklet'!H44+'9.3 melléklet'!H44+' 9.4 melléklet'!H44+'9.5 melléklet'!H44+'9.6 melléklet'!H44</f>
        <v>0</v>
      </c>
    </row>
    <row r="45" spans="1:8" ht="25.5" x14ac:dyDescent="0.25">
      <c r="A45" s="174" t="s">
        <v>354</v>
      </c>
      <c r="B45" s="175"/>
      <c r="C45" s="49" t="s">
        <v>557</v>
      </c>
      <c r="D45" s="49" t="s">
        <v>298</v>
      </c>
      <c r="E45" s="50">
        <f>'9.2 melléklet'!E45+'9.3 melléklet'!E45+' 9.4 melléklet'!E45+'9.5 melléklet'!E45+'9.6 melléklet'!E45</f>
        <v>0</v>
      </c>
      <c r="F45" s="50">
        <f>'9.2 melléklet'!F45+'9.3 melléklet'!F45+' 9.4 melléklet'!F45+'9.5 melléklet'!F45+'9.6 melléklet'!F45</f>
        <v>0</v>
      </c>
      <c r="G45" s="50">
        <f>'9.2 melléklet'!G45+'9.3 melléklet'!G45+' 9.4 melléklet'!G45+'9.5 melléklet'!G45+'9.6 melléklet'!G45</f>
        <v>0</v>
      </c>
      <c r="H45" s="50">
        <f>'9.2 melléklet'!H45+'9.3 melléklet'!H45+' 9.4 melléklet'!H45+'9.5 melléklet'!H45+'9.6 melléklet'!H45</f>
        <v>0</v>
      </c>
    </row>
    <row r="46" spans="1:8" x14ac:dyDescent="0.25">
      <c r="A46" s="177" t="s">
        <v>355</v>
      </c>
      <c r="B46" s="178"/>
      <c r="C46" s="18" t="s">
        <v>12</v>
      </c>
      <c r="D46" s="18" t="s">
        <v>301</v>
      </c>
      <c r="E46" s="47">
        <f>'9.2 melléklet'!E46+'9.3 melléklet'!E46+' 9.4 melléklet'!E46+'9.5 melléklet'!E46+'9.6 melléklet'!E46</f>
        <v>0</v>
      </c>
      <c r="F46" s="47">
        <f>'9.2 melléklet'!F46+'9.3 melléklet'!F46+' 9.4 melléklet'!F46+'9.5 melléklet'!F46+'9.6 melléklet'!F46</f>
        <v>0</v>
      </c>
      <c r="G46" s="47">
        <f>'9.2 melléklet'!G46+'9.3 melléklet'!G46+' 9.4 melléklet'!G46+'9.5 melléklet'!G46+'9.6 melléklet'!G46</f>
        <v>0</v>
      </c>
      <c r="H46" s="47">
        <f>'9.2 melléklet'!H46+'9.3 melléklet'!H46+' 9.4 melléklet'!H46+'9.5 melléklet'!H46+'9.6 melléklet'!H46</f>
        <v>0</v>
      </c>
    </row>
    <row r="47" spans="1:8" x14ac:dyDescent="0.25">
      <c r="A47" s="177" t="s">
        <v>356</v>
      </c>
      <c r="B47" s="178"/>
      <c r="C47" s="18" t="s">
        <v>13</v>
      </c>
      <c r="D47" s="18" t="s">
        <v>302</v>
      </c>
      <c r="E47" s="47">
        <f>'9.2 melléklet'!E47+'9.3 melléklet'!E47+' 9.4 melléklet'!E47+'9.5 melléklet'!E47+'9.6 melléklet'!E47</f>
        <v>7088500</v>
      </c>
      <c r="F47" s="47">
        <f>'9.2 melléklet'!F47+'9.3 melléklet'!F47+' 9.4 melléklet'!F47+'9.5 melléklet'!F47+'9.6 melléklet'!F47</f>
        <v>0</v>
      </c>
      <c r="G47" s="47">
        <f>'9.2 melléklet'!G47+'9.3 melléklet'!G47+' 9.4 melléklet'!G47+'9.5 melléklet'!G47+'9.6 melléklet'!G47</f>
        <v>600000</v>
      </c>
      <c r="H47" s="47">
        <f>'9.2 melléklet'!H47+'9.3 melléklet'!H47+' 9.4 melléklet'!H47+'9.5 melléklet'!H47+'9.6 melléklet'!H47</f>
        <v>7688500</v>
      </c>
    </row>
    <row r="48" spans="1:8" ht="25.5" x14ac:dyDescent="0.25">
      <c r="A48" s="177" t="s">
        <v>357</v>
      </c>
      <c r="B48" s="178"/>
      <c r="C48" s="18" t="s">
        <v>303</v>
      </c>
      <c r="D48" s="18" t="s">
        <v>304</v>
      </c>
      <c r="E48" s="47">
        <f>'9.2 melléklet'!E48+'9.3 melléklet'!E48+' 9.4 melléklet'!E48+'9.5 melléklet'!E48+'9.6 melléklet'!E48</f>
        <v>0</v>
      </c>
      <c r="F48" s="47">
        <f>'9.2 melléklet'!F48+'9.3 melléklet'!F48+' 9.4 melléklet'!F48+'9.5 melléklet'!F48+'9.6 melléklet'!F48</f>
        <v>0</v>
      </c>
      <c r="G48" s="47">
        <f>'9.2 melléklet'!G48+'9.3 melléklet'!G48+' 9.4 melléklet'!G48+'9.5 melléklet'!G48+'9.6 melléklet'!G48</f>
        <v>0</v>
      </c>
      <c r="H48" s="47">
        <f>'9.2 melléklet'!H48+'9.3 melléklet'!H48+' 9.4 melléklet'!H48+'9.5 melléklet'!H48+'9.6 melléklet'!H48</f>
        <v>0</v>
      </c>
    </row>
    <row r="49" spans="1:8" x14ac:dyDescent="0.25">
      <c r="A49" s="177" t="s">
        <v>358</v>
      </c>
      <c r="B49" s="178"/>
      <c r="C49" s="18" t="s">
        <v>14</v>
      </c>
      <c r="D49" s="18" t="s">
        <v>305</v>
      </c>
      <c r="E49" s="47">
        <f>'9.2 melléklet'!E49+'9.3 melléklet'!E49+' 9.4 melléklet'!E49+'9.5 melléklet'!E49+'9.6 melléklet'!E49</f>
        <v>0</v>
      </c>
      <c r="F49" s="47">
        <f>'9.2 melléklet'!F49+'9.3 melléklet'!F49+' 9.4 melléklet'!F49+'9.5 melléklet'!F49+'9.6 melléklet'!F49</f>
        <v>0</v>
      </c>
      <c r="G49" s="47">
        <f>'9.2 melléklet'!G49+'9.3 melléklet'!G49+' 9.4 melléklet'!G49+'9.5 melléklet'!G49+'9.6 melléklet'!G49</f>
        <v>0</v>
      </c>
      <c r="H49" s="47">
        <f>'9.2 melléklet'!H49+'9.3 melléklet'!H49+' 9.4 melléklet'!H49+'9.5 melléklet'!H49+'9.6 melléklet'!H49</f>
        <v>0</v>
      </c>
    </row>
    <row r="50" spans="1:8" x14ac:dyDescent="0.25">
      <c r="A50" s="177" t="s">
        <v>359</v>
      </c>
      <c r="B50" s="178"/>
      <c r="C50" s="18" t="s">
        <v>15</v>
      </c>
      <c r="D50" s="18" t="s">
        <v>306</v>
      </c>
      <c r="E50" s="47">
        <f>'9.2 melléklet'!E50+'9.3 melléklet'!E50+' 9.4 melléklet'!E50+'9.5 melléklet'!E50+'9.6 melléklet'!E50</f>
        <v>15000000</v>
      </c>
      <c r="F50" s="47">
        <f>'9.2 melléklet'!F50+'9.3 melléklet'!F50+' 9.4 melléklet'!F50+'9.5 melléklet'!F50+'9.6 melléklet'!F50</f>
        <v>0</v>
      </c>
      <c r="G50" s="47">
        <f>'9.2 melléklet'!G50+'9.3 melléklet'!G50+' 9.4 melléklet'!G50+'9.5 melléklet'!G50+'9.6 melléklet'!G50</f>
        <v>0</v>
      </c>
      <c r="H50" s="47">
        <f>'9.2 melléklet'!H50+'9.3 melléklet'!H50+' 9.4 melléklet'!H50+'9.5 melléklet'!H50+'9.6 melléklet'!H50</f>
        <v>15000000</v>
      </c>
    </row>
    <row r="51" spans="1:8" ht="25.5" x14ac:dyDescent="0.25">
      <c r="A51" s="177" t="s">
        <v>360</v>
      </c>
      <c r="B51" s="178"/>
      <c r="C51" s="18" t="s">
        <v>307</v>
      </c>
      <c r="D51" s="18" t="s">
        <v>308</v>
      </c>
      <c r="E51" s="47">
        <f>'9.2 melléklet'!E51+'9.3 melléklet'!E51+' 9.4 melléklet'!E51+'9.5 melléklet'!E51+'9.6 melléklet'!E51</f>
        <v>3982000</v>
      </c>
      <c r="F51" s="47">
        <f>'9.2 melléklet'!F51+'9.3 melléklet'!F51+' 9.4 melléklet'!F51+'9.5 melléklet'!F51+'9.6 melléklet'!F51</f>
        <v>0</v>
      </c>
      <c r="G51" s="47">
        <f>'9.2 melléklet'!G51+'9.3 melléklet'!G51+' 9.4 melléklet'!G51+'9.5 melléklet'!G51+'9.6 melléklet'!G51</f>
        <v>162000</v>
      </c>
      <c r="H51" s="47">
        <f>'9.2 melléklet'!H51+'9.3 melléklet'!H51+' 9.4 melléklet'!H51+'9.5 melléklet'!H51+'9.6 melléklet'!H51</f>
        <v>4144000</v>
      </c>
    </row>
    <row r="52" spans="1:8" ht="25.5" x14ac:dyDescent="0.25">
      <c r="A52" s="177" t="s">
        <v>361</v>
      </c>
      <c r="B52" s="178"/>
      <c r="C52" s="18" t="s">
        <v>16</v>
      </c>
      <c r="D52" s="18" t="s">
        <v>309</v>
      </c>
      <c r="E52" s="47">
        <f>'9.2 melléklet'!E52+'9.3 melléklet'!E52+' 9.4 melléklet'!E52+'9.5 melléklet'!E52+'9.6 melléklet'!E52</f>
        <v>0</v>
      </c>
      <c r="F52" s="47">
        <f>'9.2 melléklet'!F52+'9.3 melléklet'!F52+' 9.4 melléklet'!F52+'9.5 melléklet'!F52+'9.6 melléklet'!F52</f>
        <v>0</v>
      </c>
      <c r="G52" s="47">
        <f>'9.2 melléklet'!G52+'9.3 melléklet'!G52+' 9.4 melléklet'!G52+'9.5 melléklet'!G52+'9.6 melléklet'!G52</f>
        <v>0</v>
      </c>
      <c r="H52" s="47">
        <f>'9.2 melléklet'!H52+'9.3 melléklet'!H52+' 9.4 melléklet'!H52+'9.5 melléklet'!H52+'9.6 melléklet'!H52</f>
        <v>0</v>
      </c>
    </row>
    <row r="53" spans="1:8" ht="25.5" x14ac:dyDescent="0.25">
      <c r="A53" s="174" t="s">
        <v>362</v>
      </c>
      <c r="B53" s="175"/>
      <c r="C53" s="42" t="s">
        <v>310</v>
      </c>
      <c r="D53" s="42" t="s">
        <v>311</v>
      </c>
      <c r="E53" s="43">
        <f>'9.2 melléklet'!E53+'9.3 melléklet'!E53+' 9.4 melléklet'!E53+'9.5 melléklet'!E53+'9.6 melléklet'!E53</f>
        <v>0</v>
      </c>
      <c r="F53" s="43">
        <f>'9.2 melléklet'!F53+'9.3 melléklet'!F53+' 9.4 melléklet'!F53+'9.5 melléklet'!F53+'9.6 melléklet'!F53</f>
        <v>0</v>
      </c>
      <c r="G53" s="43">
        <f>'9.2 melléklet'!G53+'9.3 melléklet'!G53+' 9.4 melléklet'!G53+'9.5 melléklet'!G53+'9.6 melléklet'!G53</f>
        <v>0</v>
      </c>
      <c r="H53" s="43">
        <f>'9.2 melléklet'!H53+'9.3 melléklet'!H53+' 9.4 melléklet'!H53+'9.5 melléklet'!H53+'9.6 melléklet'!H53</f>
        <v>0</v>
      </c>
    </row>
    <row r="54" spans="1:8" ht="25.5" x14ac:dyDescent="0.25">
      <c r="A54" s="174" t="s">
        <v>363</v>
      </c>
      <c r="B54" s="175"/>
      <c r="C54" s="42" t="s">
        <v>312</v>
      </c>
      <c r="D54" s="42" t="s">
        <v>313</v>
      </c>
      <c r="E54" s="43">
        <f>'9.2 melléklet'!E54+'9.3 melléklet'!E54+' 9.4 melléklet'!E54+'9.5 melléklet'!E54+'9.6 melléklet'!E54</f>
        <v>0</v>
      </c>
      <c r="F54" s="43">
        <f>'9.2 melléklet'!F54+'9.3 melléklet'!F54+' 9.4 melléklet'!F54+'9.5 melléklet'!F54+'9.6 melléklet'!F54</f>
        <v>0</v>
      </c>
      <c r="G54" s="43">
        <f>'9.2 melléklet'!G54+'9.3 melléklet'!G54+' 9.4 melléklet'!G54+'9.5 melléklet'!G54+'9.6 melléklet'!G54</f>
        <v>500</v>
      </c>
      <c r="H54" s="43">
        <f>'9.2 melléklet'!H54+'9.3 melléklet'!H54+' 9.4 melléklet'!H54+'9.5 melléklet'!H54+'9.6 melléklet'!H54</f>
        <v>500</v>
      </c>
    </row>
    <row r="55" spans="1:8" ht="38.25" x14ac:dyDescent="0.25">
      <c r="A55" s="177" t="s">
        <v>364</v>
      </c>
      <c r="B55" s="178"/>
      <c r="C55" s="18" t="s">
        <v>558</v>
      </c>
      <c r="D55" s="18" t="s">
        <v>314</v>
      </c>
      <c r="E55" s="47">
        <f>'9.2 melléklet'!E55+'9.3 melléklet'!E55+' 9.4 melléklet'!E55+'9.5 melléklet'!E55+'9.6 melléklet'!E55</f>
        <v>0</v>
      </c>
      <c r="F55" s="47">
        <f>'9.2 melléklet'!F55+'9.3 melléklet'!F55+' 9.4 melléklet'!F55+'9.5 melléklet'!F55+'9.6 melléklet'!F55</f>
        <v>0</v>
      </c>
      <c r="G55" s="47">
        <f>'9.2 melléklet'!G55+'9.3 melléklet'!G55+' 9.4 melléklet'!G55+'9.5 melléklet'!G55+'9.6 melléklet'!G55</f>
        <v>500</v>
      </c>
      <c r="H55" s="47">
        <f>'9.2 melléklet'!H55+'9.3 melléklet'!H55+' 9.4 melléklet'!H55+'9.5 melléklet'!H55+'9.6 melléklet'!H55</f>
        <v>500</v>
      </c>
    </row>
    <row r="56" spans="1:8" ht="25.5" x14ac:dyDescent="0.25">
      <c r="A56" s="174" t="s">
        <v>365</v>
      </c>
      <c r="B56" s="175"/>
      <c r="C56" s="42" t="s">
        <v>315</v>
      </c>
      <c r="D56" s="42" t="s">
        <v>316</v>
      </c>
      <c r="E56" s="43">
        <f>'9.2 melléklet'!E56+'9.3 melléklet'!E56+' 9.4 melléklet'!E56+'9.5 melléklet'!E56+'9.6 melléklet'!E56</f>
        <v>0</v>
      </c>
      <c r="F56" s="43">
        <f>'9.2 melléklet'!F56+'9.3 melléklet'!F56+' 9.4 melléklet'!F56+'9.5 melléklet'!F56+'9.6 melléklet'!F56</f>
        <v>0</v>
      </c>
      <c r="G56" s="43">
        <f>'9.2 melléklet'!G56+'9.3 melléklet'!G56+' 9.4 melléklet'!G56+'9.5 melléklet'!G56+'9.6 melléklet'!G56</f>
        <v>0</v>
      </c>
      <c r="H56" s="43">
        <f>'9.2 melléklet'!H56+'9.3 melléklet'!H56+' 9.4 melléklet'!H56+'9.5 melléklet'!H56+'9.6 melléklet'!H56</f>
        <v>0</v>
      </c>
    </row>
    <row r="57" spans="1:8" ht="25.5" x14ac:dyDescent="0.25">
      <c r="A57" s="174" t="s">
        <v>366</v>
      </c>
      <c r="B57" s="175"/>
      <c r="C57" s="42" t="s">
        <v>317</v>
      </c>
      <c r="D57" s="42" t="s">
        <v>318</v>
      </c>
      <c r="E57" s="43">
        <f>'9.2 melléklet'!E57+'9.3 melléklet'!E57+' 9.4 melléklet'!E57+'9.5 melléklet'!E57+'9.6 melléklet'!E57</f>
        <v>0</v>
      </c>
      <c r="F57" s="43">
        <f>'9.2 melléklet'!F57+'9.3 melléklet'!F57+' 9.4 melléklet'!F57+'9.5 melléklet'!F57+'9.6 melléklet'!F57</f>
        <v>0</v>
      </c>
      <c r="G57" s="43">
        <f>'9.2 melléklet'!G57+'9.3 melléklet'!G57+' 9.4 melléklet'!G57+'9.5 melléklet'!G57+'9.6 melléklet'!G57</f>
        <v>0</v>
      </c>
      <c r="H57" s="43">
        <f>'9.2 melléklet'!H57+'9.3 melléklet'!H57+' 9.4 melléklet'!H57+'9.5 melléklet'!H57+'9.6 melléklet'!H57</f>
        <v>0</v>
      </c>
    </row>
    <row r="58" spans="1:8" ht="25.5" x14ac:dyDescent="0.25">
      <c r="A58" s="177" t="s">
        <v>367</v>
      </c>
      <c r="B58" s="178"/>
      <c r="C58" s="18" t="s">
        <v>564</v>
      </c>
      <c r="D58" s="18" t="s">
        <v>319</v>
      </c>
      <c r="E58" s="47">
        <f>'9.2 melléklet'!E58+'9.3 melléklet'!E58+' 9.4 melléklet'!E58+'9.5 melléklet'!E58+'9.6 melléklet'!E58</f>
        <v>0</v>
      </c>
      <c r="F58" s="47">
        <f>'9.2 melléklet'!F58+'9.3 melléklet'!F58+' 9.4 melléklet'!F58+'9.5 melléklet'!F58+'9.6 melléklet'!F58</f>
        <v>0</v>
      </c>
      <c r="G58" s="47">
        <f>'9.2 melléklet'!G58+'9.3 melléklet'!G58+' 9.4 melléklet'!G58+'9.5 melléklet'!G58+'9.6 melléklet'!G58</f>
        <v>0</v>
      </c>
      <c r="H58" s="47">
        <f>'9.2 melléklet'!H58+'9.3 melléklet'!H58+' 9.4 melléklet'!H58+'9.5 melléklet'!H58+'9.6 melléklet'!H58</f>
        <v>0</v>
      </c>
    </row>
    <row r="59" spans="1:8" x14ac:dyDescent="0.25">
      <c r="A59" s="177" t="s">
        <v>368</v>
      </c>
      <c r="B59" s="178"/>
      <c r="C59" s="18" t="s">
        <v>320</v>
      </c>
      <c r="D59" s="18" t="s">
        <v>321</v>
      </c>
      <c r="E59" s="47">
        <f>'9.2 melléklet'!E59+'9.3 melléklet'!E59+' 9.4 melléklet'!E59+'9.5 melléklet'!E59+'9.6 melléklet'!E59</f>
        <v>0</v>
      </c>
      <c r="F59" s="47">
        <f>'9.2 melléklet'!F59+'9.3 melléklet'!F59+' 9.4 melléklet'!F59+'9.5 melléklet'!F59+'9.6 melléklet'!F59</f>
        <v>0</v>
      </c>
      <c r="G59" s="47">
        <f>'9.2 melléklet'!G59+'9.3 melléklet'!G59+' 9.4 melléklet'!G59+'9.5 melléklet'!G59+'9.6 melléklet'!G59</f>
        <v>0</v>
      </c>
      <c r="H59" s="47">
        <f>'9.2 melléklet'!H59+'9.3 melléklet'!H59+' 9.4 melléklet'!H59+'9.5 melléklet'!H59+'9.6 melléklet'!H59</f>
        <v>0</v>
      </c>
    </row>
    <row r="60" spans="1:8" x14ac:dyDescent="0.25">
      <c r="A60" s="177" t="s">
        <v>369</v>
      </c>
      <c r="B60" s="178"/>
      <c r="C60" s="18" t="s">
        <v>17</v>
      </c>
      <c r="D60" s="18" t="s">
        <v>322</v>
      </c>
      <c r="E60" s="47">
        <f>'9.2 melléklet'!E60+'9.3 melléklet'!E60+' 9.4 melléklet'!E60+'9.5 melléklet'!E60+'9.6 melléklet'!E60</f>
        <v>0</v>
      </c>
      <c r="F60" s="47">
        <f>'9.2 melléklet'!F60+'9.3 melléklet'!F60+' 9.4 melléklet'!F60+'9.5 melléklet'!F60+'9.6 melléklet'!F60</f>
        <v>0</v>
      </c>
      <c r="G60" s="47">
        <f>'9.2 melléklet'!G60+'9.3 melléklet'!G60+' 9.4 melléklet'!G60+'9.5 melléklet'!G60+'9.6 melléklet'!G60</f>
        <v>0</v>
      </c>
      <c r="H60" s="47">
        <f>'9.2 melléklet'!H60+'9.3 melléklet'!H60+' 9.4 melléklet'!H60+'9.5 melléklet'!H60+'9.6 melléklet'!H60</f>
        <v>0</v>
      </c>
    </row>
    <row r="61" spans="1:8" ht="25.5" x14ac:dyDescent="0.25">
      <c r="A61" s="179" t="s">
        <v>370</v>
      </c>
      <c r="B61" s="180"/>
      <c r="C61" s="49" t="s">
        <v>563</v>
      </c>
      <c r="D61" s="49" t="s">
        <v>323</v>
      </c>
      <c r="E61" s="50">
        <f>'9.2 melléklet'!E61+'9.3 melléklet'!E61+' 9.4 melléklet'!E61+'9.5 melléklet'!E61+'9.6 melléklet'!E61</f>
        <v>26070500</v>
      </c>
      <c r="F61" s="50">
        <f>'9.2 melléklet'!F61+'9.3 melléklet'!F61+' 9.4 melléklet'!F61+'9.5 melléklet'!F61+'9.6 melléklet'!F61</f>
        <v>0</v>
      </c>
      <c r="G61" s="50">
        <f>'9.2 melléklet'!G61+'9.3 melléklet'!G61+' 9.4 melléklet'!G61+'9.5 melléklet'!G61+'9.6 melléklet'!G61</f>
        <v>762500</v>
      </c>
      <c r="H61" s="50">
        <f>'9.2 melléklet'!H61+'9.3 melléklet'!H61+' 9.4 melléklet'!H61+'9.5 melléklet'!H61+'9.6 melléklet'!H61</f>
        <v>26833000</v>
      </c>
    </row>
    <row r="62" spans="1:8" x14ac:dyDescent="0.25">
      <c r="A62" s="174" t="s">
        <v>371</v>
      </c>
      <c r="B62" s="175"/>
      <c r="C62" s="42" t="s">
        <v>19</v>
      </c>
      <c r="D62" s="42" t="s">
        <v>324</v>
      </c>
      <c r="E62" s="43">
        <f>'9.2 melléklet'!E62+'9.3 melléklet'!E62+' 9.4 melléklet'!E62+'9.5 melléklet'!E62+'9.6 melléklet'!E62</f>
        <v>0</v>
      </c>
      <c r="F62" s="43">
        <f>'9.2 melléklet'!F62+'9.3 melléklet'!F62+' 9.4 melléklet'!F62+'9.5 melléklet'!F62+'9.6 melléklet'!F62</f>
        <v>0</v>
      </c>
      <c r="G62" s="43">
        <f>'9.2 melléklet'!G62+'9.3 melléklet'!G62+' 9.4 melléklet'!G62+'9.5 melléklet'!G62+'9.6 melléklet'!G62</f>
        <v>0</v>
      </c>
      <c r="H62" s="43">
        <f>'9.2 melléklet'!H62+'9.3 melléklet'!H62+' 9.4 melléklet'!H62+'9.5 melléklet'!H62+'9.6 melléklet'!H62</f>
        <v>0</v>
      </c>
    </row>
    <row r="63" spans="1:8" x14ac:dyDescent="0.25">
      <c r="A63" s="174" t="s">
        <v>372</v>
      </c>
      <c r="B63" s="175"/>
      <c r="C63" s="42" t="s">
        <v>20</v>
      </c>
      <c r="D63" s="42" t="s">
        <v>325</v>
      </c>
      <c r="E63" s="43">
        <f>'9.2 melléklet'!E63+'9.3 melléklet'!E63+' 9.4 melléklet'!E63+'9.5 melléklet'!E63+'9.6 melléklet'!E63</f>
        <v>0</v>
      </c>
      <c r="F63" s="43">
        <f>'9.2 melléklet'!F63+'9.3 melléklet'!F63+' 9.4 melléklet'!F63+'9.5 melléklet'!F63+'9.6 melléklet'!F63</f>
        <v>0</v>
      </c>
      <c r="G63" s="43">
        <f>'9.2 melléklet'!G63+'9.3 melléklet'!G63+' 9.4 melléklet'!G63+'9.5 melléklet'!G63+'9.6 melléklet'!G63</f>
        <v>0</v>
      </c>
      <c r="H63" s="43">
        <f>'9.2 melléklet'!H63+'9.3 melléklet'!H63+' 9.4 melléklet'!H63+'9.5 melléklet'!H63+'9.6 melléklet'!H63</f>
        <v>0</v>
      </c>
    </row>
    <row r="64" spans="1:8" x14ac:dyDescent="0.25">
      <c r="A64" s="174" t="s">
        <v>373</v>
      </c>
      <c r="B64" s="175"/>
      <c r="C64" s="42" t="s">
        <v>21</v>
      </c>
      <c r="D64" s="42" t="s">
        <v>326</v>
      </c>
      <c r="E64" s="43">
        <f>'9.2 melléklet'!E64+'9.3 melléklet'!E64+' 9.4 melléklet'!E64+'9.5 melléklet'!E64+'9.6 melléklet'!E64</f>
        <v>0</v>
      </c>
      <c r="F64" s="43">
        <f>'9.2 melléklet'!F64+'9.3 melléklet'!F64+' 9.4 melléklet'!F64+'9.5 melléklet'!F64+'9.6 melléklet'!F64</f>
        <v>0</v>
      </c>
      <c r="G64" s="43">
        <f>'9.2 melléklet'!G64+'9.3 melléklet'!G64+' 9.4 melléklet'!G64+'9.5 melléklet'!G64+'9.6 melléklet'!G64</f>
        <v>0</v>
      </c>
      <c r="H64" s="43">
        <f>'9.2 melléklet'!H64+'9.3 melléklet'!H64+' 9.4 melléklet'!H64+'9.5 melléklet'!H64+'9.6 melléklet'!H64</f>
        <v>0</v>
      </c>
    </row>
    <row r="65" spans="1:8" x14ac:dyDescent="0.25">
      <c r="A65" s="174" t="s">
        <v>374</v>
      </c>
      <c r="B65" s="175"/>
      <c r="C65" s="42" t="s">
        <v>22</v>
      </c>
      <c r="D65" s="42" t="s">
        <v>327</v>
      </c>
      <c r="E65" s="43">
        <f>'9.2 melléklet'!E65+'9.3 melléklet'!E65+' 9.4 melléklet'!E65+'9.5 melléklet'!E65+'9.6 melléklet'!E65</f>
        <v>0</v>
      </c>
      <c r="F65" s="43">
        <f>'9.2 melléklet'!F65+'9.3 melléklet'!F65+' 9.4 melléklet'!F65+'9.5 melléklet'!F65+'9.6 melléklet'!F65</f>
        <v>0</v>
      </c>
      <c r="G65" s="43">
        <f>'9.2 melléklet'!G65+'9.3 melléklet'!G65+' 9.4 melléklet'!G65+'9.5 melléklet'!G65+'9.6 melléklet'!G65</f>
        <v>0</v>
      </c>
      <c r="H65" s="43">
        <f>'9.2 melléklet'!H65+'9.3 melléklet'!H65+' 9.4 melléklet'!H65+'9.5 melléklet'!H65+'9.6 melléklet'!H65</f>
        <v>0</v>
      </c>
    </row>
    <row r="66" spans="1:8" ht="25.5" x14ac:dyDescent="0.25">
      <c r="A66" s="174" t="s">
        <v>375</v>
      </c>
      <c r="B66" s="175"/>
      <c r="C66" s="42" t="s">
        <v>23</v>
      </c>
      <c r="D66" s="42" t="s">
        <v>328</v>
      </c>
      <c r="E66" s="44">
        <f>'9.2 melléklet'!E66+'9.3 melléklet'!E66+' 9.4 melléklet'!E66+'9.5 melléklet'!E66+'9.6 melléklet'!E66</f>
        <v>0</v>
      </c>
      <c r="F66" s="44">
        <f>'9.2 melléklet'!F66+'9.3 melléklet'!F66+' 9.4 melléklet'!F66+'9.5 melléklet'!F66+'9.6 melléklet'!F66</f>
        <v>0</v>
      </c>
      <c r="G66" s="44">
        <f>'9.2 melléklet'!G66+'9.3 melléklet'!G66+' 9.4 melléklet'!G66+'9.5 melléklet'!G66+'9.6 melléklet'!G66</f>
        <v>0</v>
      </c>
      <c r="H66" s="44">
        <f>'9.2 melléklet'!H66+'9.3 melléklet'!H66+' 9.4 melléklet'!H66+'9.5 melléklet'!H66+'9.6 melléklet'!H66</f>
        <v>0</v>
      </c>
    </row>
    <row r="67" spans="1:8" ht="25.5" x14ac:dyDescent="0.25">
      <c r="A67" s="179" t="s">
        <v>376</v>
      </c>
      <c r="B67" s="180"/>
      <c r="C67" s="49" t="s">
        <v>562</v>
      </c>
      <c r="D67" s="49" t="s">
        <v>329</v>
      </c>
      <c r="E67" s="50">
        <f>'9.2 melléklet'!E67+'9.3 melléklet'!E67+' 9.4 melléklet'!E67+'9.5 melléklet'!E67+'9.6 melléklet'!E67</f>
        <v>0</v>
      </c>
      <c r="F67" s="50">
        <f>'9.2 melléklet'!F67+'9.3 melléklet'!F67+' 9.4 melléklet'!F67+'9.5 melléklet'!F67+'9.6 melléklet'!F67</f>
        <v>0</v>
      </c>
      <c r="G67" s="50">
        <f>'9.2 melléklet'!G67+'9.3 melléklet'!G67+' 9.4 melléklet'!G67+'9.5 melléklet'!G67+'9.6 melléklet'!G67</f>
        <v>0</v>
      </c>
      <c r="H67" s="50">
        <f>'9.2 melléklet'!H67+'9.3 melléklet'!H67+' 9.4 melléklet'!H67+'9.5 melléklet'!H67+'9.6 melléklet'!H67</f>
        <v>0</v>
      </c>
    </row>
    <row r="68" spans="1:8" ht="51" x14ac:dyDescent="0.25">
      <c r="A68" s="177" t="s">
        <v>377</v>
      </c>
      <c r="B68" s="178"/>
      <c r="C68" s="18" t="s">
        <v>330</v>
      </c>
      <c r="D68" s="18" t="s">
        <v>331</v>
      </c>
      <c r="E68" s="48">
        <f>'9.2 melléklet'!E68+'9.3 melléklet'!E68+' 9.4 melléklet'!E68+'9.5 melléklet'!E68+'9.6 melléklet'!E68</f>
        <v>0</v>
      </c>
      <c r="F68" s="48">
        <f>'9.2 melléklet'!F68+'9.3 melléklet'!F68+' 9.4 melléklet'!F68+'9.5 melléklet'!F68+'9.6 melléklet'!F68</f>
        <v>0</v>
      </c>
      <c r="G68" s="48">
        <f>'9.2 melléklet'!G68+'9.3 melléklet'!G68+' 9.4 melléklet'!G68+'9.5 melléklet'!G68+'9.6 melléklet'!G68</f>
        <v>0</v>
      </c>
      <c r="H68" s="48">
        <f>'9.2 melléklet'!H68+'9.3 melléklet'!H68+' 9.4 melléklet'!H68+'9.5 melléklet'!H68+'9.6 melléklet'!H68</f>
        <v>0</v>
      </c>
    </row>
    <row r="69" spans="1:8" ht="38.25" x14ac:dyDescent="0.25">
      <c r="A69" s="177" t="s">
        <v>378</v>
      </c>
      <c r="B69" s="178"/>
      <c r="C69" s="18" t="s">
        <v>332</v>
      </c>
      <c r="D69" s="18" t="s">
        <v>333</v>
      </c>
      <c r="E69" s="48">
        <f>'9.2 melléklet'!E69+'9.3 melléklet'!E69+' 9.4 melléklet'!E69+'9.5 melléklet'!E69+'9.6 melléklet'!E69</f>
        <v>0</v>
      </c>
      <c r="F69" s="48">
        <f>'9.2 melléklet'!F69+'9.3 melléklet'!F69+' 9.4 melléklet'!F69+'9.5 melléklet'!F69+'9.6 melléklet'!F69</f>
        <v>0</v>
      </c>
      <c r="G69" s="48">
        <f>'9.2 melléklet'!G69+'9.3 melléklet'!G69+' 9.4 melléklet'!G69+'9.5 melléklet'!G69+'9.6 melléklet'!G69</f>
        <v>0</v>
      </c>
      <c r="H69" s="48">
        <f>'9.2 melléklet'!H69+'9.3 melléklet'!H69+' 9.4 melléklet'!H69+'9.5 melléklet'!H69+'9.6 melléklet'!H69</f>
        <v>0</v>
      </c>
    </row>
    <row r="70" spans="1:8" ht="51" x14ac:dyDescent="0.25">
      <c r="A70" s="177" t="s">
        <v>379</v>
      </c>
      <c r="B70" s="178"/>
      <c r="C70" s="18" t="s">
        <v>334</v>
      </c>
      <c r="D70" s="18" t="s">
        <v>335</v>
      </c>
      <c r="E70" s="48">
        <f>'9.2 melléklet'!E70+'9.3 melléklet'!E70+' 9.4 melléklet'!E70+'9.5 melléklet'!E70+'9.6 melléklet'!E70</f>
        <v>0</v>
      </c>
      <c r="F70" s="48">
        <f>'9.2 melléklet'!F70+'9.3 melléklet'!F70+' 9.4 melléklet'!F70+'9.5 melléklet'!F70+'9.6 melléklet'!F70</f>
        <v>0</v>
      </c>
      <c r="G70" s="48">
        <f>'9.2 melléklet'!G70+'9.3 melléklet'!G70+' 9.4 melléklet'!G70+'9.5 melléklet'!G70+'9.6 melléklet'!G70</f>
        <v>0</v>
      </c>
      <c r="H70" s="48">
        <f>'9.2 melléklet'!H70+'9.3 melléklet'!H70+' 9.4 melléklet'!H70+'9.5 melléklet'!H70+'9.6 melléklet'!H70</f>
        <v>0</v>
      </c>
    </row>
    <row r="71" spans="1:8" ht="51" x14ac:dyDescent="0.25">
      <c r="A71" s="177" t="s">
        <v>380</v>
      </c>
      <c r="B71" s="178"/>
      <c r="C71" s="18" t="s">
        <v>336</v>
      </c>
      <c r="D71" s="18" t="s">
        <v>337</v>
      </c>
      <c r="E71" s="48">
        <f>'9.2 melléklet'!E71+'9.3 melléklet'!E71+' 9.4 melléklet'!E71+'9.5 melléklet'!E71+'9.6 melléklet'!E71</f>
        <v>0</v>
      </c>
      <c r="F71" s="48">
        <f>'9.2 melléklet'!F71+'9.3 melléklet'!F71+' 9.4 melléklet'!F71+'9.5 melléklet'!F71+'9.6 melléklet'!F71</f>
        <v>0</v>
      </c>
      <c r="G71" s="48">
        <f>'9.2 melléklet'!G71+'9.3 melléklet'!G71+' 9.4 melléklet'!G71+'9.5 melléklet'!G71+'9.6 melléklet'!G71</f>
        <v>0</v>
      </c>
      <c r="H71" s="48">
        <f>'9.2 melléklet'!H71+'9.3 melléklet'!H71+' 9.4 melléklet'!H71+'9.5 melléklet'!H71+'9.6 melléklet'!H71</f>
        <v>0</v>
      </c>
    </row>
    <row r="72" spans="1:8" ht="25.5" x14ac:dyDescent="0.25">
      <c r="A72" s="177" t="s">
        <v>381</v>
      </c>
      <c r="B72" s="178"/>
      <c r="C72" s="18" t="s">
        <v>338</v>
      </c>
      <c r="D72" s="18" t="s">
        <v>339</v>
      </c>
      <c r="E72" s="48">
        <f>'9.2 melléklet'!E72+'9.3 melléklet'!E72+' 9.4 melléklet'!E72+'9.5 melléklet'!E72+'9.6 melléklet'!E72</f>
        <v>0</v>
      </c>
      <c r="F72" s="48">
        <f>'9.2 melléklet'!F72+'9.3 melléklet'!F72+' 9.4 melléklet'!F72+'9.5 melléklet'!F72+'9.6 melléklet'!F72</f>
        <v>0</v>
      </c>
      <c r="G72" s="48">
        <f>'9.2 melléklet'!G72+'9.3 melléklet'!G72+' 9.4 melléklet'!G72+'9.5 melléklet'!G72+'9.6 melléklet'!G72</f>
        <v>0</v>
      </c>
      <c r="H72" s="48">
        <f>'9.2 melléklet'!H72+'9.3 melléklet'!H72+' 9.4 melléklet'!H72+'9.5 melléklet'!H72+'9.6 melléklet'!H72</f>
        <v>0</v>
      </c>
    </row>
    <row r="73" spans="1:8" ht="25.5" x14ac:dyDescent="0.25">
      <c r="A73" s="179" t="s">
        <v>382</v>
      </c>
      <c r="B73" s="180"/>
      <c r="C73" s="49" t="s">
        <v>561</v>
      </c>
      <c r="D73" s="49" t="s">
        <v>340</v>
      </c>
      <c r="E73" s="51">
        <f>'9.2 melléklet'!E73+'9.3 melléklet'!E73+' 9.4 melléklet'!E73+'9.5 melléklet'!E73+'9.6 melléklet'!E73</f>
        <v>0</v>
      </c>
      <c r="F73" s="51">
        <f>'9.2 melléklet'!F73+'9.3 melléklet'!F73+' 9.4 melléklet'!F73+'9.5 melléklet'!F73+'9.6 melléklet'!F73</f>
        <v>0</v>
      </c>
      <c r="G73" s="51">
        <f>'9.2 melléklet'!G73+'9.3 melléklet'!G73+' 9.4 melléklet'!G73+'9.5 melléklet'!G73+'9.6 melléklet'!G73</f>
        <v>0</v>
      </c>
      <c r="H73" s="51">
        <f>'9.2 melléklet'!H73+'9.3 melléklet'!H73+' 9.4 melléklet'!H73+'9.5 melléklet'!H73+'9.6 melléklet'!H73</f>
        <v>0</v>
      </c>
    </row>
    <row r="74" spans="1:8" ht="51" x14ac:dyDescent="0.25">
      <c r="A74" s="174" t="s">
        <v>383</v>
      </c>
      <c r="B74" s="175"/>
      <c r="C74" s="42" t="s">
        <v>341</v>
      </c>
      <c r="D74" s="42" t="s">
        <v>342</v>
      </c>
      <c r="E74" s="44">
        <f>'9.2 melléklet'!E74+'9.3 melléklet'!E74+' 9.4 melléklet'!E74+'9.5 melléklet'!E74+'9.6 melléklet'!E74</f>
        <v>0</v>
      </c>
      <c r="F74" s="44">
        <f>'9.2 melléklet'!F74+'9.3 melléklet'!F74+' 9.4 melléklet'!F74+'9.5 melléklet'!F74+'9.6 melléklet'!F74</f>
        <v>0</v>
      </c>
      <c r="G74" s="44">
        <f>'9.2 melléklet'!G74+'9.3 melléklet'!G74+' 9.4 melléklet'!G74+'9.5 melléklet'!G74+'9.6 melléklet'!G74</f>
        <v>0</v>
      </c>
      <c r="H74" s="44">
        <f>'9.2 melléklet'!H74+'9.3 melléklet'!H74+' 9.4 melléklet'!H74+'9.5 melléklet'!H74+'9.6 melléklet'!H74</f>
        <v>0</v>
      </c>
    </row>
    <row r="75" spans="1:8" ht="38.25" x14ac:dyDescent="0.25">
      <c r="A75" s="174" t="s">
        <v>384</v>
      </c>
      <c r="B75" s="175"/>
      <c r="C75" s="42" t="s">
        <v>343</v>
      </c>
      <c r="D75" s="42" t="s">
        <v>344</v>
      </c>
      <c r="E75" s="44">
        <f>'9.2 melléklet'!E75+'9.3 melléklet'!E75+' 9.4 melléklet'!E75+'9.5 melléklet'!E75+'9.6 melléklet'!E75</f>
        <v>0</v>
      </c>
      <c r="F75" s="44">
        <f>'9.2 melléklet'!F75+'9.3 melléklet'!F75+' 9.4 melléklet'!F75+'9.5 melléklet'!F75+'9.6 melléklet'!F75</f>
        <v>0</v>
      </c>
      <c r="G75" s="44">
        <f>'9.2 melléklet'!G75+'9.3 melléklet'!G75+' 9.4 melléklet'!G75+'9.5 melléklet'!G75+'9.6 melléklet'!G75</f>
        <v>0</v>
      </c>
      <c r="H75" s="44">
        <f>'9.2 melléklet'!H75+'9.3 melléklet'!H75+' 9.4 melléklet'!H75+'9.5 melléklet'!H75+'9.6 melléklet'!H75</f>
        <v>0</v>
      </c>
    </row>
    <row r="76" spans="1:8" ht="51" x14ac:dyDescent="0.25">
      <c r="A76" s="174" t="s">
        <v>385</v>
      </c>
      <c r="B76" s="175"/>
      <c r="C76" s="42" t="s">
        <v>345</v>
      </c>
      <c r="D76" s="42" t="s">
        <v>346</v>
      </c>
      <c r="E76" s="44">
        <f>'9.2 melléklet'!E76+'9.3 melléklet'!E76+' 9.4 melléklet'!E76+'9.5 melléklet'!E76+'9.6 melléklet'!E76</f>
        <v>0</v>
      </c>
      <c r="F76" s="44">
        <f>'9.2 melléklet'!F76+'9.3 melléklet'!F76+' 9.4 melléklet'!F76+'9.5 melléklet'!F76+'9.6 melléklet'!F76</f>
        <v>0</v>
      </c>
      <c r="G76" s="44">
        <f>'9.2 melléklet'!G76+'9.3 melléklet'!G76+' 9.4 melléklet'!G76+'9.5 melléklet'!G76+'9.6 melléklet'!G76</f>
        <v>0</v>
      </c>
      <c r="H76" s="44">
        <f>'9.2 melléklet'!H76+'9.3 melléklet'!H76+' 9.4 melléklet'!H76+'9.5 melléklet'!H76+'9.6 melléklet'!H76</f>
        <v>0</v>
      </c>
    </row>
    <row r="77" spans="1:8" ht="51" x14ac:dyDescent="0.25">
      <c r="A77" s="174" t="s">
        <v>386</v>
      </c>
      <c r="B77" s="175"/>
      <c r="C77" s="42" t="s">
        <v>347</v>
      </c>
      <c r="D77" s="42" t="s">
        <v>348</v>
      </c>
      <c r="E77" s="43">
        <f>'9.2 melléklet'!E77+'9.3 melléklet'!E77+' 9.4 melléklet'!E77+'9.5 melléklet'!E77+'9.6 melléklet'!E77</f>
        <v>0</v>
      </c>
      <c r="F77" s="44">
        <f>'9.2 melléklet'!F77+'9.3 melléklet'!F77+' 9.4 melléklet'!F77+'9.5 melléklet'!F77+'9.6 melléklet'!F77</f>
        <v>0</v>
      </c>
      <c r="G77" s="44">
        <f>'9.2 melléklet'!G77+'9.3 melléklet'!G77+' 9.4 melléklet'!G77+'9.5 melléklet'!G77+'9.6 melléklet'!G77</f>
        <v>0</v>
      </c>
      <c r="H77" s="43">
        <f>'9.2 melléklet'!H77+'9.3 melléklet'!H77+' 9.4 melléklet'!H77+'9.5 melléklet'!H77+'9.6 melléklet'!H77</f>
        <v>0</v>
      </c>
    </row>
    <row r="78" spans="1:8" ht="25.5" x14ac:dyDescent="0.25">
      <c r="A78" s="174" t="s">
        <v>387</v>
      </c>
      <c r="B78" s="175"/>
      <c r="C78" s="42" t="s">
        <v>349</v>
      </c>
      <c r="D78" s="42" t="s">
        <v>350</v>
      </c>
      <c r="E78" s="43">
        <f>'9.2 melléklet'!E78+'9.3 melléklet'!E78+' 9.4 melléklet'!E78+'9.5 melléklet'!E78+'9.6 melléklet'!E78</f>
        <v>0</v>
      </c>
      <c r="F78" s="44">
        <f>'9.2 melléklet'!F78+'9.3 melléklet'!F78+' 9.4 melléklet'!F78+'9.5 melléklet'!F78+'9.6 melléklet'!F78</f>
        <v>0</v>
      </c>
      <c r="G78" s="44">
        <f>'9.2 melléklet'!G78+'9.3 melléklet'!G78+' 9.4 melléklet'!G78+'9.5 melléklet'!G78+'9.6 melléklet'!G78</f>
        <v>0</v>
      </c>
      <c r="H78" s="43">
        <f>'9.2 melléklet'!H78+'9.3 melléklet'!H78+' 9.4 melléklet'!H78+'9.5 melléklet'!H78+'9.6 melléklet'!H78</f>
        <v>0</v>
      </c>
    </row>
    <row r="79" spans="1:8" ht="25.5" x14ac:dyDescent="0.25">
      <c r="A79" s="179" t="s">
        <v>388</v>
      </c>
      <c r="B79" s="180"/>
      <c r="C79" s="49" t="s">
        <v>560</v>
      </c>
      <c r="D79" s="49" t="s">
        <v>351</v>
      </c>
      <c r="E79" s="51">
        <f>'9.2 melléklet'!E79+'9.3 melléklet'!E79+' 9.4 melléklet'!E79+'9.5 melléklet'!E79+'9.6 melléklet'!E79</f>
        <v>0</v>
      </c>
      <c r="F79" s="51">
        <f>'9.2 melléklet'!F79+'9.3 melléklet'!F79+' 9.4 melléklet'!F79+'9.5 melléklet'!F79+'9.6 melléklet'!F79</f>
        <v>0</v>
      </c>
      <c r="G79" s="51">
        <f>'9.2 melléklet'!G79+'9.3 melléklet'!G79+' 9.4 melléklet'!G79+'9.5 melléklet'!G79+'9.6 melléklet'!G79</f>
        <v>0</v>
      </c>
      <c r="H79" s="51">
        <f>'9.2 melléklet'!H79+'9.3 melléklet'!H79+' 9.4 melléklet'!H79+'9.5 melléklet'!H79+'9.6 melléklet'!H79</f>
        <v>0</v>
      </c>
    </row>
    <row r="80" spans="1:8" ht="25.5" x14ac:dyDescent="0.25">
      <c r="A80" s="183" t="s">
        <v>451</v>
      </c>
      <c r="B80" s="184"/>
      <c r="C80" s="124" t="s">
        <v>559</v>
      </c>
      <c r="D80" s="124" t="s">
        <v>352</v>
      </c>
      <c r="E80" s="53">
        <f>'9.2 melléklet'!E80+'9.3 melléklet'!E80+' 9.4 melléklet'!E80+'9.5 melléklet'!E80+'9.6 melléklet'!E80</f>
        <v>26070500</v>
      </c>
      <c r="F80" s="53">
        <f>'9.2 melléklet'!F80+'9.3 melléklet'!F80+' 9.4 melléklet'!F80+'9.5 melléklet'!F80+'9.6 melléklet'!F80</f>
        <v>0</v>
      </c>
      <c r="G80" s="53">
        <f>'9.2 melléklet'!G80+'9.3 melléklet'!G80+' 9.4 melléklet'!G80+'9.5 melléklet'!G80+'9.6 melléklet'!G80</f>
        <v>762500</v>
      </c>
      <c r="H80" s="53">
        <f>'9.2 melléklet'!H80+'9.3 melléklet'!H80+' 9.4 melléklet'!H80+'9.5 melléklet'!H80+'9.6 melléklet'!H80</f>
        <v>26833000</v>
      </c>
    </row>
    <row r="81" spans="1:8" ht="25.5" x14ac:dyDescent="0.25">
      <c r="A81" s="182" t="s">
        <v>452</v>
      </c>
      <c r="B81" s="182"/>
      <c r="C81" s="42" t="s">
        <v>404</v>
      </c>
      <c r="D81" s="42" t="s">
        <v>405</v>
      </c>
      <c r="E81" s="43">
        <f>'9.2 melléklet'!E81+'9.3 melléklet'!E81+' 9.4 melléklet'!E81+'9.5 melléklet'!E81+'9.6 melléklet'!E81</f>
        <v>0</v>
      </c>
      <c r="F81" s="43">
        <f>'9.2 melléklet'!F81+'9.3 melléklet'!F81+' 9.4 melléklet'!F81+'9.5 melléklet'!F81+'9.6 melléklet'!F81</f>
        <v>0</v>
      </c>
      <c r="G81" s="43">
        <f>'9.2 melléklet'!G81+'9.3 melléklet'!G81+' 9.4 melléklet'!G81+'9.5 melléklet'!G81+'9.6 melléklet'!G81</f>
        <v>0</v>
      </c>
      <c r="H81" s="43">
        <f>'9.2 melléklet'!H81+'9.3 melléklet'!H81+' 9.4 melléklet'!H81+'9.5 melléklet'!H81+'9.6 melléklet'!H81</f>
        <v>0</v>
      </c>
    </row>
    <row r="82" spans="1:8" ht="25.5" x14ac:dyDescent="0.25">
      <c r="A82" s="182" t="s">
        <v>453</v>
      </c>
      <c r="B82" s="182"/>
      <c r="C82" s="42" t="s">
        <v>406</v>
      </c>
      <c r="D82" s="42" t="s">
        <v>407</v>
      </c>
      <c r="E82" s="43">
        <f>'9.2 melléklet'!E82+'9.3 melléklet'!E82+' 9.4 melléklet'!E82+'9.5 melléklet'!E82+'9.6 melléklet'!E82</f>
        <v>0</v>
      </c>
      <c r="F82" s="43">
        <f>'9.2 melléklet'!F82+'9.3 melléklet'!F82+' 9.4 melléklet'!F82+'9.5 melléklet'!F82+'9.6 melléklet'!F82</f>
        <v>0</v>
      </c>
      <c r="G82" s="43">
        <f>'9.2 melléklet'!G82+'9.3 melléklet'!G82+' 9.4 melléklet'!G82+'9.5 melléklet'!G82+'9.6 melléklet'!G82</f>
        <v>0</v>
      </c>
      <c r="H82" s="43">
        <f>'9.2 melléklet'!H82+'9.3 melléklet'!H82+' 9.4 melléklet'!H82+'9.5 melléklet'!H82+'9.6 melléklet'!H82</f>
        <v>0</v>
      </c>
    </row>
    <row r="83" spans="1:8" ht="25.5" x14ac:dyDescent="0.25">
      <c r="A83" s="182" t="s">
        <v>454</v>
      </c>
      <c r="B83" s="182"/>
      <c r="C83" s="42" t="s">
        <v>408</v>
      </c>
      <c r="D83" s="42" t="s">
        <v>409</v>
      </c>
      <c r="E83" s="43">
        <f>'9.2 melléklet'!E83+'9.3 melléklet'!E83+' 9.4 melléklet'!E83+'9.5 melléklet'!E83+'9.6 melléklet'!E83</f>
        <v>0</v>
      </c>
      <c r="F83" s="43">
        <f>'9.2 melléklet'!F83+'9.3 melléklet'!F83+' 9.4 melléklet'!F83+'9.5 melléklet'!F83+'9.6 melléklet'!F83</f>
        <v>0</v>
      </c>
      <c r="G83" s="43">
        <f>'9.2 melléklet'!G83+'9.3 melléklet'!G83+' 9.4 melléklet'!G83+'9.5 melléklet'!G83+'9.6 melléklet'!G83</f>
        <v>0</v>
      </c>
      <c r="H83" s="43">
        <f>'9.2 melléklet'!H83+'9.3 melléklet'!H83+' 9.4 melléklet'!H83+'9.5 melléklet'!H83+'9.6 melléklet'!H83</f>
        <v>0</v>
      </c>
    </row>
    <row r="84" spans="1:8" ht="25.5" x14ac:dyDescent="0.25">
      <c r="A84" s="185" t="s">
        <v>455</v>
      </c>
      <c r="B84" s="185"/>
      <c r="C84" s="18" t="s">
        <v>567</v>
      </c>
      <c r="D84" s="18" t="s">
        <v>410</v>
      </c>
      <c r="E84" s="47">
        <f>'9.2 melléklet'!E84+'9.3 melléklet'!E84+' 9.4 melléklet'!E84+'9.5 melléklet'!E84+'9.6 melléklet'!E84</f>
        <v>0</v>
      </c>
      <c r="F84" s="47">
        <f>'9.2 melléklet'!F84+'9.3 melléklet'!F84+' 9.4 melléklet'!F84+'9.5 melléklet'!F84+'9.6 melléklet'!F84</f>
        <v>0</v>
      </c>
      <c r="G84" s="47">
        <f>'9.2 melléklet'!G84+'9.3 melléklet'!G84+' 9.4 melléklet'!G84+'9.5 melléklet'!G84+'9.6 melléklet'!G84</f>
        <v>0</v>
      </c>
      <c r="H84" s="47">
        <f>'9.2 melléklet'!H84+'9.3 melléklet'!H84+' 9.4 melléklet'!H84+'9.5 melléklet'!H84+'9.6 melléklet'!H84</f>
        <v>0</v>
      </c>
    </row>
    <row r="85" spans="1:8" ht="38.25" x14ac:dyDescent="0.25">
      <c r="A85" s="182" t="s">
        <v>456</v>
      </c>
      <c r="B85" s="182"/>
      <c r="C85" s="42" t="s">
        <v>411</v>
      </c>
      <c r="D85" s="42" t="s">
        <v>412</v>
      </c>
      <c r="E85" s="43">
        <f>'9.2 melléklet'!E85+'9.3 melléklet'!E85+' 9.4 melléklet'!E85+'9.5 melléklet'!E85+'9.6 melléklet'!E85</f>
        <v>0</v>
      </c>
      <c r="F85" s="43">
        <f>'9.2 melléklet'!F85+'9.3 melléklet'!F85+' 9.4 melléklet'!F85+'9.5 melléklet'!F85+'9.6 melléklet'!F85</f>
        <v>0</v>
      </c>
      <c r="G85" s="43">
        <f>'9.2 melléklet'!G85+'9.3 melléklet'!G85+' 9.4 melléklet'!G85+'9.5 melléklet'!G85+'9.6 melléklet'!G85</f>
        <v>0</v>
      </c>
      <c r="H85" s="43">
        <f>'9.2 melléklet'!H85+'9.3 melléklet'!H85+' 9.4 melléklet'!H85+'9.5 melléklet'!H85+'9.6 melléklet'!H85</f>
        <v>0</v>
      </c>
    </row>
    <row r="86" spans="1:8" ht="25.5" x14ac:dyDescent="0.25">
      <c r="A86" s="182" t="s">
        <v>457</v>
      </c>
      <c r="B86" s="182"/>
      <c r="C86" s="42" t="s">
        <v>413</v>
      </c>
      <c r="D86" s="42" t="s">
        <v>414</v>
      </c>
      <c r="E86" s="43">
        <f>'9.2 melléklet'!E86+'9.3 melléklet'!E86+' 9.4 melléklet'!E86+'9.5 melléklet'!E86+'9.6 melléklet'!E86</f>
        <v>0</v>
      </c>
      <c r="F86" s="43">
        <f>'9.2 melléklet'!F86+'9.3 melléklet'!F86+' 9.4 melléklet'!F86+'9.5 melléklet'!F86+'9.6 melléklet'!F86</f>
        <v>0</v>
      </c>
      <c r="G86" s="43">
        <f>'9.2 melléklet'!G86+'9.3 melléklet'!G86+' 9.4 melléklet'!G86+'9.5 melléklet'!G86+'9.6 melléklet'!G86</f>
        <v>0</v>
      </c>
      <c r="H86" s="43">
        <f>'9.2 melléklet'!H86+'9.3 melléklet'!H86+' 9.4 melléklet'!H86+'9.5 melléklet'!H86+'9.6 melléklet'!H86</f>
        <v>0</v>
      </c>
    </row>
    <row r="87" spans="1:8" ht="38.25" x14ac:dyDescent="0.25">
      <c r="A87" s="182" t="s">
        <v>458</v>
      </c>
      <c r="B87" s="182"/>
      <c r="C87" s="42" t="s">
        <v>415</v>
      </c>
      <c r="D87" s="42" t="s">
        <v>416</v>
      </c>
      <c r="E87" s="43">
        <f>'9.2 melléklet'!E87+'9.3 melléklet'!E87+' 9.4 melléklet'!E87+'9.5 melléklet'!E87+'9.6 melléklet'!E87</f>
        <v>0</v>
      </c>
      <c r="F87" s="43">
        <f>'9.2 melléklet'!F87+'9.3 melléklet'!F87+' 9.4 melléklet'!F87+'9.5 melléklet'!F87+'9.6 melléklet'!F87</f>
        <v>0</v>
      </c>
      <c r="G87" s="43">
        <f>'9.2 melléklet'!G87+'9.3 melléklet'!G87+' 9.4 melléklet'!G87+'9.5 melléklet'!G87+'9.6 melléklet'!G87</f>
        <v>0</v>
      </c>
      <c r="H87" s="43">
        <f>'9.2 melléklet'!H87+'9.3 melléklet'!H87+' 9.4 melléklet'!H87+'9.5 melléklet'!H87+'9.6 melléklet'!H87</f>
        <v>0</v>
      </c>
    </row>
    <row r="88" spans="1:8" ht="25.5" x14ac:dyDescent="0.25">
      <c r="A88" s="182" t="s">
        <v>459</v>
      </c>
      <c r="B88" s="182"/>
      <c r="C88" s="42" t="s">
        <v>417</v>
      </c>
      <c r="D88" s="42" t="s">
        <v>418</v>
      </c>
      <c r="E88" s="43">
        <f>'9.2 melléklet'!E88+'9.3 melléklet'!E88+' 9.4 melléklet'!E88+'9.5 melléklet'!E88+'9.6 melléklet'!E88</f>
        <v>0</v>
      </c>
      <c r="F88" s="43">
        <f>'9.2 melléklet'!F88+'9.3 melléklet'!F88+' 9.4 melléklet'!F88+'9.5 melléklet'!F88+'9.6 melléklet'!F88</f>
        <v>0</v>
      </c>
      <c r="G88" s="43">
        <f>'9.2 melléklet'!G88+'9.3 melléklet'!G88+' 9.4 melléklet'!G88+'9.5 melléklet'!G88+'9.6 melléklet'!G88</f>
        <v>0</v>
      </c>
      <c r="H88" s="43">
        <f>'9.2 melléklet'!H88+'9.3 melléklet'!H88+' 9.4 melléklet'!H88+'9.5 melléklet'!H88+'9.6 melléklet'!H88</f>
        <v>0</v>
      </c>
    </row>
    <row r="89" spans="1:8" ht="25.5" x14ac:dyDescent="0.25">
      <c r="A89" s="185" t="s">
        <v>460</v>
      </c>
      <c r="B89" s="185"/>
      <c r="C89" s="18" t="s">
        <v>568</v>
      </c>
      <c r="D89" s="18" t="s">
        <v>419</v>
      </c>
      <c r="E89" s="47">
        <f>'9.2 melléklet'!E89+'9.3 melléklet'!E89+' 9.4 melléklet'!E89+'9.5 melléklet'!E89+'9.6 melléklet'!E89</f>
        <v>0</v>
      </c>
      <c r="F89" s="47">
        <f>'9.2 melléklet'!F89+'9.3 melléklet'!F89+' 9.4 melléklet'!F89+'9.5 melléklet'!F89+'9.6 melléklet'!F89</f>
        <v>0</v>
      </c>
      <c r="G89" s="47">
        <f>'9.2 melléklet'!G89+'9.3 melléklet'!G89+' 9.4 melléklet'!G89+'9.5 melléklet'!G89+'9.6 melléklet'!G89</f>
        <v>0</v>
      </c>
      <c r="H89" s="47">
        <f>'9.2 melléklet'!H89+'9.3 melléklet'!H89+' 9.4 melléklet'!H89+'9.5 melléklet'!H89+'9.6 melléklet'!H89</f>
        <v>0</v>
      </c>
    </row>
    <row r="90" spans="1:8" ht="25.5" x14ac:dyDescent="0.25">
      <c r="A90" s="182" t="s">
        <v>461</v>
      </c>
      <c r="B90" s="182"/>
      <c r="C90" s="42" t="s">
        <v>26</v>
      </c>
      <c r="D90" s="42" t="s">
        <v>420</v>
      </c>
      <c r="E90" s="43">
        <f>'9.2 melléklet'!E90+'9.3 melléklet'!E90+' 9.4 melléklet'!E90+'9.5 melléklet'!E90+'9.6 melléklet'!E90</f>
        <v>0</v>
      </c>
      <c r="F90" s="43">
        <f>'9.2 melléklet'!F90+'9.3 melléklet'!F90+' 9.4 melléklet'!F90+'9.5 melléklet'!F90+'9.6 melléklet'!F90</f>
        <v>0</v>
      </c>
      <c r="G90" s="43">
        <f>'9.2 melléklet'!G90+'9.3 melléklet'!G90+' 9.4 melléklet'!G90+'9.5 melléklet'!G90+'9.6 melléklet'!G90</f>
        <v>0</v>
      </c>
      <c r="H90" s="43">
        <f>'9.2 melléklet'!H90+'9.3 melléklet'!H90+' 9.4 melléklet'!H90+'9.5 melléklet'!H90+'9.6 melléklet'!H90</f>
        <v>0</v>
      </c>
    </row>
    <row r="91" spans="1:8" ht="25.5" x14ac:dyDescent="0.25">
      <c r="A91" s="182" t="s">
        <v>462</v>
      </c>
      <c r="B91" s="182"/>
      <c r="C91" s="42" t="s">
        <v>27</v>
      </c>
      <c r="D91" s="42" t="s">
        <v>421</v>
      </c>
      <c r="E91" s="43">
        <f>'9.2 melléklet'!E91+'9.3 melléklet'!E91+' 9.4 melléklet'!E91+'9.5 melléklet'!E91+'9.6 melléklet'!E91</f>
        <v>0</v>
      </c>
      <c r="F91" s="43">
        <f>'9.2 melléklet'!F91+'9.3 melléklet'!F91+' 9.4 melléklet'!F91+'9.5 melléklet'!F91+'9.6 melléklet'!F91</f>
        <v>0</v>
      </c>
      <c r="G91" s="43">
        <f>'9.2 melléklet'!G91+'9.3 melléklet'!G91+' 9.4 melléklet'!G91+'9.5 melléklet'!G91+'9.6 melléklet'!G91</f>
        <v>0</v>
      </c>
      <c r="H91" s="43">
        <f>'9.2 melléklet'!H91+'9.3 melléklet'!H91+' 9.4 melléklet'!H91+'9.5 melléklet'!H91+'9.6 melléklet'!H91</f>
        <v>0</v>
      </c>
    </row>
    <row r="92" spans="1:8" ht="25.5" x14ac:dyDescent="0.25">
      <c r="A92" s="185" t="s">
        <v>463</v>
      </c>
      <c r="B92" s="185"/>
      <c r="C92" s="18" t="s">
        <v>569</v>
      </c>
      <c r="D92" s="18" t="s">
        <v>422</v>
      </c>
      <c r="E92" s="47">
        <f>'9.2 melléklet'!E92+'9.3 melléklet'!E92+' 9.4 melléklet'!E92+'9.5 melléklet'!E92+'9.6 melléklet'!E92</f>
        <v>0</v>
      </c>
      <c r="F92" s="47">
        <f>'9.2 melléklet'!F92+'9.3 melléklet'!F92+' 9.4 melléklet'!F92+'9.5 melléklet'!F92+'9.6 melléklet'!F92</f>
        <v>0</v>
      </c>
      <c r="G92" s="47">
        <f>'9.2 melléklet'!G92+'9.3 melléklet'!G92+' 9.4 melléklet'!G92+'9.5 melléklet'!G92+'9.6 melléklet'!G92</f>
        <v>0</v>
      </c>
      <c r="H92" s="47">
        <f>'9.2 melléklet'!H92+'9.3 melléklet'!H92+' 9.4 melléklet'!H92+'9.5 melléklet'!H92+'9.6 melléklet'!H92</f>
        <v>0</v>
      </c>
    </row>
    <row r="93" spans="1:8" ht="25.5" x14ac:dyDescent="0.25">
      <c r="A93" s="185" t="s">
        <v>464</v>
      </c>
      <c r="B93" s="185"/>
      <c r="C93" s="18" t="s">
        <v>28</v>
      </c>
      <c r="D93" s="18" t="s">
        <v>423</v>
      </c>
      <c r="E93" s="47">
        <f>'9.2 melléklet'!E93+'9.3 melléklet'!E93+' 9.4 melléklet'!E93+'9.5 melléklet'!E93+'9.6 melléklet'!E93</f>
        <v>0</v>
      </c>
      <c r="F93" s="47">
        <f>'9.2 melléklet'!F93+'9.3 melléklet'!F93+' 9.4 melléklet'!F93+'9.5 melléklet'!F93+'9.6 melléklet'!F93</f>
        <v>0</v>
      </c>
      <c r="G93" s="47">
        <f>'9.2 melléklet'!G93+'9.3 melléklet'!G93+' 9.4 melléklet'!G93+'9.5 melléklet'!G93+'9.6 melléklet'!G93</f>
        <v>0</v>
      </c>
      <c r="H93" s="47">
        <f>'9.2 melléklet'!H93+'9.3 melléklet'!H93+' 9.4 melléklet'!H93+'9.5 melléklet'!H93+'9.6 melléklet'!H93</f>
        <v>0</v>
      </c>
    </row>
    <row r="94" spans="1:8" ht="25.5" x14ac:dyDescent="0.25">
      <c r="A94" s="185" t="s">
        <v>465</v>
      </c>
      <c r="B94" s="185"/>
      <c r="C94" s="18" t="s">
        <v>29</v>
      </c>
      <c r="D94" s="18" t="s">
        <v>424</v>
      </c>
      <c r="E94" s="47">
        <f>'9.2 melléklet'!E94+'9.3 melléklet'!E94+' 9.4 melléklet'!E94+'9.5 melléklet'!E94+'9.6 melléklet'!E94</f>
        <v>0</v>
      </c>
      <c r="F94" s="47">
        <f>'9.2 melléklet'!F94+'9.3 melléklet'!F94+' 9.4 melléklet'!F94+'9.5 melléklet'!F94+'9.6 melléklet'!F94</f>
        <v>0</v>
      </c>
      <c r="G94" s="47">
        <f>'9.2 melléklet'!G94+'9.3 melléklet'!G94+' 9.4 melléklet'!G94+'9.5 melléklet'!G94+'9.6 melléklet'!G94</f>
        <v>0</v>
      </c>
      <c r="H94" s="47">
        <f>'9.2 melléklet'!H94+'9.3 melléklet'!H94+' 9.4 melléklet'!H94+'9.5 melléklet'!H94+'9.6 melléklet'!H94</f>
        <v>0</v>
      </c>
    </row>
    <row r="95" spans="1:8" ht="25.5" x14ac:dyDescent="0.25">
      <c r="A95" s="185" t="s">
        <v>466</v>
      </c>
      <c r="B95" s="185"/>
      <c r="C95" s="18" t="s">
        <v>425</v>
      </c>
      <c r="D95" s="18" t="s">
        <v>426</v>
      </c>
      <c r="E95" s="47">
        <f>'9.2 melléklet'!E95+'9.3 melléklet'!E95+' 9.4 melléklet'!E95+'9.5 melléklet'!E95+'9.6 melléklet'!E95</f>
        <v>508805160</v>
      </c>
      <c r="F95" s="47">
        <f>'9.2 melléklet'!F95+'9.3 melléklet'!F95+' 9.4 melléklet'!F95+'9.5 melléklet'!F95+'9.6 melléklet'!F95</f>
        <v>0</v>
      </c>
      <c r="G95" s="47">
        <f>'9.2 melléklet'!G95+'9.3 melléklet'!G95+' 9.4 melléklet'!G95+'9.5 melléklet'!G95+'9.6 melléklet'!G95</f>
        <v>223331766</v>
      </c>
      <c r="H95" s="47">
        <f>'9.2 melléklet'!H95+'9.3 melléklet'!H95+' 9.4 melléklet'!H95+'9.5 melléklet'!H95+'9.6 melléklet'!H95</f>
        <v>732136926</v>
      </c>
    </row>
    <row r="96" spans="1:8" ht="25.5" x14ac:dyDescent="0.25">
      <c r="A96" s="185" t="s">
        <v>467</v>
      </c>
      <c r="B96" s="185"/>
      <c r="C96" s="18" t="s">
        <v>427</v>
      </c>
      <c r="D96" s="18" t="s">
        <v>428</v>
      </c>
      <c r="E96" s="47">
        <f>'9.2 melléklet'!E96+'9.3 melléklet'!E96+' 9.4 melléklet'!E96+'9.5 melléklet'!E96+'9.6 melléklet'!E96</f>
        <v>0</v>
      </c>
      <c r="F96" s="47">
        <f>'9.2 melléklet'!F96+'9.3 melléklet'!F96+' 9.4 melléklet'!F96+'9.5 melléklet'!F96+'9.6 melléklet'!F96</f>
        <v>0</v>
      </c>
      <c r="G96" s="47">
        <f>'9.2 melléklet'!G96+'9.3 melléklet'!G96+' 9.4 melléklet'!G96+'9.5 melléklet'!G96+'9.6 melléklet'!G96</f>
        <v>0</v>
      </c>
      <c r="H96" s="47">
        <f>'9.2 melléklet'!H96+'9.3 melléklet'!H96+' 9.4 melléklet'!H96+'9.5 melléklet'!H96+'9.6 melléklet'!H96</f>
        <v>0</v>
      </c>
    </row>
    <row r="97" spans="1:8" ht="25.5" x14ac:dyDescent="0.25">
      <c r="A97" s="185" t="s">
        <v>468</v>
      </c>
      <c r="B97" s="185"/>
      <c r="C97" s="18" t="s">
        <v>429</v>
      </c>
      <c r="D97" s="18" t="s">
        <v>430</v>
      </c>
      <c r="E97" s="47">
        <f>'9.2 melléklet'!E97+'9.3 melléklet'!E97+' 9.4 melléklet'!E97+'9.5 melléklet'!E97+'9.6 melléklet'!E97</f>
        <v>0</v>
      </c>
      <c r="F97" s="47">
        <f>'9.2 melléklet'!F97+'9.3 melléklet'!F97+' 9.4 melléklet'!F97+'9.5 melléklet'!F97+'9.6 melléklet'!F97</f>
        <v>0</v>
      </c>
      <c r="G97" s="47">
        <f>'9.2 melléklet'!G97+'9.3 melléklet'!G97+' 9.4 melléklet'!G97+'9.5 melléklet'!G97+'9.6 melléklet'!G97</f>
        <v>0</v>
      </c>
      <c r="H97" s="47">
        <f>'9.2 melléklet'!H97+'9.3 melléklet'!H97+' 9.4 melléklet'!H97+'9.5 melléklet'!H97+'9.6 melléklet'!H97</f>
        <v>0</v>
      </c>
    </row>
    <row r="98" spans="1:8" ht="25.5" x14ac:dyDescent="0.25">
      <c r="A98" s="182" t="s">
        <v>469</v>
      </c>
      <c r="B98" s="182"/>
      <c r="C98" s="42" t="s">
        <v>431</v>
      </c>
      <c r="D98" s="42" t="s">
        <v>432</v>
      </c>
      <c r="E98" s="43">
        <f>'9.2 melléklet'!E98+'9.3 melléklet'!E98+' 9.4 melléklet'!E98+'9.5 melléklet'!E98+'9.6 melléklet'!E98</f>
        <v>0</v>
      </c>
      <c r="F98" s="43">
        <f>'9.2 melléklet'!F98+'9.3 melléklet'!F98+' 9.4 melléklet'!F98+'9.5 melléklet'!F98+'9.6 melléklet'!F98</f>
        <v>0</v>
      </c>
      <c r="G98" s="43">
        <f>'9.2 melléklet'!G98+'9.3 melléklet'!G98+' 9.4 melléklet'!G98+'9.5 melléklet'!G98+'9.6 melléklet'!G98</f>
        <v>0</v>
      </c>
      <c r="H98" s="43">
        <f>'9.2 melléklet'!H98+'9.3 melléklet'!H98+' 9.4 melléklet'!H98+'9.5 melléklet'!H98+'9.6 melléklet'!H98</f>
        <v>0</v>
      </c>
    </row>
    <row r="99" spans="1:8" ht="25.5" x14ac:dyDescent="0.25">
      <c r="A99" s="182" t="s">
        <v>470</v>
      </c>
      <c r="B99" s="182"/>
      <c r="C99" s="42" t="s">
        <v>433</v>
      </c>
      <c r="D99" s="42" t="s">
        <v>434</v>
      </c>
      <c r="E99" s="43">
        <f>'9.2 melléklet'!E99+'9.3 melléklet'!E99+' 9.4 melléklet'!E99+'9.5 melléklet'!E99+'9.6 melléklet'!E99</f>
        <v>0</v>
      </c>
      <c r="F99" s="43">
        <f>'9.2 melléklet'!F99+'9.3 melléklet'!F99+' 9.4 melléklet'!F99+'9.5 melléklet'!F99+'9.6 melléklet'!F99</f>
        <v>0</v>
      </c>
      <c r="G99" s="43">
        <f>'9.2 melléklet'!G99+'9.3 melléklet'!G99+' 9.4 melléklet'!G99+'9.5 melléklet'!G99+'9.6 melléklet'!G99</f>
        <v>0</v>
      </c>
      <c r="H99" s="43">
        <f>'9.2 melléklet'!H99+'9.3 melléklet'!H99+' 9.4 melléklet'!H99+'9.5 melléklet'!H99+'9.6 melléklet'!H99</f>
        <v>0</v>
      </c>
    </row>
    <row r="100" spans="1:8" ht="25.5" x14ac:dyDescent="0.25">
      <c r="A100" s="185" t="s">
        <v>471</v>
      </c>
      <c r="B100" s="185"/>
      <c r="C100" s="18" t="s">
        <v>570</v>
      </c>
      <c r="D100" s="18" t="s">
        <v>435</v>
      </c>
      <c r="E100" s="47">
        <f>'9.2 melléklet'!E100+'9.3 melléklet'!E100+' 9.4 melléklet'!E100+'9.5 melléklet'!E100+'9.6 melléklet'!E100</f>
        <v>0</v>
      </c>
      <c r="F100" s="47">
        <f>'9.2 melléklet'!F100+'9.3 melléklet'!F100+' 9.4 melléklet'!F100+'9.5 melléklet'!F100+'9.6 melléklet'!F100</f>
        <v>0</v>
      </c>
      <c r="G100" s="47">
        <f>'9.2 melléklet'!G100+'9.3 melléklet'!G100+' 9.4 melléklet'!G100+'9.5 melléklet'!G100+'9.6 melléklet'!G100</f>
        <v>0</v>
      </c>
      <c r="H100" s="47">
        <f>'9.2 melléklet'!H100+'9.3 melléklet'!H100+' 9.4 melléklet'!H100+'9.5 melléklet'!H100+'9.6 melléklet'!H100</f>
        <v>0</v>
      </c>
    </row>
    <row r="101" spans="1:8" ht="25.5" x14ac:dyDescent="0.25">
      <c r="A101" s="186" t="s">
        <v>472</v>
      </c>
      <c r="B101" s="186"/>
      <c r="C101" s="49" t="s">
        <v>571</v>
      </c>
      <c r="D101" s="49" t="s">
        <v>436</v>
      </c>
      <c r="E101" s="50">
        <f>'9.2 melléklet'!E101+'9.3 melléklet'!E101+' 9.4 melléklet'!E101+'9.5 melléklet'!E101+'9.6 melléklet'!E101</f>
        <v>508805160</v>
      </c>
      <c r="F101" s="50">
        <f>'9.2 melléklet'!F101+'9.3 melléklet'!F101+' 9.4 melléklet'!F101+'9.5 melléklet'!F101+'9.6 melléklet'!F101</f>
        <v>0</v>
      </c>
      <c r="G101" s="50">
        <f>'9.2 melléklet'!G101+'9.3 melléklet'!G101+' 9.4 melléklet'!G101+'9.5 melléklet'!G101+'9.6 melléklet'!G101</f>
        <v>223331766</v>
      </c>
      <c r="H101" s="50">
        <f>'9.2 melléklet'!H101+'9.3 melléklet'!H101+' 9.4 melléklet'!H101+'9.5 melléklet'!H101+'9.6 melléklet'!H101</f>
        <v>732136926</v>
      </c>
    </row>
    <row r="102" spans="1:8" ht="38.25" x14ac:dyDescent="0.25">
      <c r="A102" s="185" t="s">
        <v>473</v>
      </c>
      <c r="B102" s="185"/>
      <c r="C102" s="18" t="s">
        <v>437</v>
      </c>
      <c r="D102" s="18" t="s">
        <v>438</v>
      </c>
      <c r="E102" s="47">
        <f>'9.2 melléklet'!E102+'9.3 melléklet'!E102+' 9.4 melléklet'!E102+'9.5 melléklet'!E102+'9.6 melléklet'!E102</f>
        <v>0</v>
      </c>
      <c r="F102" s="47">
        <f>'9.2 melléklet'!F102+'9.3 melléklet'!F102+' 9.4 melléklet'!F102+'9.5 melléklet'!F102+'9.6 melléklet'!F102</f>
        <v>0</v>
      </c>
      <c r="G102" s="47">
        <f>'9.2 melléklet'!G102+'9.3 melléklet'!G102+' 9.4 melléklet'!G102+'9.5 melléklet'!G102+'9.6 melléklet'!G102</f>
        <v>0</v>
      </c>
      <c r="H102" s="47">
        <f>'9.2 melléklet'!H102+'9.3 melléklet'!H102+' 9.4 melléklet'!H102+'9.5 melléklet'!H102+'9.6 melléklet'!H102</f>
        <v>0</v>
      </c>
    </row>
    <row r="103" spans="1:8" ht="38.25" x14ac:dyDescent="0.25">
      <c r="A103" s="185" t="s">
        <v>474</v>
      </c>
      <c r="B103" s="185"/>
      <c r="C103" s="18" t="s">
        <v>439</v>
      </c>
      <c r="D103" s="18" t="s">
        <v>440</v>
      </c>
      <c r="E103" s="47">
        <f>'9.2 melléklet'!E103+'9.3 melléklet'!E103+' 9.4 melléklet'!E103+'9.5 melléklet'!E103+'9.6 melléklet'!E103</f>
        <v>0</v>
      </c>
      <c r="F103" s="47">
        <f>'9.2 melléklet'!F103+'9.3 melléklet'!F103+' 9.4 melléklet'!F103+'9.5 melléklet'!F103+'9.6 melléklet'!F103</f>
        <v>0</v>
      </c>
      <c r="G103" s="47">
        <f>'9.2 melléklet'!G103+'9.3 melléklet'!G103+' 9.4 melléklet'!G103+'9.5 melléklet'!G103+'9.6 melléklet'!G103</f>
        <v>0</v>
      </c>
      <c r="H103" s="47">
        <f>'9.2 melléklet'!H103+'9.3 melléklet'!H103+' 9.4 melléklet'!H103+'9.5 melléklet'!H103+'9.6 melléklet'!H103</f>
        <v>0</v>
      </c>
    </row>
    <row r="104" spans="1:8" ht="25.5" x14ac:dyDescent="0.25">
      <c r="A104" s="185" t="s">
        <v>475</v>
      </c>
      <c r="B104" s="185"/>
      <c r="C104" s="18" t="s">
        <v>30</v>
      </c>
      <c r="D104" s="18" t="s">
        <v>441</v>
      </c>
      <c r="E104" s="47">
        <f>'9.2 melléklet'!E104+'9.3 melléklet'!E104+' 9.4 melléklet'!E104+'9.5 melléklet'!E104+'9.6 melléklet'!E104</f>
        <v>0</v>
      </c>
      <c r="F104" s="47">
        <f>'9.2 melléklet'!F104+'9.3 melléklet'!F104+' 9.4 melléklet'!F104+'9.5 melléklet'!F104+'9.6 melléklet'!F104</f>
        <v>0</v>
      </c>
      <c r="G104" s="47">
        <f>'9.2 melléklet'!G104+'9.3 melléklet'!G104+' 9.4 melléklet'!G104+'9.5 melléklet'!G104+'9.6 melléklet'!G104</f>
        <v>0</v>
      </c>
      <c r="H104" s="47">
        <f>'9.2 melléklet'!H104+'9.3 melléklet'!H104+' 9.4 melléklet'!H104+'9.5 melléklet'!H104+'9.6 melléklet'!H104</f>
        <v>0</v>
      </c>
    </row>
    <row r="105" spans="1:8" ht="38.25" x14ac:dyDescent="0.25">
      <c r="A105" s="185" t="s">
        <v>476</v>
      </c>
      <c r="B105" s="185"/>
      <c r="C105" s="18" t="s">
        <v>442</v>
      </c>
      <c r="D105" s="18" t="s">
        <v>443</v>
      </c>
      <c r="E105" s="47">
        <f>'9.2 melléklet'!E105+'9.3 melléklet'!E105+' 9.4 melléklet'!E105+'9.5 melléklet'!E105+'9.6 melléklet'!E105</f>
        <v>0</v>
      </c>
      <c r="F105" s="47">
        <f>'9.2 melléklet'!F105+'9.3 melléklet'!F105+' 9.4 melléklet'!F105+'9.5 melléklet'!F105+'9.6 melléklet'!F105</f>
        <v>0</v>
      </c>
      <c r="G105" s="47">
        <f>'9.2 melléklet'!G105+'9.3 melléklet'!G105+' 9.4 melléklet'!G105+'9.5 melléklet'!G105+'9.6 melléklet'!G105</f>
        <v>0</v>
      </c>
      <c r="H105" s="47">
        <f>'9.2 melléklet'!H105+'9.3 melléklet'!H105+' 9.4 melléklet'!H105+'9.5 melléklet'!H105+'9.6 melléklet'!H105</f>
        <v>0</v>
      </c>
    </row>
    <row r="106" spans="1:8" ht="25.5" x14ac:dyDescent="0.25">
      <c r="A106" s="185" t="s">
        <v>477</v>
      </c>
      <c r="B106" s="185"/>
      <c r="C106" s="18" t="s">
        <v>444</v>
      </c>
      <c r="D106" s="18" t="s">
        <v>445</v>
      </c>
      <c r="E106" s="47">
        <f>'9.2 melléklet'!E106+'9.3 melléklet'!E106+' 9.4 melléklet'!E106+'9.5 melléklet'!E106+'9.6 melléklet'!E106</f>
        <v>0</v>
      </c>
      <c r="F106" s="47">
        <f>'9.2 melléklet'!F106+'9.3 melléklet'!F106+' 9.4 melléklet'!F106+'9.5 melléklet'!F106+'9.6 melléklet'!F106</f>
        <v>0</v>
      </c>
      <c r="G106" s="47">
        <f>'9.2 melléklet'!G106+'9.3 melléklet'!G106+' 9.4 melléklet'!G106+'9.5 melléklet'!G106+'9.6 melléklet'!G106</f>
        <v>0</v>
      </c>
      <c r="H106" s="47">
        <f>'9.2 melléklet'!H106+'9.3 melléklet'!H106+' 9.4 melléklet'!H106+'9.5 melléklet'!H106+'9.6 melléklet'!H106</f>
        <v>0</v>
      </c>
    </row>
    <row r="107" spans="1:8" ht="25.5" x14ac:dyDescent="0.25">
      <c r="A107" s="186" t="s">
        <v>478</v>
      </c>
      <c r="B107" s="186"/>
      <c r="C107" s="49" t="s">
        <v>572</v>
      </c>
      <c r="D107" s="49" t="s">
        <v>446</v>
      </c>
      <c r="E107" s="50">
        <f>'9.2 melléklet'!E107+'9.3 melléklet'!E107+' 9.4 melléklet'!E107+'9.5 melléklet'!E107+'9.6 melléklet'!E107</f>
        <v>0</v>
      </c>
      <c r="F107" s="50">
        <f>'9.2 melléklet'!F107+'9.3 melléklet'!F107+' 9.4 melléklet'!F107+'9.5 melléklet'!F107+'9.6 melléklet'!F107</f>
        <v>0</v>
      </c>
      <c r="G107" s="50">
        <f>'9.2 melléklet'!G107+'9.3 melléklet'!G107+' 9.4 melléklet'!G107+'9.5 melléklet'!G107+'9.6 melléklet'!G107</f>
        <v>0</v>
      </c>
      <c r="H107" s="50">
        <f>'9.2 melléklet'!H107+'9.3 melléklet'!H107+' 9.4 melléklet'!H107+'9.5 melléklet'!H107+'9.6 melléklet'!H107</f>
        <v>0</v>
      </c>
    </row>
    <row r="108" spans="1:8" ht="25.5" x14ac:dyDescent="0.25">
      <c r="A108" s="186" t="s">
        <v>479</v>
      </c>
      <c r="B108" s="186"/>
      <c r="C108" s="49" t="s">
        <v>31</v>
      </c>
      <c r="D108" s="49" t="s">
        <v>447</v>
      </c>
      <c r="E108" s="50">
        <f>'9.2 melléklet'!E108+'9.3 melléklet'!E108+' 9.4 melléklet'!E108+'9.5 melléklet'!E108+'9.6 melléklet'!E108</f>
        <v>0</v>
      </c>
      <c r="F108" s="50">
        <f>'9.2 melléklet'!F108+'9.3 melléklet'!F108+' 9.4 melléklet'!F108+'9.5 melléklet'!F108+'9.6 melléklet'!F108</f>
        <v>0</v>
      </c>
      <c r="G108" s="50">
        <f>'9.2 melléklet'!G108+'9.3 melléklet'!G108+' 9.4 melléklet'!G108+'9.5 melléklet'!G108+'9.6 melléklet'!G108</f>
        <v>0</v>
      </c>
      <c r="H108" s="50">
        <f>'9.2 melléklet'!H108+'9.3 melléklet'!H108+' 9.4 melléklet'!H108+'9.5 melléklet'!H108+'9.6 melléklet'!H108</f>
        <v>0</v>
      </c>
    </row>
    <row r="109" spans="1:8" x14ac:dyDescent="0.25">
      <c r="A109" s="186" t="s">
        <v>481</v>
      </c>
      <c r="B109" s="186"/>
      <c r="C109" s="49" t="s">
        <v>448</v>
      </c>
      <c r="D109" s="49" t="s">
        <v>449</v>
      </c>
      <c r="E109" s="50">
        <f>'9.2 melléklet'!E109+'9.3 melléklet'!E109+' 9.4 melléklet'!E109+'9.5 melléklet'!E109+'9.6 melléklet'!E109</f>
        <v>0</v>
      </c>
      <c r="F109" s="50">
        <f>'9.2 melléklet'!F109+'9.3 melléklet'!F109+' 9.4 melléklet'!F109+'9.5 melléklet'!F109+'9.6 melléklet'!F109</f>
        <v>0</v>
      </c>
      <c r="G109" s="50">
        <f>'9.2 melléklet'!G109+'9.3 melléklet'!G109+' 9.4 melléklet'!G109+'9.5 melléklet'!G109+'9.6 melléklet'!G109</f>
        <v>0</v>
      </c>
      <c r="H109" s="50">
        <f>'9.2 melléklet'!H109+'9.3 melléklet'!H109+' 9.4 melléklet'!H109+'9.5 melléklet'!H109+'9.6 melléklet'!H109</f>
        <v>0</v>
      </c>
    </row>
    <row r="110" spans="1:8" ht="25.5" x14ac:dyDescent="0.25">
      <c r="A110" s="176" t="s">
        <v>565</v>
      </c>
      <c r="B110" s="176"/>
      <c r="C110" s="124" t="s">
        <v>480</v>
      </c>
      <c r="D110" s="124" t="s">
        <v>450</v>
      </c>
      <c r="E110" s="53">
        <f>'9.2 melléklet'!E110+'9.3 melléklet'!E110+' 9.4 melléklet'!E110+'9.5 melléklet'!E110+'9.6 melléklet'!E110</f>
        <v>508805160</v>
      </c>
      <c r="F110" s="53">
        <f>'9.2 melléklet'!F110+'9.3 melléklet'!F110+' 9.4 melléklet'!F110+'9.5 melléklet'!F110+'9.6 melléklet'!F110</f>
        <v>0</v>
      </c>
      <c r="G110" s="53">
        <f>'9.2 melléklet'!G110+'9.3 melléklet'!G110+' 9.4 melléklet'!G110+'9.5 melléklet'!G110+'9.6 melléklet'!G110</f>
        <v>223331766</v>
      </c>
      <c r="H110" s="53">
        <f>'9.2 melléklet'!H110+'9.3 melléklet'!H110+' 9.4 melléklet'!H110+'9.5 melléklet'!H110+'9.6 melléklet'!H110</f>
        <v>732136926</v>
      </c>
    </row>
    <row r="111" spans="1:8" ht="21.75" customHeight="1" x14ac:dyDescent="0.25">
      <c r="A111" s="194" t="s">
        <v>566</v>
      </c>
      <c r="B111" s="194"/>
      <c r="C111" s="58" t="s">
        <v>573</v>
      </c>
      <c r="D111" s="58" t="s">
        <v>482</v>
      </c>
      <c r="E111" s="59">
        <f>'9.2 melléklet'!E111+'9.3 melléklet'!E111+' 9.4 melléklet'!E111+'9.5 melléklet'!E111+'9.6 melléklet'!E111</f>
        <v>534875660</v>
      </c>
      <c r="F111" s="59">
        <f>'9.2 melléklet'!F111+'9.3 melléklet'!F111+' 9.4 melléklet'!F111+'9.5 melléklet'!F111+'9.6 melléklet'!F111</f>
        <v>0</v>
      </c>
      <c r="G111" s="59">
        <f>'9.2 melléklet'!G111+'9.3 melléklet'!G111+' 9.4 melléklet'!G111+'9.5 melléklet'!G111+'9.6 melléklet'!G111</f>
        <v>224094266</v>
      </c>
      <c r="H111" s="126">
        <f>'9.2 melléklet'!H111+'9.3 melléklet'!H111+' 9.4 melléklet'!H111+'9.5 melléklet'!H111+'9.6 melléklet'!H111</f>
        <v>758969926</v>
      </c>
    </row>
    <row r="112" spans="1:8" x14ac:dyDescent="0.25">
      <c r="A112" s="40"/>
      <c r="B112" s="40"/>
      <c r="C112" s="7"/>
      <c r="D112" s="7"/>
      <c r="E112" s="8"/>
      <c r="F112" s="8"/>
      <c r="G112" s="8"/>
      <c r="H112" s="8"/>
    </row>
    <row r="113" spans="1:9" x14ac:dyDescent="0.25">
      <c r="A113" s="40"/>
      <c r="B113" s="40"/>
      <c r="C113" s="7"/>
      <c r="D113" s="7"/>
      <c r="E113" s="8"/>
      <c r="F113" s="8"/>
      <c r="G113" s="8"/>
      <c r="H113" s="8"/>
    </row>
    <row r="114" spans="1:9" x14ac:dyDescent="0.25">
      <c r="A114" s="40"/>
      <c r="B114" s="40"/>
      <c r="C114" s="7"/>
      <c r="D114" s="7"/>
      <c r="E114" s="8"/>
      <c r="F114" s="8"/>
      <c r="G114" s="8"/>
      <c r="H114" s="8"/>
    </row>
    <row r="115" spans="1:9" x14ac:dyDescent="0.25">
      <c r="A115" s="193"/>
      <c r="B115" s="193"/>
      <c r="C115" s="9"/>
      <c r="D115" s="9"/>
      <c r="E115" s="8"/>
      <c r="F115" s="8"/>
      <c r="G115" s="8"/>
      <c r="H115" s="8"/>
    </row>
    <row r="116" spans="1:9" ht="15" customHeight="1" x14ac:dyDescent="0.25">
      <c r="A116" s="176" t="s">
        <v>52</v>
      </c>
      <c r="B116" s="176"/>
      <c r="C116" s="188" t="s">
        <v>181</v>
      </c>
      <c r="D116" s="188"/>
      <c r="E116" s="188"/>
      <c r="F116" s="188"/>
      <c r="G116" s="188"/>
      <c r="H116" s="188"/>
    </row>
    <row r="117" spans="1:9" x14ac:dyDescent="0.25">
      <c r="A117" s="176" t="s">
        <v>176</v>
      </c>
      <c r="B117" s="176"/>
      <c r="C117" s="191" t="s">
        <v>177</v>
      </c>
      <c r="D117" s="52"/>
      <c r="E117" s="189" t="str">
        <f>E6</f>
        <v>2021. évi eredeti előirányzat</v>
      </c>
      <c r="F117" s="189"/>
      <c r="G117" s="189"/>
      <c r="H117" s="189"/>
    </row>
    <row r="118" spans="1:9" ht="25.5" x14ac:dyDescent="0.25">
      <c r="A118" s="176"/>
      <c r="B118" s="176"/>
      <c r="C118" s="191"/>
      <c r="D118" s="52"/>
      <c r="E118" s="61" t="s">
        <v>1</v>
      </c>
      <c r="F118" s="61" t="s">
        <v>2</v>
      </c>
      <c r="G118" s="61" t="s">
        <v>3</v>
      </c>
      <c r="H118" s="61" t="s">
        <v>4</v>
      </c>
    </row>
    <row r="119" spans="1:9" x14ac:dyDescent="0.25">
      <c r="A119" s="176">
        <v>1</v>
      </c>
      <c r="B119" s="176"/>
      <c r="C119" s="61">
        <v>2</v>
      </c>
      <c r="D119" s="52"/>
      <c r="E119" s="61">
        <v>3</v>
      </c>
      <c r="F119" s="61">
        <v>4</v>
      </c>
      <c r="G119" s="61">
        <v>5</v>
      </c>
      <c r="H119" s="61">
        <v>6</v>
      </c>
    </row>
    <row r="120" spans="1:9" x14ac:dyDescent="0.25">
      <c r="A120" s="195" t="s">
        <v>51</v>
      </c>
      <c r="B120" s="195"/>
      <c r="C120" s="195"/>
      <c r="D120" s="195"/>
      <c r="E120" s="195"/>
      <c r="F120" s="195"/>
      <c r="G120" s="195"/>
      <c r="H120" s="195"/>
    </row>
    <row r="121" spans="1:9" x14ac:dyDescent="0.25">
      <c r="A121" s="182" t="s">
        <v>234</v>
      </c>
      <c r="B121" s="182"/>
      <c r="C121" s="42" t="s">
        <v>393</v>
      </c>
      <c r="D121" s="42" t="s">
        <v>389</v>
      </c>
      <c r="E121" s="43">
        <f>'9.2 melléklet'!E121+'9.3 melléklet'!E121+' 9.4 melléklet'!E121+'9.5 melléklet'!E121+'9.6 melléklet'!E121</f>
        <v>338608693</v>
      </c>
      <c r="F121" s="43">
        <f>'9.2 melléklet'!F121+'9.3 melléklet'!F121+' 9.4 melléklet'!F121+'9.5 melléklet'!F121+'9.6 melléklet'!F121</f>
        <v>0</v>
      </c>
      <c r="G121" s="43">
        <f>'9.2 melléklet'!G121+'9.3 melléklet'!G121+' 9.4 melléklet'!G121+'9.5 melléklet'!G121+'9.6 melléklet'!G121</f>
        <v>167604068</v>
      </c>
      <c r="H121" s="43">
        <f>'9.2 melléklet'!H121+'9.3 melléklet'!H121+' 9.4 melléklet'!H121+'9.5 melléklet'!H121+'9.6 melléklet'!H121</f>
        <v>506212761</v>
      </c>
    </row>
    <row r="122" spans="1:9" ht="25.5" x14ac:dyDescent="0.25">
      <c r="A122" s="182" t="s">
        <v>235</v>
      </c>
      <c r="B122" s="182"/>
      <c r="C122" s="42" t="s">
        <v>390</v>
      </c>
      <c r="D122" s="42" t="s">
        <v>391</v>
      </c>
      <c r="E122" s="43">
        <f>'9.2 melléklet'!E122+'9.3 melléklet'!E122+' 9.4 melléklet'!E122+'9.5 melléklet'!E122+'9.6 melléklet'!E122</f>
        <v>56301036</v>
      </c>
      <c r="F122" s="43">
        <f>'9.2 melléklet'!F122+'9.3 melléklet'!F122+' 9.4 melléklet'!F122+'9.5 melléklet'!F122+'9.6 melléklet'!F122</f>
        <v>0</v>
      </c>
      <c r="G122" s="43">
        <f>'9.2 melléklet'!G122+'9.3 melléklet'!G122+' 9.4 melléklet'!G122+'9.5 melléklet'!G122+'9.6 melléklet'!G122</f>
        <v>28004628</v>
      </c>
      <c r="H122" s="43">
        <f>'9.2 melléklet'!H122+'9.3 melléklet'!H122+' 9.4 melléklet'!H122+'9.5 melléklet'!H122+'9.6 melléklet'!H122</f>
        <v>84305664</v>
      </c>
    </row>
    <row r="123" spans="1:9" x14ac:dyDescent="0.25">
      <c r="A123" s="182" t="s">
        <v>236</v>
      </c>
      <c r="B123" s="182"/>
      <c r="C123" s="42" t="s">
        <v>57</v>
      </c>
      <c r="D123" s="42" t="s">
        <v>392</v>
      </c>
      <c r="E123" s="43">
        <f>'9.2 melléklet'!E123+'9.3 melléklet'!E123+' 9.4 melléklet'!E123+'9.5 melléklet'!E123+'9.6 melléklet'!E123</f>
        <v>132880601</v>
      </c>
      <c r="F123" s="43">
        <f>'9.2 melléklet'!F123+'9.3 melléklet'!F123+' 9.4 melléklet'!F123+'9.5 melléklet'!F123+'9.6 melléklet'!F123</f>
        <v>0</v>
      </c>
      <c r="G123" s="43">
        <f>'9.2 melléklet'!G123+'9.3 melléklet'!G123+' 9.4 melléklet'!G123+'9.5 melléklet'!G123+'9.6 melléklet'!G123</f>
        <v>26920930</v>
      </c>
      <c r="H123" s="43">
        <f>'9.2 melléklet'!H123+'9.3 melléklet'!H123+' 9.4 melléklet'!H123+'9.5 melléklet'!H123+'9.6 melléklet'!H123</f>
        <v>159801531</v>
      </c>
    </row>
    <row r="124" spans="1:9" x14ac:dyDescent="0.25">
      <c r="A124" s="182" t="s">
        <v>237</v>
      </c>
      <c r="B124" s="182"/>
      <c r="C124" s="42" t="s">
        <v>34</v>
      </c>
      <c r="D124" s="42" t="s">
        <v>394</v>
      </c>
      <c r="E124" s="43">
        <f>'9.2 melléklet'!E124+'9.3 melléklet'!E124+' 9.4 melléklet'!E124+'9.5 melléklet'!E124+'9.6 melléklet'!E124</f>
        <v>0</v>
      </c>
      <c r="F124" s="43">
        <f>'9.2 melléklet'!F124+'9.3 melléklet'!F124+' 9.4 melléklet'!F124+'9.5 melléklet'!F124+'9.6 melléklet'!F124</f>
        <v>0</v>
      </c>
      <c r="G124" s="43">
        <f>'9.2 melléklet'!G124+'9.3 melléklet'!G124+' 9.4 melléklet'!G124+'9.5 melléklet'!G124+'9.6 melléklet'!G124</f>
        <v>0</v>
      </c>
      <c r="H124" s="43">
        <f>'9.2 melléklet'!H124+'9.3 melléklet'!H124+' 9.4 melléklet'!H124+'9.5 melléklet'!H124+'9.6 melléklet'!H124</f>
        <v>0</v>
      </c>
    </row>
    <row r="125" spans="1:9" x14ac:dyDescent="0.25">
      <c r="A125" s="182" t="s">
        <v>238</v>
      </c>
      <c r="B125" s="182"/>
      <c r="C125" s="42" t="s">
        <v>396</v>
      </c>
      <c r="D125" s="42" t="s">
        <v>395</v>
      </c>
      <c r="E125" s="43">
        <f>'9.2 melléklet'!E125+'9.3 melléklet'!E125+' 9.4 melléklet'!E125+'9.5 melléklet'!E125+'9.6 melléklet'!E125</f>
        <v>0</v>
      </c>
      <c r="F125" s="43">
        <f>'9.2 melléklet'!F125+'9.3 melléklet'!F125+' 9.4 melléklet'!F125+'9.5 melléklet'!F125+'9.6 melléklet'!F125</f>
        <v>0</v>
      </c>
      <c r="G125" s="43">
        <f>'9.2 melléklet'!G125+'9.3 melléklet'!G125+' 9.4 melléklet'!G125+'9.5 melléklet'!G125+'9.6 melléklet'!G125</f>
        <v>0</v>
      </c>
      <c r="H125" s="43">
        <f>'9.2 melléklet'!H125+'9.3 melléklet'!H125+' 9.4 melléklet'!H125+'9.5 melléklet'!H125+'9.6 melléklet'!H125</f>
        <v>0</v>
      </c>
      <c r="I125" s="32" t="s">
        <v>183</v>
      </c>
    </row>
    <row r="126" spans="1:9" x14ac:dyDescent="0.25">
      <c r="A126" s="182" t="s">
        <v>239</v>
      </c>
      <c r="B126" s="182"/>
      <c r="C126" s="42" t="s">
        <v>398</v>
      </c>
      <c r="D126" s="42" t="s">
        <v>397</v>
      </c>
      <c r="E126" s="43">
        <f>'9.2 melléklet'!E126+'9.3 melléklet'!E126+' 9.4 melléklet'!E126+'9.5 melléklet'!E126+'9.6 melléklet'!E126</f>
        <v>7085330</v>
      </c>
      <c r="F126" s="43">
        <f>'9.2 melléklet'!F126+'9.3 melléklet'!F126+' 9.4 melléklet'!F126+'9.5 melléklet'!F126+'9.6 melléklet'!F126</f>
        <v>0</v>
      </c>
      <c r="G126" s="43">
        <f>'9.2 melléklet'!G126+'9.3 melléklet'!G126+' 9.4 melléklet'!G126+'9.5 melléklet'!G126+'9.6 melléklet'!G126</f>
        <v>1564640</v>
      </c>
      <c r="H126" s="43">
        <f>'9.2 melléklet'!H126+'9.3 melléklet'!H126+' 9.4 melléklet'!H126+'9.5 melléklet'!H126+'9.6 melléklet'!H126</f>
        <v>8649970</v>
      </c>
    </row>
    <row r="127" spans="1:9" x14ac:dyDescent="0.25">
      <c r="A127" s="182" t="s">
        <v>240</v>
      </c>
      <c r="B127" s="182"/>
      <c r="C127" s="42" t="s">
        <v>37</v>
      </c>
      <c r="D127" s="42" t="s">
        <v>399</v>
      </c>
      <c r="E127" s="43">
        <f>'9.2 melléklet'!E127+'9.3 melléklet'!E127+' 9.4 melléklet'!E127+'9.5 melléklet'!E127+'9.6 melléklet'!E127</f>
        <v>0</v>
      </c>
      <c r="F127" s="43">
        <f>'9.2 melléklet'!F127+'9.3 melléklet'!F127+' 9.4 melléklet'!F127+'9.5 melléklet'!F127+'9.6 melléklet'!F127</f>
        <v>0</v>
      </c>
      <c r="G127" s="43">
        <f>'9.2 melléklet'!G127+'9.3 melléklet'!G127+' 9.4 melléklet'!G127+'9.5 melléklet'!G127+'9.6 melléklet'!G127</f>
        <v>0</v>
      </c>
      <c r="H127" s="43">
        <f>'9.2 melléklet'!H127+'9.3 melléklet'!H127+' 9.4 melléklet'!H127+'9.5 melléklet'!H127+'9.6 melléklet'!H127</f>
        <v>0</v>
      </c>
    </row>
    <row r="128" spans="1:9" x14ac:dyDescent="0.25">
      <c r="A128" s="182" t="s">
        <v>241</v>
      </c>
      <c r="B128" s="182"/>
      <c r="C128" s="42" t="s">
        <v>401</v>
      </c>
      <c r="D128" s="42" t="s">
        <v>400</v>
      </c>
      <c r="E128" s="43">
        <f>'9.2 melléklet'!E128+'9.3 melléklet'!E128+' 9.4 melléklet'!E128+'9.5 melléklet'!E128+'9.6 melléklet'!E128</f>
        <v>0</v>
      </c>
      <c r="F128" s="43">
        <f>'9.2 melléklet'!F128+'9.3 melléklet'!F128+' 9.4 melléklet'!F128+'9.5 melléklet'!F128+'9.6 melléklet'!F128</f>
        <v>0</v>
      </c>
      <c r="G128" s="43">
        <f>'9.2 melléklet'!G128+'9.3 melléklet'!G128+' 9.4 melléklet'!G128+'9.5 melléklet'!G128+'9.6 melléklet'!G128</f>
        <v>0</v>
      </c>
      <c r="H128" s="43">
        <f>'9.2 melléklet'!H128+'9.3 melléklet'!H128+' 9.4 melléklet'!H128+'9.5 melléklet'!H128+'9.6 melléklet'!H128</f>
        <v>0</v>
      </c>
    </row>
    <row r="129" spans="1:8" ht="25.5" x14ac:dyDescent="0.25">
      <c r="A129" s="176" t="s">
        <v>242</v>
      </c>
      <c r="B129" s="176"/>
      <c r="C129" s="52" t="s">
        <v>403</v>
      </c>
      <c r="D129" s="52" t="s">
        <v>402</v>
      </c>
      <c r="E129" s="53">
        <f>'9.2 melléklet'!E129+'9.3 melléklet'!E129+' 9.4 melléklet'!E129+'9.5 melléklet'!E129+'9.6 melléklet'!E129</f>
        <v>534875660</v>
      </c>
      <c r="F129" s="53">
        <f>'9.2 melléklet'!F129+'9.3 melléklet'!F129+' 9.4 melléklet'!F129+'9.5 melléklet'!F129+'9.6 melléklet'!F129</f>
        <v>0</v>
      </c>
      <c r="G129" s="53">
        <f>'9.2 melléklet'!G129+'9.3 melléklet'!G129+' 9.4 melléklet'!G129+'9.5 melléklet'!G129+'9.6 melléklet'!G129</f>
        <v>224094266</v>
      </c>
      <c r="H129" s="53">
        <f>'9.2 melléklet'!H129+'9.3 melléklet'!H129+' 9.4 melléklet'!H129+'9.5 melléklet'!H129+'9.6 melléklet'!H129</f>
        <v>758969926</v>
      </c>
    </row>
    <row r="130" spans="1:8" ht="25.5" x14ac:dyDescent="0.25">
      <c r="A130" s="182" t="s">
        <v>243</v>
      </c>
      <c r="B130" s="182"/>
      <c r="C130" s="42" t="s">
        <v>502</v>
      </c>
      <c r="D130" s="42" t="s">
        <v>485</v>
      </c>
      <c r="E130" s="43">
        <f>'9.2 melléklet'!E130+'9.3 melléklet'!E130+' 9.4 melléklet'!E130+'9.5 melléklet'!E130+'9.6 melléklet'!E130</f>
        <v>0</v>
      </c>
      <c r="F130" s="43">
        <f>'9.2 melléklet'!F130+'9.3 melléklet'!F130+' 9.4 melléklet'!F130+'9.5 melléklet'!F130+'9.6 melléklet'!F130</f>
        <v>0</v>
      </c>
      <c r="G130" s="43">
        <f>'9.2 melléklet'!G130+'9.3 melléklet'!G130+' 9.4 melléklet'!G130+'9.5 melléklet'!G130+'9.6 melléklet'!G130</f>
        <v>0</v>
      </c>
      <c r="H130" s="43">
        <f>'9.2 melléklet'!H130+'9.3 melléklet'!H130+' 9.4 melléklet'!H130+'9.5 melléklet'!H130+'9.6 melléklet'!H130</f>
        <v>0</v>
      </c>
    </row>
    <row r="131" spans="1:8" x14ac:dyDescent="0.25">
      <c r="A131" s="182" t="s">
        <v>244</v>
      </c>
      <c r="B131" s="182"/>
      <c r="C131" s="42" t="s">
        <v>503</v>
      </c>
      <c r="D131" s="42" t="s">
        <v>486</v>
      </c>
      <c r="E131" s="43">
        <f>'9.2 melléklet'!E131+'9.3 melléklet'!E131+' 9.4 melléklet'!E131+'9.5 melléklet'!E131+'9.6 melléklet'!E131</f>
        <v>0</v>
      </c>
      <c r="F131" s="43">
        <f>'9.2 melléklet'!F131+'9.3 melléklet'!F131+' 9.4 melléklet'!F131+'9.5 melléklet'!F131+'9.6 melléklet'!F131</f>
        <v>0</v>
      </c>
      <c r="G131" s="43">
        <f>'9.2 melléklet'!G131+'9.3 melléklet'!G131+' 9.4 melléklet'!G131+'9.5 melléklet'!G131+'9.6 melléklet'!G131</f>
        <v>0</v>
      </c>
      <c r="H131" s="43">
        <f>'9.2 melléklet'!H131+'9.3 melléklet'!H131+' 9.4 melléklet'!H131+'9.5 melléklet'!H131+'9.6 melléklet'!H131</f>
        <v>0</v>
      </c>
    </row>
    <row r="132" spans="1:8" ht="25.5" x14ac:dyDescent="0.25">
      <c r="A132" s="182" t="s">
        <v>245</v>
      </c>
      <c r="B132" s="182"/>
      <c r="C132" s="42" t="s">
        <v>41</v>
      </c>
      <c r="D132" s="42" t="s">
        <v>487</v>
      </c>
      <c r="E132" s="43">
        <f>'9.2 melléklet'!E132+'9.3 melléklet'!E132+' 9.4 melléklet'!E132+'9.5 melléklet'!E132+'9.6 melléklet'!E132</f>
        <v>0</v>
      </c>
      <c r="F132" s="43">
        <f>'9.2 melléklet'!F132+'9.3 melléklet'!F132+' 9.4 melléklet'!F132+'9.5 melléklet'!F132+'9.6 melléklet'!F132</f>
        <v>0</v>
      </c>
      <c r="G132" s="43">
        <f>'9.2 melléklet'!G132+'9.3 melléklet'!G132+' 9.4 melléklet'!G132+'9.5 melléklet'!G132+'9.6 melléklet'!G132</f>
        <v>0</v>
      </c>
      <c r="H132" s="43">
        <f>'9.2 melléklet'!H132+'9.3 melléklet'!H132+' 9.4 melléklet'!H132+'9.5 melléklet'!H132+'9.6 melléklet'!H132</f>
        <v>0</v>
      </c>
    </row>
    <row r="133" spans="1:8" ht="25.5" x14ac:dyDescent="0.25">
      <c r="A133" s="182" t="s">
        <v>246</v>
      </c>
      <c r="B133" s="182"/>
      <c r="C133" s="42" t="s">
        <v>42</v>
      </c>
      <c r="D133" s="42" t="s">
        <v>488</v>
      </c>
      <c r="E133" s="43">
        <f>'9.2 melléklet'!E133+'9.3 melléklet'!E133+' 9.4 melléklet'!E133+'9.5 melléklet'!E133+'9.6 melléklet'!E133</f>
        <v>0</v>
      </c>
      <c r="F133" s="43">
        <f>'9.2 melléklet'!F133+'9.3 melléklet'!F133+' 9.4 melléklet'!F133+'9.5 melléklet'!F133+'9.6 melléklet'!F133</f>
        <v>0</v>
      </c>
      <c r="G133" s="43">
        <f>'9.2 melléklet'!G133+'9.3 melléklet'!G133+' 9.4 melléklet'!G133+'9.5 melléklet'!G133+'9.6 melléklet'!G133</f>
        <v>0</v>
      </c>
      <c r="H133" s="43">
        <f>'9.2 melléklet'!H133+'9.3 melléklet'!H133+' 9.4 melléklet'!H133+'9.5 melléklet'!H133+'9.6 melléklet'!H133</f>
        <v>0</v>
      </c>
    </row>
    <row r="134" spans="1:8" ht="25.5" x14ac:dyDescent="0.25">
      <c r="A134" s="182" t="s">
        <v>185</v>
      </c>
      <c r="B134" s="182"/>
      <c r="C134" s="42" t="s">
        <v>489</v>
      </c>
      <c r="D134" s="42" t="s">
        <v>490</v>
      </c>
      <c r="E134" s="43">
        <f>'9.2 melléklet'!E134+'9.3 melléklet'!E134+' 9.4 melléklet'!E134+'9.5 melléklet'!E134+'9.6 melléklet'!E134</f>
        <v>0</v>
      </c>
      <c r="F134" s="43">
        <f>'9.2 melléklet'!F134+'9.3 melléklet'!F134+' 9.4 melléklet'!F134+'9.5 melléklet'!F134+'9.6 melléklet'!F134</f>
        <v>0</v>
      </c>
      <c r="G134" s="43">
        <f>'9.2 melléklet'!G134+'9.3 melléklet'!G134+' 9.4 melléklet'!G134+'9.5 melléklet'!G134+'9.6 melléklet'!G134</f>
        <v>0</v>
      </c>
      <c r="H134" s="43">
        <f>'9.2 melléklet'!H134+'9.3 melléklet'!H134+' 9.4 melléklet'!H134+'9.5 melléklet'!H134+'9.6 melléklet'!H134</f>
        <v>0</v>
      </c>
    </row>
    <row r="135" spans="1:8" ht="25.5" x14ac:dyDescent="0.25">
      <c r="A135" s="182" t="s">
        <v>252</v>
      </c>
      <c r="B135" s="182"/>
      <c r="C135" s="42" t="s">
        <v>491</v>
      </c>
      <c r="D135" s="42" t="s">
        <v>492</v>
      </c>
      <c r="E135" s="43">
        <f>'9.2 melléklet'!E135+'9.3 melléklet'!E135+' 9.4 melléklet'!E135+'9.5 melléklet'!E135+'9.6 melléklet'!E135</f>
        <v>0</v>
      </c>
      <c r="F135" s="43">
        <f>'9.2 melléklet'!F135+'9.3 melléklet'!F135+' 9.4 melléklet'!F135+'9.5 melléklet'!F135+'9.6 melléklet'!F135</f>
        <v>0</v>
      </c>
      <c r="G135" s="43">
        <f>'9.2 melléklet'!G135+'9.3 melléklet'!G135+' 9.4 melléklet'!G135+'9.5 melléklet'!G135+'9.6 melléklet'!G135</f>
        <v>0</v>
      </c>
      <c r="H135" s="43">
        <f>'9.2 melléklet'!H135+'9.3 melléklet'!H135+' 9.4 melléklet'!H135+'9.5 melléklet'!H135+'9.6 melléklet'!H135</f>
        <v>0</v>
      </c>
    </row>
    <row r="136" spans="1:8" x14ac:dyDescent="0.25">
      <c r="A136" s="182" t="s">
        <v>253</v>
      </c>
      <c r="B136" s="182"/>
      <c r="C136" s="42" t="s">
        <v>43</v>
      </c>
      <c r="D136" s="42" t="s">
        <v>493</v>
      </c>
      <c r="E136" s="43">
        <f>'9.2 melléklet'!E136+'9.3 melléklet'!E136+' 9.4 melléklet'!E136+'9.5 melléklet'!E136+'9.6 melléklet'!E136</f>
        <v>0</v>
      </c>
      <c r="F136" s="43">
        <f>'9.2 melléklet'!F136+'9.3 melléklet'!F136+' 9.4 melléklet'!F136+'9.5 melléklet'!F136+'9.6 melléklet'!F136</f>
        <v>0</v>
      </c>
      <c r="G136" s="43">
        <f>'9.2 melléklet'!G136+'9.3 melléklet'!G136+' 9.4 melléklet'!G136+'9.5 melléklet'!G136+'9.6 melléklet'!G136</f>
        <v>0</v>
      </c>
      <c r="H136" s="43">
        <f>'9.2 melléklet'!H136+'9.3 melléklet'!H136+' 9.4 melléklet'!H136+'9.5 melléklet'!H136+'9.6 melléklet'!H136</f>
        <v>0</v>
      </c>
    </row>
    <row r="137" spans="1:8" ht="25.5" x14ac:dyDescent="0.25">
      <c r="A137" s="182" t="s">
        <v>254</v>
      </c>
      <c r="B137" s="182"/>
      <c r="C137" s="42" t="s">
        <v>494</v>
      </c>
      <c r="D137" s="42" t="s">
        <v>495</v>
      </c>
      <c r="E137" s="43">
        <f>'9.2 melléklet'!E137+'9.3 melléklet'!E137+' 9.4 melléklet'!E137+'9.5 melléklet'!E137+'9.6 melléklet'!E137</f>
        <v>0</v>
      </c>
      <c r="F137" s="43">
        <f>'9.2 melléklet'!F137+'9.3 melléklet'!F137+' 9.4 melléklet'!F137+'9.5 melléklet'!F137+'9.6 melléklet'!F137</f>
        <v>0</v>
      </c>
      <c r="G137" s="43">
        <f>'9.2 melléklet'!G137+'9.3 melléklet'!G137+' 9.4 melléklet'!G137+'9.5 melléklet'!G137+'9.6 melléklet'!G137</f>
        <v>0</v>
      </c>
      <c r="H137" s="43">
        <f>'9.2 melléklet'!H137+'9.3 melléklet'!H137+' 9.4 melléklet'!H137+'9.5 melléklet'!H137+'9.6 melléklet'!H137</f>
        <v>0</v>
      </c>
    </row>
    <row r="138" spans="1:8" x14ac:dyDescent="0.25">
      <c r="A138" s="182" t="s">
        <v>255</v>
      </c>
      <c r="B138" s="182"/>
      <c r="C138" s="42" t="s">
        <v>504</v>
      </c>
      <c r="D138" s="42" t="s">
        <v>496</v>
      </c>
      <c r="E138" s="43">
        <f>'9.2 melléklet'!E138+'9.3 melléklet'!E138+' 9.4 melléklet'!E138+'9.5 melléklet'!E138+'9.6 melléklet'!E138</f>
        <v>0</v>
      </c>
      <c r="F138" s="43">
        <f>'9.2 melléklet'!F138+'9.3 melléklet'!F138+' 9.4 melléklet'!F138+'9.5 melléklet'!F138+'9.6 melléklet'!F138</f>
        <v>0</v>
      </c>
      <c r="G138" s="43">
        <f>'9.2 melléklet'!G138+'9.3 melléklet'!G138+' 9.4 melléklet'!G138+'9.5 melléklet'!G138+'9.6 melléklet'!G138</f>
        <v>0</v>
      </c>
      <c r="H138" s="43">
        <f>'9.2 melléklet'!H138+'9.3 melléklet'!H138+' 9.4 melléklet'!H138+'9.5 melléklet'!H138+'9.6 melléklet'!H138</f>
        <v>0</v>
      </c>
    </row>
    <row r="139" spans="1:8" ht="25.5" x14ac:dyDescent="0.25">
      <c r="A139" s="186" t="s">
        <v>262</v>
      </c>
      <c r="B139" s="186"/>
      <c r="C139" s="49" t="s">
        <v>505</v>
      </c>
      <c r="D139" s="49" t="s">
        <v>483</v>
      </c>
      <c r="E139" s="50">
        <f>'9.2 melléklet'!E139+'9.3 melléklet'!E139+' 9.4 melléklet'!E139+'9.5 melléklet'!E139+'9.6 melléklet'!E139</f>
        <v>0</v>
      </c>
      <c r="F139" s="50">
        <f>'9.2 melléklet'!F139+'9.3 melléklet'!F139+' 9.4 melléklet'!F139+'9.5 melléklet'!F139+'9.6 melléklet'!F139</f>
        <v>0</v>
      </c>
      <c r="G139" s="50">
        <f>'9.2 melléklet'!G139+'9.3 melléklet'!G139+' 9.4 melléklet'!G139+'9.5 melléklet'!G139+'9.6 melléklet'!G139</f>
        <v>0</v>
      </c>
      <c r="H139" s="50">
        <f>'9.2 melléklet'!H139+'9.3 melléklet'!H139+' 9.4 melléklet'!H139+'9.5 melléklet'!H139+'9.6 melléklet'!H139</f>
        <v>0</v>
      </c>
    </row>
    <row r="140" spans="1:8" x14ac:dyDescent="0.25">
      <c r="A140" s="186" t="s">
        <v>263</v>
      </c>
      <c r="B140" s="186"/>
      <c r="C140" s="49" t="s">
        <v>506</v>
      </c>
      <c r="D140" s="49" t="s">
        <v>484</v>
      </c>
      <c r="E140" s="50">
        <f>'9.2 melléklet'!E140+'9.3 melléklet'!E140+' 9.4 melléklet'!E140+'9.5 melléklet'!E140+'9.6 melléklet'!E140</f>
        <v>0</v>
      </c>
      <c r="F140" s="50">
        <f>'9.2 melléklet'!F140+'9.3 melléklet'!F140+' 9.4 melléklet'!F140+'9.5 melléklet'!F140+'9.6 melléklet'!F140</f>
        <v>0</v>
      </c>
      <c r="G140" s="50">
        <f>'9.2 melléklet'!G140+'9.3 melléklet'!G140+' 9.4 melléklet'!G140+'9.5 melléklet'!G140+'9.6 melléklet'!G140</f>
        <v>0</v>
      </c>
      <c r="H140" s="50">
        <f>'9.2 melléklet'!H140+'9.3 melléklet'!H140+' 9.4 melléklet'!H140+'9.5 melléklet'!H140+'9.6 melléklet'!H140</f>
        <v>0</v>
      </c>
    </row>
    <row r="141" spans="1:8" ht="25.5" x14ac:dyDescent="0.25">
      <c r="A141" s="186" t="s">
        <v>264</v>
      </c>
      <c r="B141" s="186"/>
      <c r="C141" s="49" t="s">
        <v>497</v>
      </c>
      <c r="D141" s="49" t="s">
        <v>498</v>
      </c>
      <c r="E141" s="50">
        <f>'9.2 melléklet'!E141+'9.3 melléklet'!E141+' 9.4 melléklet'!E141+'9.5 melléklet'!E141+'9.6 melléklet'!E141</f>
        <v>0</v>
      </c>
      <c r="F141" s="50">
        <f>'9.2 melléklet'!F141+'9.3 melléklet'!F141+' 9.4 melléklet'!F141+'9.5 melléklet'!F141+'9.6 melléklet'!F141</f>
        <v>0</v>
      </c>
      <c r="G141" s="50">
        <f>'9.2 melléklet'!G141+'9.3 melléklet'!G141+' 9.4 melléklet'!G141+'9.5 melléklet'!G141+'9.6 melléklet'!G141</f>
        <v>0</v>
      </c>
      <c r="H141" s="50">
        <f>'9.2 melléklet'!H141+'9.3 melléklet'!H141+' 9.4 melléklet'!H141+'9.5 melléklet'!H141+'9.6 melléklet'!H141</f>
        <v>0</v>
      </c>
    </row>
    <row r="142" spans="1:8" x14ac:dyDescent="0.25">
      <c r="A142" s="186" t="s">
        <v>269</v>
      </c>
      <c r="B142" s="186"/>
      <c r="C142" s="49" t="s">
        <v>499</v>
      </c>
      <c r="D142" s="49" t="s">
        <v>500</v>
      </c>
      <c r="E142" s="50">
        <f>'9.2 melléklet'!E142+'9.3 melléklet'!E142+' 9.4 melléklet'!E142+'9.5 melléklet'!E142+'9.6 melléklet'!E142</f>
        <v>0</v>
      </c>
      <c r="F142" s="50">
        <f>'9.2 melléklet'!F142+'9.3 melléklet'!F142+' 9.4 melléklet'!F142+'9.5 melléklet'!F142+'9.6 melléklet'!F142</f>
        <v>0</v>
      </c>
      <c r="G142" s="50">
        <f>'9.2 melléklet'!G142+'9.3 melléklet'!G142+' 9.4 melléklet'!G142+'9.5 melléklet'!G142+'9.6 melléklet'!G142</f>
        <v>0</v>
      </c>
      <c r="H142" s="50">
        <f>'9.2 melléklet'!H142+'9.3 melléklet'!H142+' 9.4 melléklet'!H142+'9.5 melléklet'!H142+'9.6 melléklet'!H142</f>
        <v>0</v>
      </c>
    </row>
    <row r="143" spans="1:8" ht="25.5" x14ac:dyDescent="0.25">
      <c r="A143" s="176" t="s">
        <v>271</v>
      </c>
      <c r="B143" s="176"/>
      <c r="C143" s="52" t="s">
        <v>507</v>
      </c>
      <c r="D143" s="52" t="s">
        <v>501</v>
      </c>
      <c r="E143" s="53">
        <f>'9.2 melléklet'!E143+'9.3 melléklet'!E143+' 9.4 melléklet'!E143+'9.5 melléklet'!E143+'9.6 melléklet'!E143</f>
        <v>0</v>
      </c>
      <c r="F143" s="53">
        <f>'9.2 melléklet'!F143+'9.3 melléklet'!F143+' 9.4 melléklet'!F143+'9.5 melléklet'!F143+'9.6 melléklet'!F143</f>
        <v>0</v>
      </c>
      <c r="G143" s="53">
        <f>'9.2 melléklet'!G143+'9.3 melléklet'!G143+' 9.4 melléklet'!G143+'9.5 melléklet'!G143+'9.6 melléklet'!G143</f>
        <v>0</v>
      </c>
      <c r="H143" s="53">
        <f>'9.2 melléklet'!H143+'9.3 melléklet'!H143+' 9.4 melléklet'!H143+'9.5 melléklet'!H143+'9.6 melléklet'!H143</f>
        <v>0</v>
      </c>
    </row>
    <row r="144" spans="1:8" x14ac:dyDescent="0.25">
      <c r="A144" s="194" t="s">
        <v>272</v>
      </c>
      <c r="B144" s="194"/>
      <c r="C144" s="58" t="s">
        <v>508</v>
      </c>
      <c r="D144" s="58" t="s">
        <v>509</v>
      </c>
      <c r="E144" s="59">
        <f>'9.2 melléklet'!E144+'9.3 melléklet'!E144+' 9.4 melléklet'!E144+'9.5 melléklet'!E144+'9.6 melléklet'!E144</f>
        <v>534875660</v>
      </c>
      <c r="F144" s="59">
        <f>'9.2 melléklet'!F144+'9.3 melléklet'!F144+' 9.4 melléklet'!F144+'9.5 melléklet'!F144+'9.6 melléklet'!F144</f>
        <v>0</v>
      </c>
      <c r="G144" s="59">
        <f>'9.2 melléklet'!G144+'9.3 melléklet'!G144+' 9.4 melléklet'!G144+'9.5 melléklet'!G144+'9.6 melléklet'!G144</f>
        <v>224094266</v>
      </c>
      <c r="H144" s="126">
        <f>'9.2 melléklet'!H144+'9.3 melléklet'!H144+' 9.4 melléklet'!H144+'9.5 melléklet'!H144+'9.6 melléklet'!H144</f>
        <v>758969926</v>
      </c>
    </row>
    <row r="145" spans="1:8" x14ac:dyDescent="0.25">
      <c r="A145" s="10"/>
      <c r="B145" s="11"/>
      <c r="C145" s="12"/>
      <c r="D145" s="12"/>
      <c r="E145" s="12"/>
      <c r="F145" s="12"/>
      <c r="G145" s="12"/>
      <c r="H145" s="13">
        <f>H111-H144</f>
        <v>0</v>
      </c>
    </row>
    <row r="146" spans="1:8" x14ac:dyDescent="0.25">
      <c r="A146" s="14"/>
      <c r="B146" s="15"/>
      <c r="C146" s="16"/>
      <c r="D146" s="16"/>
      <c r="E146" s="16"/>
      <c r="F146" s="16"/>
      <c r="G146" s="16"/>
      <c r="H146" s="16"/>
    </row>
    <row r="147" spans="1:8" x14ac:dyDescent="0.25">
      <c r="A147" s="17" t="s">
        <v>178</v>
      </c>
      <c r="B147" s="17"/>
      <c r="C147" s="18"/>
      <c r="D147" s="41"/>
      <c r="E147" s="224">
        <f>'9.2 melléklet'!E147:H147+'9.3 melléklet'!E147:H147+' 9.4 melléklet'!E147:H147+'9.5 melléklet'!E147:H147+'9.6 melléklet'!E147:H147</f>
        <v>122</v>
      </c>
      <c r="F147" s="225"/>
      <c r="G147" s="225"/>
      <c r="H147" s="226"/>
    </row>
    <row r="148" spans="1:8" x14ac:dyDescent="0.25">
      <c r="A148" s="227"/>
      <c r="B148" s="228"/>
      <c r="C148" s="229"/>
      <c r="D148" s="39"/>
      <c r="E148" s="224"/>
      <c r="F148" s="225"/>
      <c r="G148" s="225"/>
      <c r="H148" s="226"/>
    </row>
    <row r="149" spans="1:8" x14ac:dyDescent="0.25">
      <c r="A149" s="19"/>
      <c r="B149" s="19"/>
      <c r="C149" s="20"/>
      <c r="D149" s="20"/>
      <c r="E149" s="21"/>
      <c r="F149" s="21"/>
      <c r="G149" s="21"/>
      <c r="H149" s="21"/>
    </row>
    <row r="150" spans="1:8" ht="21.95" customHeight="1" x14ac:dyDescent="0.25"/>
    <row r="151" spans="1:8" ht="21.95" customHeight="1" x14ac:dyDescent="0.25"/>
    <row r="152" spans="1:8" ht="21.95" customHeight="1" x14ac:dyDescent="0.25"/>
    <row r="153" spans="1:8" ht="21.95" customHeight="1" x14ac:dyDescent="0.25"/>
    <row r="154" spans="1:8" ht="21.95" customHeight="1" x14ac:dyDescent="0.25"/>
    <row r="155" spans="1:8" ht="21.95" customHeight="1" x14ac:dyDescent="0.25"/>
    <row r="156" spans="1:8" ht="21.95" customHeight="1" x14ac:dyDescent="0.25"/>
    <row r="157" spans="1:8" ht="21.95" customHeight="1" x14ac:dyDescent="0.25"/>
    <row r="158" spans="1:8" ht="21.95" customHeight="1" x14ac:dyDescent="0.25"/>
  </sheetData>
  <mergeCells count="144">
    <mergeCell ref="A144:B144"/>
    <mergeCell ref="E147:H147"/>
    <mergeCell ref="A148:C148"/>
    <mergeCell ref="E148:H14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H120"/>
    <mergeCell ref="A121:B121"/>
    <mergeCell ref="A122:B122"/>
    <mergeCell ref="A123:B123"/>
    <mergeCell ref="A115:B115"/>
    <mergeCell ref="A116:B116"/>
    <mergeCell ref="A117:B118"/>
    <mergeCell ref="C117:C118"/>
    <mergeCell ref="E117:H117"/>
    <mergeCell ref="A107:B107"/>
    <mergeCell ref="A108:B108"/>
    <mergeCell ref="A109:B109"/>
    <mergeCell ref="A110:B110"/>
    <mergeCell ref="A111:B111"/>
    <mergeCell ref="C116:H116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35:B35"/>
    <mergeCell ref="A36:B36"/>
    <mergeCell ref="A26:B26"/>
    <mergeCell ref="A27:B27"/>
    <mergeCell ref="A28:B28"/>
    <mergeCell ref="A29:B29"/>
    <mergeCell ref="A30:B30"/>
    <mergeCell ref="A42:B42"/>
    <mergeCell ref="A43:B43"/>
    <mergeCell ref="A25:B25"/>
    <mergeCell ref="A16:B16"/>
    <mergeCell ref="A17:B17"/>
    <mergeCell ref="A18:B18"/>
    <mergeCell ref="A19:B19"/>
    <mergeCell ref="A20:B20"/>
    <mergeCell ref="A31:B31"/>
    <mergeCell ref="A32:B32"/>
    <mergeCell ref="A33:B33"/>
    <mergeCell ref="A13:B13"/>
    <mergeCell ref="A5:B5"/>
    <mergeCell ref="A6:B7"/>
    <mergeCell ref="C6:C7"/>
    <mergeCell ref="E6:H6"/>
    <mergeCell ref="A21:B21"/>
    <mergeCell ref="A22:B22"/>
    <mergeCell ref="A23:B23"/>
    <mergeCell ref="A24:B24"/>
    <mergeCell ref="A2:H2"/>
    <mergeCell ref="A3:B3"/>
    <mergeCell ref="C3:H3"/>
    <mergeCell ref="A4:B4"/>
    <mergeCell ref="C4:H4"/>
    <mergeCell ref="A8:B8"/>
    <mergeCell ref="A9:H9"/>
    <mergeCell ref="A11:B11"/>
    <mergeCell ref="A12:B12"/>
  </mergeCells>
  <pageMargins left="0.7" right="0.7" top="0.75" bottom="0.75" header="0.3" footer="0.3"/>
  <pageSetup paperSize="9" scale="61" orientation="portrait" r:id="rId1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I34"/>
  <sheetViews>
    <sheetView topLeftCell="A4" zoomScaleNormal="100" workbookViewId="0">
      <selection activeCell="H14" sqref="H14"/>
    </sheetView>
  </sheetViews>
  <sheetFormatPr defaultColWidth="9.140625" defaultRowHeight="15" x14ac:dyDescent="0.25"/>
  <cols>
    <col min="1" max="1" width="8.5703125" style="22" customWidth="1"/>
    <col min="2" max="2" width="9.140625" style="22" hidden="1" customWidth="1"/>
    <col min="3" max="3" width="28" style="23" customWidth="1"/>
    <col min="4" max="4" width="7.140625" style="23" customWidth="1"/>
    <col min="5" max="5" width="14.140625" style="6" customWidth="1"/>
    <col min="6" max="6" width="14.5703125" style="6" customWidth="1"/>
    <col min="7" max="7" width="14.28515625" style="6" customWidth="1"/>
    <col min="8" max="8" width="15.42578125" style="6" customWidth="1"/>
    <col min="9" max="9" width="13.5703125" style="6" bestFit="1" customWidth="1"/>
    <col min="10" max="10" width="16.140625" style="6" bestFit="1" customWidth="1"/>
    <col min="11" max="16384" width="9.140625" style="6"/>
  </cols>
  <sheetData>
    <row r="2" spans="1:9" ht="15" customHeight="1" x14ac:dyDescent="0.25">
      <c r="A2" s="187" t="s">
        <v>520</v>
      </c>
      <c r="B2" s="187"/>
      <c r="C2" s="187"/>
      <c r="D2" s="187"/>
      <c r="E2" s="187"/>
      <c r="F2" s="187"/>
      <c r="G2" s="187"/>
      <c r="H2" s="187"/>
    </row>
    <row r="3" spans="1:9" x14ac:dyDescent="0.25">
      <c r="A3" s="176" t="s">
        <v>52</v>
      </c>
      <c r="B3" s="176"/>
      <c r="C3" s="188" t="s">
        <v>519</v>
      </c>
      <c r="D3" s="188"/>
      <c r="E3" s="188"/>
      <c r="F3" s="188"/>
      <c r="G3" s="188"/>
      <c r="H3" s="188"/>
    </row>
    <row r="4" spans="1:9" x14ac:dyDescent="0.25">
      <c r="A4" s="176" t="s">
        <v>174</v>
      </c>
      <c r="B4" s="176"/>
      <c r="C4" s="189"/>
      <c r="D4" s="189"/>
      <c r="E4" s="189"/>
      <c r="F4" s="189"/>
      <c r="G4" s="189"/>
      <c r="H4" s="189"/>
    </row>
    <row r="5" spans="1:9" x14ac:dyDescent="0.25">
      <c r="A5" s="190"/>
      <c r="B5" s="190"/>
      <c r="C5" s="54"/>
      <c r="D5" s="54"/>
      <c r="E5" s="55"/>
      <c r="F5" s="55"/>
      <c r="G5" s="55"/>
      <c r="H5" s="62"/>
    </row>
    <row r="6" spans="1:9" x14ac:dyDescent="0.25">
      <c r="A6" s="176" t="s">
        <v>176</v>
      </c>
      <c r="B6" s="176"/>
      <c r="C6" s="191" t="s">
        <v>177</v>
      </c>
      <c r="D6" s="52"/>
      <c r="E6" s="189" t="s">
        <v>547</v>
      </c>
      <c r="F6" s="189"/>
      <c r="G6" s="189"/>
      <c r="H6" s="192"/>
    </row>
    <row r="7" spans="1:9" ht="25.5" x14ac:dyDescent="0.25">
      <c r="A7" s="176"/>
      <c r="B7" s="176"/>
      <c r="C7" s="191"/>
      <c r="D7" s="52"/>
      <c r="E7" s="61" t="s">
        <v>1</v>
      </c>
      <c r="F7" s="61" t="s">
        <v>2</v>
      </c>
      <c r="G7" s="61" t="s">
        <v>3</v>
      </c>
      <c r="H7" s="61" t="s">
        <v>4</v>
      </c>
    </row>
    <row r="8" spans="1:9" x14ac:dyDescent="0.25">
      <c r="A8" s="176">
        <v>1</v>
      </c>
      <c r="B8" s="176"/>
      <c r="C8" s="61">
        <v>2</v>
      </c>
      <c r="D8" s="61"/>
      <c r="E8" s="61">
        <v>3</v>
      </c>
      <c r="F8" s="61">
        <v>4</v>
      </c>
      <c r="G8" s="61">
        <v>5</v>
      </c>
      <c r="H8" s="61">
        <v>6</v>
      </c>
    </row>
    <row r="9" spans="1:9" x14ac:dyDescent="0.25">
      <c r="A9" s="195"/>
      <c r="B9" s="195"/>
      <c r="C9" s="195"/>
      <c r="D9" s="195"/>
      <c r="E9" s="195"/>
      <c r="F9" s="195"/>
      <c r="G9" s="195"/>
      <c r="H9" s="195"/>
    </row>
    <row r="10" spans="1:9" x14ac:dyDescent="0.25">
      <c r="A10" s="182" t="s">
        <v>234</v>
      </c>
      <c r="B10" s="182"/>
      <c r="C10" s="42" t="s">
        <v>393</v>
      </c>
      <c r="D10" s="42" t="s">
        <v>389</v>
      </c>
      <c r="E10" s="43">
        <f>'9.1 melléklet'!E121+'9.7 melléklet'!E121</f>
        <v>426170101</v>
      </c>
      <c r="F10" s="43">
        <f>'9.1 melléklet'!F121+'9.7 melléklet'!F121</f>
        <v>4200000</v>
      </c>
      <c r="G10" s="43">
        <f>'9.1 melléklet'!G121+'9.7 melléklet'!G121</f>
        <v>167604068</v>
      </c>
      <c r="H10" s="43">
        <f>'9.1 melléklet'!H121+'9.7 melléklet'!H121</f>
        <v>597974169</v>
      </c>
    </row>
    <row r="11" spans="1:9" ht="25.5" x14ac:dyDescent="0.25">
      <c r="A11" s="182" t="s">
        <v>235</v>
      </c>
      <c r="B11" s="182"/>
      <c r="C11" s="42" t="s">
        <v>390</v>
      </c>
      <c r="D11" s="42" t="s">
        <v>391</v>
      </c>
      <c r="E11" s="43">
        <f>'9.1 melléklet'!E122+'9.7 melléklet'!E122</f>
        <v>69999833</v>
      </c>
      <c r="F11" s="43">
        <f>'9.1 melléklet'!F122+'9.7 melléklet'!F122</f>
        <v>651000</v>
      </c>
      <c r="G11" s="43">
        <f>'9.1 melléklet'!G122+'9.7 melléklet'!G122</f>
        <v>28004628</v>
      </c>
      <c r="H11" s="43">
        <f>'9.1 melléklet'!H122+'9.7 melléklet'!H122</f>
        <v>98655461</v>
      </c>
    </row>
    <row r="12" spans="1:9" x14ac:dyDescent="0.25">
      <c r="A12" s="182" t="s">
        <v>236</v>
      </c>
      <c r="B12" s="182"/>
      <c r="C12" s="42" t="s">
        <v>57</v>
      </c>
      <c r="D12" s="42" t="s">
        <v>392</v>
      </c>
      <c r="E12" s="43">
        <f>'9.1 melléklet'!E123+'9.7 melléklet'!E123</f>
        <v>319346737</v>
      </c>
      <c r="F12" s="43">
        <f>'9.1 melléklet'!F123+'9.7 melléklet'!F123</f>
        <v>0</v>
      </c>
      <c r="G12" s="43">
        <f>'9.1 melléklet'!G123+'9.7 melléklet'!G123</f>
        <v>26920930</v>
      </c>
      <c r="H12" s="43">
        <f>'9.1 melléklet'!H123+'9.7 melléklet'!H123</f>
        <v>346267667</v>
      </c>
    </row>
    <row r="13" spans="1:9" x14ac:dyDescent="0.25">
      <c r="A13" s="182" t="s">
        <v>237</v>
      </c>
      <c r="B13" s="182"/>
      <c r="C13" s="42" t="s">
        <v>34</v>
      </c>
      <c r="D13" s="42" t="s">
        <v>394</v>
      </c>
      <c r="E13" s="43">
        <f>'9.1 melléklet'!E124+'9.7 melléklet'!E124</f>
        <v>2200000</v>
      </c>
      <c r="F13" s="43">
        <f>'9.1 melléklet'!F124+'9.7 melléklet'!F124</f>
        <v>0</v>
      </c>
      <c r="G13" s="43">
        <f>'9.1 melléklet'!G124+'9.7 melléklet'!G124</f>
        <v>0</v>
      </c>
      <c r="H13" s="43">
        <f>'9.1 melléklet'!H124+'9.7 melléklet'!H124</f>
        <v>2200000</v>
      </c>
    </row>
    <row r="14" spans="1:9" x14ac:dyDescent="0.25">
      <c r="A14" s="182" t="s">
        <v>238</v>
      </c>
      <c r="B14" s="182"/>
      <c r="C14" s="42" t="s">
        <v>396</v>
      </c>
      <c r="D14" s="42" t="s">
        <v>395</v>
      </c>
      <c r="E14" s="43">
        <f>'9.1 melléklet'!E125+'9.7 melléklet'!E125</f>
        <v>0</v>
      </c>
      <c r="F14" s="43">
        <f>'9.1 melléklet'!F125+'9.7 melléklet'!F125</f>
        <v>125635000</v>
      </c>
      <c r="G14" s="43">
        <f>'9.1 melléklet'!G125+'9.7 melléklet'!G125</f>
        <v>0</v>
      </c>
      <c r="H14" s="43">
        <f>'9.1 melléklet'!H125+'9.7 melléklet'!H125</f>
        <v>125635000</v>
      </c>
      <c r="I14" s="32" t="s">
        <v>183</v>
      </c>
    </row>
    <row r="15" spans="1:9" x14ac:dyDescent="0.25">
      <c r="A15" s="182" t="s">
        <v>239</v>
      </c>
      <c r="B15" s="182"/>
      <c r="C15" s="42" t="s">
        <v>398</v>
      </c>
      <c r="D15" s="42" t="s">
        <v>397</v>
      </c>
      <c r="E15" s="43">
        <f>'9.1 melléklet'!E126+'9.7 melléklet'!E126</f>
        <v>7085330</v>
      </c>
      <c r="F15" s="43">
        <f>'9.1 melléklet'!F126+'9.7 melléklet'!F126</f>
        <v>4587880</v>
      </c>
      <c r="G15" s="43">
        <f>'9.1 melléklet'!G126+'9.7 melléklet'!G126</f>
        <v>1564640</v>
      </c>
      <c r="H15" s="43">
        <f>'9.1 melléklet'!H126+'9.7 melléklet'!H126</f>
        <v>13237850</v>
      </c>
    </row>
    <row r="16" spans="1:9" x14ac:dyDescent="0.25">
      <c r="A16" s="182" t="s">
        <v>240</v>
      </c>
      <c r="B16" s="182"/>
      <c r="C16" s="42" t="s">
        <v>37</v>
      </c>
      <c r="D16" s="42" t="s">
        <v>399</v>
      </c>
      <c r="E16" s="43">
        <f>'9.1 melléklet'!E127+'9.7 melléklet'!E127</f>
        <v>0</v>
      </c>
      <c r="F16" s="43">
        <f>'9.1 melléklet'!F127+'9.7 melléklet'!F127</f>
        <v>81500000</v>
      </c>
      <c r="G16" s="43">
        <f>'9.1 melléklet'!G127+'9.7 melléklet'!G127</f>
        <v>0</v>
      </c>
      <c r="H16" s="43">
        <f>'9.1 melléklet'!H127+'9.7 melléklet'!H127</f>
        <v>81500000</v>
      </c>
    </row>
    <row r="17" spans="1:8" x14ac:dyDescent="0.25">
      <c r="A17" s="182" t="s">
        <v>241</v>
      </c>
      <c r="B17" s="182"/>
      <c r="C17" s="42" t="s">
        <v>401</v>
      </c>
      <c r="D17" s="42" t="s">
        <v>400</v>
      </c>
      <c r="E17" s="43">
        <f>'9.1 melléklet'!E128+'9.7 melléklet'!E128</f>
        <v>0</v>
      </c>
      <c r="F17" s="43">
        <f>'9.1 melléklet'!F128+'9.7 melléklet'!F128</f>
        <v>0</v>
      </c>
      <c r="G17" s="43">
        <f>'9.1 melléklet'!G128+'9.7 melléklet'!G128</f>
        <v>0</v>
      </c>
      <c r="H17" s="43">
        <f>'9.1 melléklet'!H128+'9.7 melléklet'!H128</f>
        <v>0</v>
      </c>
    </row>
    <row r="18" spans="1:8" ht="25.5" x14ac:dyDescent="0.25">
      <c r="A18" s="176" t="s">
        <v>242</v>
      </c>
      <c r="B18" s="176"/>
      <c r="C18" s="52" t="s">
        <v>403</v>
      </c>
      <c r="D18" s="52" t="s">
        <v>402</v>
      </c>
      <c r="E18" s="53">
        <f>'9.1 melléklet'!E129+'9.7 melléklet'!E129</f>
        <v>824802001</v>
      </c>
      <c r="F18" s="53">
        <f>'9.1 melléklet'!F129+'9.7 melléklet'!F129</f>
        <v>216573880</v>
      </c>
      <c r="G18" s="53">
        <f>'9.1 melléklet'!G129+'9.7 melléklet'!G129</f>
        <v>224094266</v>
      </c>
      <c r="H18" s="53">
        <f>'9.1 melléklet'!H129+'9.7 melléklet'!H129</f>
        <v>1265470147</v>
      </c>
    </row>
    <row r="19" spans="1:8" ht="25.5" x14ac:dyDescent="0.25">
      <c r="A19" s="182" t="s">
        <v>243</v>
      </c>
      <c r="B19" s="182"/>
      <c r="C19" s="42" t="s">
        <v>502</v>
      </c>
      <c r="D19" s="42" t="s">
        <v>485</v>
      </c>
      <c r="E19" s="43">
        <f>'9.1 melléklet'!E130+'9.7 melléklet'!E130</f>
        <v>0</v>
      </c>
      <c r="F19" s="43">
        <f>'9.1 melléklet'!F130+'9.7 melléklet'!F130</f>
        <v>0</v>
      </c>
      <c r="G19" s="43">
        <f>'9.1 melléklet'!G130+'9.7 melléklet'!G130</f>
        <v>0</v>
      </c>
      <c r="H19" s="43">
        <f>'9.1 melléklet'!H130+'9.7 melléklet'!H130</f>
        <v>0</v>
      </c>
    </row>
    <row r="20" spans="1:8" x14ac:dyDescent="0.25">
      <c r="A20" s="182" t="s">
        <v>244</v>
      </c>
      <c r="B20" s="182"/>
      <c r="C20" s="42" t="s">
        <v>503</v>
      </c>
      <c r="D20" s="42" t="s">
        <v>486</v>
      </c>
      <c r="E20" s="43">
        <f>'9.1 melléklet'!E131+'9.7 melléklet'!E131</f>
        <v>0</v>
      </c>
      <c r="F20" s="43">
        <f>'9.1 melléklet'!F131+'9.7 melléklet'!F131</f>
        <v>0</v>
      </c>
      <c r="G20" s="43">
        <f>'9.1 melléklet'!G131+'9.7 melléklet'!G131</f>
        <v>0</v>
      </c>
      <c r="H20" s="43">
        <f>'9.1 melléklet'!H131+'9.7 melléklet'!H131</f>
        <v>0</v>
      </c>
    </row>
    <row r="21" spans="1:8" ht="25.5" x14ac:dyDescent="0.25">
      <c r="A21" s="182" t="s">
        <v>245</v>
      </c>
      <c r="B21" s="182"/>
      <c r="C21" s="42" t="s">
        <v>41</v>
      </c>
      <c r="D21" s="42" t="s">
        <v>487</v>
      </c>
      <c r="E21" s="43">
        <f>'9.1 melléklet'!E132+'9.7 melléklet'!E132</f>
        <v>0</v>
      </c>
      <c r="F21" s="43">
        <f>'9.1 melléklet'!F132+'9.7 melléklet'!F132</f>
        <v>0</v>
      </c>
      <c r="G21" s="43">
        <f>'9.1 melléklet'!G132+'9.7 melléklet'!G132</f>
        <v>0</v>
      </c>
      <c r="H21" s="43">
        <f>'9.1 melléklet'!H132+'9.7 melléklet'!H132</f>
        <v>0</v>
      </c>
    </row>
    <row r="22" spans="1:8" ht="25.5" x14ac:dyDescent="0.25">
      <c r="A22" s="182" t="s">
        <v>246</v>
      </c>
      <c r="B22" s="182"/>
      <c r="C22" s="42" t="s">
        <v>42</v>
      </c>
      <c r="D22" s="42" t="s">
        <v>488</v>
      </c>
      <c r="E22" s="43">
        <f>'9.1 melléklet'!E133+'9.7 melléklet'!E133</f>
        <v>26295846</v>
      </c>
      <c r="F22" s="43">
        <f>'9.1 melléklet'!F133+'9.7 melléklet'!F133</f>
        <v>0</v>
      </c>
      <c r="G22" s="43">
        <f>'9.1 melléklet'!G133+'9.7 melléklet'!G133</f>
        <v>0</v>
      </c>
      <c r="H22" s="43">
        <f>'9.1 melléklet'!H133+'9.7 melléklet'!H133</f>
        <v>26295846</v>
      </c>
    </row>
    <row r="23" spans="1:8" ht="25.5" x14ac:dyDescent="0.25">
      <c r="A23" s="182" t="s">
        <v>185</v>
      </c>
      <c r="B23" s="182"/>
      <c r="C23" s="42" t="s">
        <v>489</v>
      </c>
      <c r="D23" s="42" t="s">
        <v>490</v>
      </c>
      <c r="E23" s="43">
        <f>'9.1 melléklet'!E134+'9.7 melléklet'!E134</f>
        <v>732136926</v>
      </c>
      <c r="F23" s="43">
        <f>'9.1 melléklet'!F134+'9.7 melléklet'!F134</f>
        <v>0</v>
      </c>
      <c r="G23" s="43">
        <f>'9.1 melléklet'!G134+'9.7 melléklet'!G134</f>
        <v>0</v>
      </c>
      <c r="H23" s="43">
        <f>'9.1 melléklet'!H134+'9.7 melléklet'!H134</f>
        <v>732136926</v>
      </c>
    </row>
    <row r="24" spans="1:8" ht="25.5" x14ac:dyDescent="0.25">
      <c r="A24" s="182" t="s">
        <v>252</v>
      </c>
      <c r="B24" s="182"/>
      <c r="C24" s="42" t="s">
        <v>491</v>
      </c>
      <c r="D24" s="42" t="s">
        <v>492</v>
      </c>
      <c r="E24" s="43">
        <f>'9.1 melléklet'!E135+'9.7 melléklet'!E135</f>
        <v>0</v>
      </c>
      <c r="F24" s="43">
        <f>'9.1 melléklet'!F135+'9.7 melléklet'!F135</f>
        <v>0</v>
      </c>
      <c r="G24" s="43">
        <f>'9.1 melléklet'!G135+'9.7 melléklet'!G135</f>
        <v>0</v>
      </c>
      <c r="H24" s="43">
        <f>'9.1 melléklet'!H135+'9.7 melléklet'!H135</f>
        <v>0</v>
      </c>
    </row>
    <row r="25" spans="1:8" x14ac:dyDescent="0.25">
      <c r="A25" s="182" t="s">
        <v>253</v>
      </c>
      <c r="B25" s="182"/>
      <c r="C25" s="42" t="s">
        <v>43</v>
      </c>
      <c r="D25" s="42" t="s">
        <v>493</v>
      </c>
      <c r="E25" s="43">
        <f>'9.1 melléklet'!E136+'9.7 melléklet'!E136</f>
        <v>0</v>
      </c>
      <c r="F25" s="43">
        <f>'9.1 melléklet'!F136+'9.7 melléklet'!F136</f>
        <v>0</v>
      </c>
      <c r="G25" s="43">
        <f>'9.1 melléklet'!G136+'9.7 melléklet'!G136</f>
        <v>0</v>
      </c>
      <c r="H25" s="43">
        <f>'9.1 melléklet'!H136+'9.7 melléklet'!H136</f>
        <v>0</v>
      </c>
    </row>
    <row r="26" spans="1:8" ht="25.5" x14ac:dyDescent="0.25">
      <c r="A26" s="182" t="s">
        <v>254</v>
      </c>
      <c r="B26" s="182"/>
      <c r="C26" s="42" t="s">
        <v>494</v>
      </c>
      <c r="D26" s="42" t="s">
        <v>495</v>
      </c>
      <c r="E26" s="43">
        <f>'9.1 melléklet'!E137+'9.7 melléklet'!E137</f>
        <v>0</v>
      </c>
      <c r="F26" s="43">
        <f>'9.1 melléklet'!F137+'9.7 melléklet'!F137</f>
        <v>0</v>
      </c>
      <c r="G26" s="43">
        <f>'9.1 melléklet'!G137+'9.7 melléklet'!G137</f>
        <v>0</v>
      </c>
      <c r="H26" s="43">
        <f>'9.1 melléklet'!H137+'9.7 melléklet'!H137</f>
        <v>0</v>
      </c>
    </row>
    <row r="27" spans="1:8" x14ac:dyDescent="0.25">
      <c r="A27" s="182" t="s">
        <v>255</v>
      </c>
      <c r="B27" s="182"/>
      <c r="C27" s="42" t="s">
        <v>504</v>
      </c>
      <c r="D27" s="42" t="s">
        <v>496</v>
      </c>
      <c r="E27" s="43">
        <f>'9.1 melléklet'!E138+'9.7 melléklet'!E138</f>
        <v>0</v>
      </c>
      <c r="F27" s="43">
        <f>'9.1 melléklet'!F138+'9.7 melléklet'!F138</f>
        <v>0</v>
      </c>
      <c r="G27" s="43">
        <f>'9.1 melléklet'!G138+'9.7 melléklet'!G138</f>
        <v>0</v>
      </c>
      <c r="H27" s="43">
        <f>'9.1 melléklet'!H138+'9.7 melléklet'!H138</f>
        <v>0</v>
      </c>
    </row>
    <row r="28" spans="1:8" ht="25.5" x14ac:dyDescent="0.25">
      <c r="A28" s="186" t="s">
        <v>262</v>
      </c>
      <c r="B28" s="186"/>
      <c r="C28" s="49" t="s">
        <v>505</v>
      </c>
      <c r="D28" s="49" t="s">
        <v>483</v>
      </c>
      <c r="E28" s="50">
        <f>'9.1 melléklet'!E139+'9.7 melléklet'!E139</f>
        <v>758432772</v>
      </c>
      <c r="F28" s="50">
        <f>'9.1 melléklet'!F139+'9.7 melléklet'!F139</f>
        <v>0</v>
      </c>
      <c r="G28" s="50">
        <f>'9.1 melléklet'!G139+'9.7 melléklet'!G139</f>
        <v>0</v>
      </c>
      <c r="H28" s="50">
        <f>'9.1 melléklet'!H139+'9.7 melléklet'!H139</f>
        <v>758432772</v>
      </c>
    </row>
    <row r="29" spans="1:8" x14ac:dyDescent="0.25">
      <c r="A29" s="186" t="s">
        <v>263</v>
      </c>
      <c r="B29" s="186"/>
      <c r="C29" s="49" t="s">
        <v>506</v>
      </c>
      <c r="D29" s="49" t="s">
        <v>484</v>
      </c>
      <c r="E29" s="50">
        <f>'9.1 melléklet'!E140+'9.7 melléklet'!E140</f>
        <v>0</v>
      </c>
      <c r="F29" s="50">
        <f>'9.1 melléklet'!F140+'9.7 melléklet'!F140</f>
        <v>0</v>
      </c>
      <c r="G29" s="50">
        <f>'9.1 melléklet'!G140+'9.7 melléklet'!G140</f>
        <v>0</v>
      </c>
      <c r="H29" s="50">
        <f>'9.1 melléklet'!H140+'9.7 melléklet'!H140</f>
        <v>0</v>
      </c>
    </row>
    <row r="30" spans="1:8" ht="25.5" x14ac:dyDescent="0.25">
      <c r="A30" s="186" t="s">
        <v>264</v>
      </c>
      <c r="B30" s="186"/>
      <c r="C30" s="49" t="s">
        <v>497</v>
      </c>
      <c r="D30" s="49" t="s">
        <v>498</v>
      </c>
      <c r="E30" s="50">
        <f>'9.1 melléklet'!E141+'9.7 melléklet'!E141</f>
        <v>0</v>
      </c>
      <c r="F30" s="50">
        <f>'9.1 melléklet'!F141+'9.7 melléklet'!F141</f>
        <v>0</v>
      </c>
      <c r="G30" s="50">
        <f>'9.1 melléklet'!G141+'9.7 melléklet'!G141</f>
        <v>0</v>
      </c>
      <c r="H30" s="50">
        <f>'9.1 melléklet'!H141+'9.7 melléklet'!H141</f>
        <v>0</v>
      </c>
    </row>
    <row r="31" spans="1:8" x14ac:dyDescent="0.25">
      <c r="A31" s="186" t="s">
        <v>269</v>
      </c>
      <c r="B31" s="186"/>
      <c r="C31" s="49" t="s">
        <v>499</v>
      </c>
      <c r="D31" s="49" t="s">
        <v>500</v>
      </c>
      <c r="E31" s="50">
        <f>'9.1 melléklet'!E142+'9.7 melléklet'!E142</f>
        <v>0</v>
      </c>
      <c r="F31" s="50">
        <f>'9.1 melléklet'!F142+'9.7 melléklet'!F142</f>
        <v>0</v>
      </c>
      <c r="G31" s="50">
        <f>'9.1 melléklet'!G142+'9.7 melléklet'!G142</f>
        <v>0</v>
      </c>
      <c r="H31" s="50">
        <f>'9.1 melléklet'!H142+'9.7 melléklet'!H142</f>
        <v>0</v>
      </c>
    </row>
    <row r="32" spans="1:8" ht="25.5" x14ac:dyDescent="0.25">
      <c r="A32" s="176" t="s">
        <v>271</v>
      </c>
      <c r="B32" s="176"/>
      <c r="C32" s="52" t="s">
        <v>507</v>
      </c>
      <c r="D32" s="52" t="s">
        <v>501</v>
      </c>
      <c r="E32" s="53">
        <f>'9.1 melléklet'!E143+'9.7 melléklet'!E143</f>
        <v>758432772</v>
      </c>
      <c r="F32" s="53">
        <f>'9.1 melléklet'!F143+'9.7 melléklet'!F143</f>
        <v>0</v>
      </c>
      <c r="G32" s="53">
        <f>'9.1 melléklet'!G143+'9.7 melléklet'!G143</f>
        <v>0</v>
      </c>
      <c r="H32" s="53">
        <f>'9.1 melléklet'!H143+'9.7 melléklet'!H143</f>
        <v>758432772</v>
      </c>
    </row>
    <row r="33" spans="1:8" x14ac:dyDescent="0.25">
      <c r="A33" s="194" t="s">
        <v>272</v>
      </c>
      <c r="B33" s="194"/>
      <c r="C33" s="58" t="s">
        <v>508</v>
      </c>
      <c r="D33" s="58" t="s">
        <v>509</v>
      </c>
      <c r="E33" s="59">
        <f>'9.1 melléklet'!E144+'9.7 melléklet'!E144</f>
        <v>1583234773</v>
      </c>
      <c r="F33" s="59">
        <f>'9.1 melléklet'!F144+'9.7 melléklet'!F144</f>
        <v>216573880</v>
      </c>
      <c r="G33" s="59">
        <f>'9.1 melléklet'!G144+'9.7 melléklet'!G144</f>
        <v>224094266</v>
      </c>
      <c r="H33" s="126">
        <f>'9.1 melléklet'!H144+'9.7 melléklet'!H144</f>
        <v>2023902919</v>
      </c>
    </row>
    <row r="34" spans="1:8" x14ac:dyDescent="0.25">
      <c r="A34" s="10"/>
      <c r="B34" s="11"/>
      <c r="C34" s="12"/>
      <c r="D34" s="12"/>
      <c r="E34" s="12"/>
      <c r="F34" s="12"/>
      <c r="G34" s="12"/>
      <c r="H34" s="13">
        <f>'1. melléklet'!H111-'2. melléklet'!H33</f>
        <v>0</v>
      </c>
    </row>
  </sheetData>
  <mergeCells count="35"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H9"/>
    <mergeCell ref="A10:B10"/>
    <mergeCell ref="A11:B11"/>
    <mergeCell ref="A12:B12"/>
    <mergeCell ref="A13:B13"/>
    <mergeCell ref="A5:B5"/>
    <mergeCell ref="A6:B7"/>
    <mergeCell ref="C6:C7"/>
    <mergeCell ref="E6:H6"/>
    <mergeCell ref="A8:B8"/>
    <mergeCell ref="A2:H2"/>
    <mergeCell ref="A3:B3"/>
    <mergeCell ref="C3:H3"/>
    <mergeCell ref="A4:B4"/>
    <mergeCell ref="C4:H4"/>
  </mergeCells>
  <pageMargins left="0.7" right="0.7" top="0.75" bottom="0.75" header="0.3" footer="0.3"/>
  <pageSetup paperSize="9" scale="6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17"/>
  <sheetViews>
    <sheetView zoomScaleNormal="100" workbookViewId="0">
      <selection activeCell="C29" sqref="C29"/>
    </sheetView>
  </sheetViews>
  <sheetFormatPr defaultColWidth="9.140625" defaultRowHeight="11.25" x14ac:dyDescent="0.2"/>
  <cols>
    <col min="1" max="1" width="3.5703125" style="28" bestFit="1" customWidth="1"/>
    <col min="2" max="2" width="27" style="28" customWidth="1"/>
    <col min="3" max="3" width="15.42578125" style="28" customWidth="1"/>
    <col min="4" max="4" width="13.28515625" style="28" customWidth="1"/>
    <col min="5" max="5" width="13" style="28" customWidth="1"/>
    <col min="6" max="6" width="19.5703125" style="28" customWidth="1"/>
    <col min="7" max="16384" width="9.140625" style="28"/>
  </cols>
  <sheetData>
    <row r="1" spans="1:6" ht="12.75" x14ac:dyDescent="0.2">
      <c r="A1" s="199" t="s">
        <v>539</v>
      </c>
      <c r="B1" s="199"/>
      <c r="C1" s="199"/>
      <c r="D1" s="199"/>
      <c r="E1" s="199"/>
      <c r="F1" s="199"/>
    </row>
    <row r="3" spans="1:6" ht="12.75" x14ac:dyDescent="0.2">
      <c r="A3" s="198" t="s">
        <v>45</v>
      </c>
      <c r="B3" s="198"/>
      <c r="C3" s="198"/>
      <c r="D3" s="198"/>
      <c r="E3" s="198"/>
      <c r="F3" s="198"/>
    </row>
    <row r="4" spans="1:6" ht="12.75" x14ac:dyDescent="0.2">
      <c r="A4" s="97"/>
      <c r="B4" s="97"/>
      <c r="C4" s="97"/>
      <c r="D4" s="97"/>
      <c r="E4" s="97"/>
      <c r="F4" s="97"/>
    </row>
    <row r="5" spans="1:6" ht="12.75" x14ac:dyDescent="0.2">
      <c r="A5" s="97"/>
      <c r="B5" s="97"/>
      <c r="C5" s="97"/>
      <c r="D5" s="97"/>
      <c r="E5" s="97"/>
      <c r="F5" s="97"/>
    </row>
    <row r="7" spans="1:6" ht="11.25" customHeight="1" x14ac:dyDescent="0.2">
      <c r="A7" s="197" t="s">
        <v>184</v>
      </c>
      <c r="B7" s="98" t="s">
        <v>52</v>
      </c>
      <c r="C7" s="196" t="s">
        <v>547</v>
      </c>
      <c r="D7" s="196"/>
      <c r="E7" s="196"/>
      <c r="F7" s="196"/>
    </row>
    <row r="8" spans="1:6" ht="25.5" x14ac:dyDescent="0.2">
      <c r="A8" s="197"/>
      <c r="B8" s="98"/>
      <c r="C8" s="99" t="s">
        <v>1</v>
      </c>
      <c r="D8" s="99" t="s">
        <v>2</v>
      </c>
      <c r="E8" s="99" t="s">
        <v>3</v>
      </c>
      <c r="F8" s="99" t="s">
        <v>4</v>
      </c>
    </row>
    <row r="9" spans="1:6" ht="51" x14ac:dyDescent="0.2">
      <c r="A9" s="71">
        <v>1</v>
      </c>
      <c r="B9" s="4" t="s">
        <v>46</v>
      </c>
      <c r="C9" s="66">
        <f>'1. melléklet'!E80-'2. melléklet'!E18</f>
        <v>51015242</v>
      </c>
      <c r="D9" s="66">
        <f>'1. melléklet'!F80-'2. melléklet'!F18</f>
        <v>-103413880</v>
      </c>
      <c r="E9" s="66">
        <f>'1. melléklet'!G80-'2. melléklet'!G18</f>
        <v>-75780516</v>
      </c>
      <c r="F9" s="66">
        <f>C9+D9+E9</f>
        <v>-128179154</v>
      </c>
    </row>
    <row r="10" spans="1:6" ht="63.75" x14ac:dyDescent="0.2">
      <c r="A10" s="71" t="s">
        <v>7</v>
      </c>
      <c r="B10" s="4" t="s">
        <v>47</v>
      </c>
      <c r="C10" s="66">
        <f>'1. melléklet'!E110-'2. melléklet'!E32</f>
        <v>-148627612</v>
      </c>
      <c r="D10" s="66">
        <f>'1. melléklet'!F110-'2. melléklet'!F32</f>
        <v>53475000</v>
      </c>
      <c r="E10" s="66">
        <f>'1. melléklet'!G110-'2. melléklet'!G32</f>
        <v>223331766</v>
      </c>
      <c r="F10" s="66">
        <f>C10+D10+E10</f>
        <v>128179154</v>
      </c>
    </row>
    <row r="17" spans="4:4" x14ac:dyDescent="0.2">
      <c r="D17" s="100"/>
    </row>
  </sheetData>
  <mergeCells count="4">
    <mergeCell ref="C7:F7"/>
    <mergeCell ref="A7:A8"/>
    <mergeCell ref="A3:F3"/>
    <mergeCell ref="A1:F1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H36"/>
  <sheetViews>
    <sheetView zoomScaleNormal="100" workbookViewId="0">
      <selection activeCell="E11" sqref="E11"/>
    </sheetView>
  </sheetViews>
  <sheetFormatPr defaultColWidth="9.140625" defaultRowHeight="11.25" x14ac:dyDescent="0.2"/>
  <cols>
    <col min="1" max="1" width="4.85546875" style="28" bestFit="1" customWidth="1"/>
    <col min="2" max="2" width="25.7109375" style="28" customWidth="1"/>
    <col min="3" max="3" width="13.7109375" style="28" bestFit="1" customWidth="1"/>
    <col min="4" max="4" width="25.7109375" style="28" customWidth="1"/>
    <col min="5" max="5" width="13.7109375" style="28" bestFit="1" customWidth="1"/>
    <col min="6" max="6" width="19.42578125" style="28" customWidth="1"/>
    <col min="7" max="7" width="20.42578125" style="28" customWidth="1"/>
    <col min="8" max="8" width="16" style="28" customWidth="1"/>
    <col min="9" max="16384" width="9.140625" style="28"/>
  </cols>
  <sheetData>
    <row r="1" spans="1:8" ht="12.75" customHeight="1" x14ac:dyDescent="0.2">
      <c r="A1" s="187" t="s">
        <v>536</v>
      </c>
      <c r="B1" s="187"/>
      <c r="C1" s="187"/>
      <c r="D1" s="187"/>
      <c r="E1" s="187"/>
      <c r="F1" s="69"/>
      <c r="G1" s="69"/>
      <c r="H1" s="69"/>
    </row>
    <row r="3" spans="1:8" ht="15.75" customHeight="1" x14ac:dyDescent="0.2">
      <c r="A3" s="201" t="s">
        <v>48</v>
      </c>
      <c r="B3" s="201"/>
      <c r="C3" s="201"/>
      <c r="D3" s="201"/>
      <c r="E3" s="201"/>
    </row>
    <row r="4" spans="1:8" ht="15.75" customHeight="1" x14ac:dyDescent="0.2">
      <c r="A4" s="201" t="s">
        <v>49</v>
      </c>
      <c r="B4" s="201"/>
      <c r="C4" s="201"/>
      <c r="D4" s="201"/>
      <c r="E4" s="201"/>
      <c r="F4" s="25"/>
    </row>
    <row r="5" spans="1:8" ht="15.75" customHeight="1" x14ac:dyDescent="0.2">
      <c r="A5" s="26"/>
      <c r="B5" s="26"/>
      <c r="C5" s="26"/>
      <c r="D5" s="26"/>
      <c r="E5" s="26"/>
      <c r="F5" s="25"/>
    </row>
    <row r="6" spans="1:8" x14ac:dyDescent="0.2">
      <c r="A6" s="202" t="s">
        <v>138</v>
      </c>
      <c r="B6" s="200" t="s">
        <v>50</v>
      </c>
      <c r="C6" s="200"/>
      <c r="D6" s="200" t="s">
        <v>51</v>
      </c>
      <c r="E6" s="200"/>
      <c r="F6" s="25"/>
    </row>
    <row r="7" spans="1:8" ht="54" customHeight="1" x14ac:dyDescent="0.2">
      <c r="A7" s="203"/>
      <c r="B7" s="56" t="s">
        <v>52</v>
      </c>
      <c r="C7" s="56" t="s">
        <v>576</v>
      </c>
      <c r="D7" s="56" t="s">
        <v>52</v>
      </c>
      <c r="E7" s="56" t="s">
        <v>576</v>
      </c>
      <c r="F7" s="25"/>
    </row>
    <row r="8" spans="1:8" x14ac:dyDescent="0.2">
      <c r="A8" s="56">
        <v>1</v>
      </c>
      <c r="B8" s="56">
        <v>2</v>
      </c>
      <c r="C8" s="56" t="s">
        <v>9</v>
      </c>
      <c r="D8" s="56" t="s">
        <v>39</v>
      </c>
      <c r="E8" s="56" t="s">
        <v>11</v>
      </c>
      <c r="F8" s="25"/>
    </row>
    <row r="9" spans="1:8" ht="25.5" x14ac:dyDescent="0.2">
      <c r="A9" s="70" t="s">
        <v>5</v>
      </c>
      <c r="B9" s="71" t="s">
        <v>53</v>
      </c>
      <c r="C9" s="72">
        <f>'1. melléklet'!H19</f>
        <v>657396147</v>
      </c>
      <c r="D9" s="71" t="s">
        <v>54</v>
      </c>
      <c r="E9" s="72">
        <f>'2. melléklet'!H10</f>
        <v>597974169</v>
      </c>
      <c r="F9" s="25"/>
    </row>
    <row r="10" spans="1:8" ht="38.25" x14ac:dyDescent="0.2">
      <c r="A10" s="70" t="s">
        <v>7</v>
      </c>
      <c r="B10" s="71" t="s">
        <v>55</v>
      </c>
      <c r="C10" s="72">
        <f>'1. melléklet'!H24</f>
        <v>26295846</v>
      </c>
      <c r="D10" s="71" t="s">
        <v>32</v>
      </c>
      <c r="E10" s="72">
        <f>'2. melléklet'!H11</f>
        <v>98655461</v>
      </c>
      <c r="F10" s="25"/>
    </row>
    <row r="11" spans="1:8" ht="12.75" x14ac:dyDescent="0.2">
      <c r="A11" s="70" t="s">
        <v>9</v>
      </c>
      <c r="B11" s="71" t="s">
        <v>56</v>
      </c>
      <c r="C11" s="73"/>
      <c r="D11" s="71" t="s">
        <v>57</v>
      </c>
      <c r="E11" s="72">
        <f>'2. melléklet'!H12</f>
        <v>346267667</v>
      </c>
      <c r="F11" s="25"/>
    </row>
    <row r="12" spans="1:8" ht="12.75" x14ac:dyDescent="0.2">
      <c r="A12" s="70" t="s">
        <v>39</v>
      </c>
      <c r="B12" s="71" t="s">
        <v>58</v>
      </c>
      <c r="C12" s="72">
        <f>'1. melléklet'!H45</f>
        <v>245000000</v>
      </c>
      <c r="D12" s="71" t="s">
        <v>34</v>
      </c>
      <c r="E12" s="72">
        <f>'2. melléklet'!H13</f>
        <v>2200000</v>
      </c>
      <c r="F12" s="25"/>
    </row>
    <row r="13" spans="1:8" ht="25.5" x14ac:dyDescent="0.2">
      <c r="A13" s="70" t="s">
        <v>11</v>
      </c>
      <c r="B13" s="71" t="s">
        <v>59</v>
      </c>
      <c r="C13" s="73"/>
      <c r="D13" s="71" t="s">
        <v>35</v>
      </c>
      <c r="E13" s="72">
        <f>'2. melléklet'!H14-E14-' 6.4 melléklet'!C19</f>
        <v>119635000</v>
      </c>
      <c r="F13" s="25"/>
    </row>
    <row r="14" spans="1:8" ht="12.75" x14ac:dyDescent="0.2">
      <c r="A14" s="70" t="s">
        <v>18</v>
      </c>
      <c r="B14" s="71" t="s">
        <v>60</v>
      </c>
      <c r="C14" s="73"/>
      <c r="D14" s="71" t="s">
        <v>61</v>
      </c>
      <c r="E14" s="72"/>
      <c r="F14" s="25"/>
    </row>
    <row r="15" spans="1:8" ht="12.75" x14ac:dyDescent="0.2">
      <c r="A15" s="70" t="s">
        <v>40</v>
      </c>
      <c r="B15" s="71" t="s">
        <v>17</v>
      </c>
      <c r="C15" s="72">
        <f>'1. melléklet'!H61</f>
        <v>105599000</v>
      </c>
      <c r="D15" s="71" t="s">
        <v>187</v>
      </c>
      <c r="E15" s="72"/>
      <c r="F15" s="25"/>
    </row>
    <row r="16" spans="1:8" ht="12.75" x14ac:dyDescent="0.2">
      <c r="A16" s="70" t="s">
        <v>24</v>
      </c>
      <c r="B16" s="71"/>
      <c r="C16" s="73"/>
      <c r="D16" s="71" t="s">
        <v>188</v>
      </c>
      <c r="E16" s="72"/>
      <c r="F16" s="25"/>
    </row>
    <row r="17" spans="1:8" ht="12.75" x14ac:dyDescent="0.2">
      <c r="A17" s="70" t="s">
        <v>25</v>
      </c>
      <c r="B17" s="4"/>
      <c r="C17" s="73"/>
      <c r="D17" s="71"/>
      <c r="E17" s="73"/>
      <c r="F17" s="25"/>
    </row>
    <row r="18" spans="1:8" ht="12.75" x14ac:dyDescent="0.2">
      <c r="A18" s="70" t="s">
        <v>44</v>
      </c>
      <c r="B18" s="71"/>
      <c r="C18" s="73"/>
      <c r="D18" s="71"/>
      <c r="E18" s="73"/>
      <c r="F18" s="25"/>
    </row>
    <row r="19" spans="1:8" ht="12.75" x14ac:dyDescent="0.2">
      <c r="A19" s="70" t="s">
        <v>62</v>
      </c>
      <c r="B19" s="71"/>
      <c r="C19" s="73"/>
      <c r="D19" s="71"/>
      <c r="E19" s="73"/>
      <c r="F19" s="25"/>
    </row>
    <row r="20" spans="1:8" ht="12.75" x14ac:dyDescent="0.2">
      <c r="A20" s="70" t="s">
        <v>63</v>
      </c>
      <c r="B20" s="71"/>
      <c r="C20" s="73"/>
      <c r="D20" s="71"/>
      <c r="E20" s="73"/>
      <c r="F20" s="25"/>
    </row>
    <row r="21" spans="1:8" ht="38.25" x14ac:dyDescent="0.2">
      <c r="A21" s="74" t="s">
        <v>64</v>
      </c>
      <c r="B21" s="74" t="s">
        <v>65</v>
      </c>
      <c r="C21" s="50">
        <f>SUM(C9:C20)</f>
        <v>1034290993</v>
      </c>
      <c r="D21" s="74" t="s">
        <v>66</v>
      </c>
      <c r="E21" s="50">
        <f>SUM(E9:E20)</f>
        <v>1164732297</v>
      </c>
      <c r="F21" s="164">
        <f>C21+'4.2 melléklet'!C22-'1. melléklet'!H80</f>
        <v>0</v>
      </c>
      <c r="G21" s="164">
        <f>E21+'4.2 melléklet'!E22-'2. melléklet'!H18</f>
        <v>0</v>
      </c>
      <c r="H21" s="30" t="s">
        <v>183</v>
      </c>
    </row>
    <row r="22" spans="1:8" ht="25.5" x14ac:dyDescent="0.2">
      <c r="A22" s="71" t="s">
        <v>67</v>
      </c>
      <c r="B22" s="71" t="s">
        <v>68</v>
      </c>
      <c r="C22" s="75"/>
      <c r="D22" s="71" t="s">
        <v>69</v>
      </c>
      <c r="E22" s="73"/>
      <c r="F22" s="25"/>
    </row>
    <row r="23" spans="1:8" ht="25.5" x14ac:dyDescent="0.2">
      <c r="A23" s="71" t="s">
        <v>70</v>
      </c>
      <c r="B23" s="71" t="s">
        <v>71</v>
      </c>
      <c r="C23" s="72">
        <f>'1. melléklet'!H92</f>
        <v>154475000</v>
      </c>
      <c r="D23" s="71" t="s">
        <v>72</v>
      </c>
      <c r="E23" s="73"/>
      <c r="F23" s="25"/>
    </row>
    <row r="24" spans="1:8" ht="25.5" x14ac:dyDescent="0.2">
      <c r="A24" s="71" t="s">
        <v>73</v>
      </c>
      <c r="B24" s="71" t="s">
        <v>74</v>
      </c>
      <c r="C24" s="73"/>
      <c r="D24" s="71" t="s">
        <v>75</v>
      </c>
      <c r="E24" s="73"/>
      <c r="F24" s="25"/>
    </row>
    <row r="25" spans="1:8" ht="25.5" x14ac:dyDescent="0.2">
      <c r="A25" s="71" t="s">
        <v>76</v>
      </c>
      <c r="B25" s="71" t="s">
        <v>77</v>
      </c>
      <c r="C25" s="73"/>
      <c r="D25" s="71" t="s">
        <v>78</v>
      </c>
      <c r="E25" s="73"/>
      <c r="F25" s="25"/>
    </row>
    <row r="26" spans="1:8" ht="25.5" x14ac:dyDescent="0.2">
      <c r="A26" s="71" t="s">
        <v>79</v>
      </c>
      <c r="B26" s="71" t="s">
        <v>80</v>
      </c>
      <c r="C26" s="72">
        <f>'1. melléklet'!H95-'9.7 melléklet'!H126</f>
        <v>723486956</v>
      </c>
      <c r="D26" s="71" t="s">
        <v>81</v>
      </c>
      <c r="E26" s="73"/>
      <c r="F26" s="25"/>
    </row>
    <row r="27" spans="1:8" ht="38.25" x14ac:dyDescent="0.2">
      <c r="A27" s="71" t="s">
        <v>82</v>
      </c>
      <c r="B27" s="71" t="s">
        <v>83</v>
      </c>
      <c r="C27" s="76"/>
      <c r="D27" s="71" t="s">
        <v>84</v>
      </c>
      <c r="E27" s="73"/>
      <c r="F27" s="25"/>
    </row>
    <row r="28" spans="1:8" ht="38.25" x14ac:dyDescent="0.2">
      <c r="A28" s="71" t="s">
        <v>85</v>
      </c>
      <c r="B28" s="71" t="s">
        <v>86</v>
      </c>
      <c r="C28" s="73"/>
      <c r="D28" s="71" t="s">
        <v>42</v>
      </c>
      <c r="E28" s="72">
        <f>'2. melléklet'!H22</f>
        <v>26295846</v>
      </c>
      <c r="F28" s="25"/>
    </row>
    <row r="29" spans="1:8" ht="12.75" x14ac:dyDescent="0.2">
      <c r="A29" s="71" t="s">
        <v>88</v>
      </c>
      <c r="B29" s="71" t="s">
        <v>89</v>
      </c>
      <c r="C29" s="73"/>
      <c r="D29" s="71" t="s">
        <v>90</v>
      </c>
      <c r="E29" s="72">
        <f>'2. melléklet'!H23</f>
        <v>732136926</v>
      </c>
      <c r="F29" s="25"/>
    </row>
    <row r="30" spans="1:8" ht="38.25" x14ac:dyDescent="0.2">
      <c r="A30" s="74" t="s">
        <v>91</v>
      </c>
      <c r="B30" s="74" t="s">
        <v>92</v>
      </c>
      <c r="C30" s="50">
        <f>SUM(C22:C29)</f>
        <v>877961956</v>
      </c>
      <c r="D30" s="74" t="s">
        <v>93</v>
      </c>
      <c r="E30" s="50">
        <f>SUM(E28:E29)</f>
        <v>758432772</v>
      </c>
      <c r="F30" s="164">
        <f>C30+'4.2 melléklet'!C35-'1. melléklet'!H110</f>
        <v>0</v>
      </c>
      <c r="G30" s="164">
        <f>E30+'4.2 melléklet'!E35+-'2. melléklet'!H32</f>
        <v>0</v>
      </c>
    </row>
    <row r="31" spans="1:8" ht="25.5" x14ac:dyDescent="0.2">
      <c r="A31" s="80" t="s">
        <v>94</v>
      </c>
      <c r="B31" s="80" t="s">
        <v>95</v>
      </c>
      <c r="C31" s="81">
        <f>C21+C30</f>
        <v>1912252949</v>
      </c>
      <c r="D31" s="80" t="s">
        <v>96</v>
      </c>
      <c r="E31" s="81">
        <f>E21+E30</f>
        <v>1923165069</v>
      </c>
      <c r="F31" s="164">
        <f>C31+'4.2 melléklet'!C36-'1. melléklet'!H111</f>
        <v>0</v>
      </c>
      <c r="G31" s="164">
        <f>E31+'4.2 melléklet'!E36-'2. melléklet'!H33</f>
        <v>0</v>
      </c>
    </row>
    <row r="32" spans="1:8" ht="12.75" x14ac:dyDescent="0.2">
      <c r="A32" s="77" t="s">
        <v>97</v>
      </c>
      <c r="B32" s="77" t="s">
        <v>98</v>
      </c>
      <c r="C32" s="79"/>
      <c r="D32" s="77" t="s">
        <v>100</v>
      </c>
      <c r="E32" s="78">
        <f>C31-E31</f>
        <v>-10912120</v>
      </c>
      <c r="F32" s="25"/>
    </row>
    <row r="33" spans="1:6" ht="12.75" x14ac:dyDescent="0.2">
      <c r="A33" s="77" t="s">
        <v>101</v>
      </c>
      <c r="B33" s="77" t="s">
        <v>102</v>
      </c>
      <c r="C33" s="79"/>
      <c r="D33" s="77" t="s">
        <v>103</v>
      </c>
      <c r="E33" s="78">
        <f>E32</f>
        <v>-10912120</v>
      </c>
      <c r="F33" s="25"/>
    </row>
    <row r="34" spans="1:6" x14ac:dyDescent="0.2">
      <c r="A34" s="27"/>
    </row>
    <row r="35" spans="1:6" x14ac:dyDescent="0.2">
      <c r="C35" s="30"/>
      <c r="D35" s="30"/>
      <c r="E35" s="30"/>
    </row>
    <row r="36" spans="1:6" x14ac:dyDescent="0.2">
      <c r="A36" s="27"/>
      <c r="C36" s="30"/>
      <c r="D36" s="30"/>
      <c r="E36" s="30"/>
    </row>
  </sheetData>
  <mergeCells count="6">
    <mergeCell ref="A1:E1"/>
    <mergeCell ref="B6:C6"/>
    <mergeCell ref="D6:E6"/>
    <mergeCell ref="A3:E3"/>
    <mergeCell ref="A4:E4"/>
    <mergeCell ref="A6:A7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F42"/>
  <sheetViews>
    <sheetView topLeftCell="A19" zoomScaleNormal="100" workbookViewId="0">
      <selection activeCell="I32" sqref="I32"/>
    </sheetView>
  </sheetViews>
  <sheetFormatPr defaultColWidth="9.140625" defaultRowHeight="11.25" x14ac:dyDescent="0.2"/>
  <cols>
    <col min="1" max="1" width="4.85546875" style="28" customWidth="1"/>
    <col min="2" max="2" width="23.7109375" style="28" customWidth="1"/>
    <col min="3" max="3" width="12.7109375" style="28" bestFit="1" customWidth="1"/>
    <col min="4" max="4" width="23.7109375" style="28" customWidth="1"/>
    <col min="5" max="5" width="12.28515625" style="28" bestFit="1" customWidth="1"/>
    <col min="6" max="16384" width="9.140625" style="28"/>
  </cols>
  <sheetData>
    <row r="1" spans="1:6" ht="12.75" x14ac:dyDescent="0.2">
      <c r="A1" s="187" t="s">
        <v>537</v>
      </c>
      <c r="B1" s="187"/>
      <c r="C1" s="187"/>
      <c r="D1" s="187"/>
      <c r="E1" s="187"/>
    </row>
    <row r="2" spans="1:6" ht="12.75" x14ac:dyDescent="0.2">
      <c r="A2" s="1"/>
      <c r="B2" s="1"/>
      <c r="C2" s="1"/>
      <c r="D2" s="1"/>
      <c r="E2" s="1"/>
    </row>
    <row r="3" spans="1:6" ht="12.75" x14ac:dyDescent="0.2">
      <c r="A3" s="1"/>
      <c r="B3" s="1"/>
      <c r="C3" s="1"/>
      <c r="D3" s="1"/>
      <c r="E3" s="1"/>
    </row>
    <row r="4" spans="1:6" ht="12.75" x14ac:dyDescent="0.2">
      <c r="A4" s="201" t="s">
        <v>104</v>
      </c>
      <c r="B4" s="201"/>
      <c r="C4" s="201"/>
      <c r="D4" s="201"/>
      <c r="E4" s="201"/>
    </row>
    <row r="5" spans="1:6" ht="12.75" x14ac:dyDescent="0.2">
      <c r="A5" s="201" t="s">
        <v>49</v>
      </c>
      <c r="B5" s="201"/>
      <c r="C5" s="201"/>
      <c r="D5" s="201"/>
      <c r="E5" s="201"/>
      <c r="F5" s="29"/>
    </row>
    <row r="6" spans="1:6" ht="12.75" x14ac:dyDescent="0.2">
      <c r="A6" s="65"/>
      <c r="B6" s="65"/>
      <c r="C6" s="65"/>
      <c r="D6" s="65"/>
      <c r="E6" s="65"/>
      <c r="F6" s="29"/>
    </row>
    <row r="7" spans="1:6" ht="11.25" customHeight="1" x14ac:dyDescent="0.2">
      <c r="A7" s="204"/>
      <c r="B7" s="205"/>
      <c r="C7" s="205"/>
      <c r="D7" s="205"/>
      <c r="E7" s="206"/>
      <c r="F7" s="29"/>
    </row>
    <row r="8" spans="1:6" ht="12.75" customHeight="1" x14ac:dyDescent="0.2">
      <c r="A8" s="202" t="s">
        <v>138</v>
      </c>
      <c r="B8" s="200" t="s">
        <v>50</v>
      </c>
      <c r="C8" s="200"/>
      <c r="D8" s="200" t="s">
        <v>51</v>
      </c>
      <c r="E8" s="200"/>
      <c r="F8" s="29"/>
    </row>
    <row r="9" spans="1:6" ht="21" x14ac:dyDescent="0.2">
      <c r="A9" s="203"/>
      <c r="B9" s="57" t="s">
        <v>52</v>
      </c>
      <c r="C9" s="57" t="s">
        <v>576</v>
      </c>
      <c r="D9" s="57" t="s">
        <v>52</v>
      </c>
      <c r="E9" s="57" t="s">
        <v>576</v>
      </c>
      <c r="F9" s="29"/>
    </row>
    <row r="10" spans="1:6" x14ac:dyDescent="0.2">
      <c r="A10" s="57">
        <v>1</v>
      </c>
      <c r="B10" s="57">
        <v>2</v>
      </c>
      <c r="C10" s="57" t="s">
        <v>9</v>
      </c>
      <c r="D10" s="57" t="s">
        <v>39</v>
      </c>
      <c r="E10" s="57" t="s">
        <v>11</v>
      </c>
      <c r="F10" s="29"/>
    </row>
    <row r="11" spans="1:6" ht="38.25" x14ac:dyDescent="0.2">
      <c r="A11" s="70" t="s">
        <v>5</v>
      </c>
      <c r="B11" s="71" t="s">
        <v>105</v>
      </c>
      <c r="C11" s="72"/>
      <c r="D11" s="71" t="s">
        <v>36</v>
      </c>
      <c r="E11" s="72">
        <f>'2. melléklet'!H15</f>
        <v>13237850</v>
      </c>
      <c r="F11" s="29"/>
    </row>
    <row r="12" spans="1:6" ht="25.5" x14ac:dyDescent="0.2">
      <c r="A12" s="70" t="s">
        <v>7</v>
      </c>
      <c r="B12" s="71" t="s">
        <v>106</v>
      </c>
      <c r="C12" s="73"/>
      <c r="D12" s="71" t="s">
        <v>107</v>
      </c>
      <c r="E12" s="73"/>
      <c r="F12" s="29"/>
    </row>
    <row r="13" spans="1:6" ht="12.75" x14ac:dyDescent="0.2">
      <c r="A13" s="70" t="s">
        <v>9</v>
      </c>
      <c r="B13" s="71" t="s">
        <v>108</v>
      </c>
      <c r="C13" s="72"/>
      <c r="D13" s="71" t="s">
        <v>37</v>
      </c>
      <c r="E13" s="72">
        <f>'2. melléklet'!H16</f>
        <v>81500000</v>
      </c>
      <c r="F13" s="29"/>
    </row>
    <row r="14" spans="1:6" ht="25.5" x14ac:dyDescent="0.2">
      <c r="A14" s="70" t="s">
        <v>39</v>
      </c>
      <c r="B14" s="71" t="s">
        <v>109</v>
      </c>
      <c r="C14" s="73"/>
      <c r="D14" s="71" t="s">
        <v>110</v>
      </c>
      <c r="E14" s="72"/>
      <c r="F14" s="29"/>
    </row>
    <row r="15" spans="1:6" ht="25.5" x14ac:dyDescent="0.2">
      <c r="A15" s="70" t="s">
        <v>11</v>
      </c>
      <c r="B15" s="71" t="s">
        <v>111</v>
      </c>
      <c r="C15" s="73"/>
      <c r="D15" s="71" t="s">
        <v>38</v>
      </c>
      <c r="E15" s="72"/>
      <c r="F15" s="29"/>
    </row>
    <row r="16" spans="1:6" ht="25.5" x14ac:dyDescent="0.2">
      <c r="A16" s="70" t="s">
        <v>18</v>
      </c>
      <c r="B16" s="71" t="s">
        <v>112</v>
      </c>
      <c r="C16" s="72">
        <f>'1. melléklet'!H63</f>
        <v>103000000</v>
      </c>
      <c r="D16" s="71" t="s">
        <v>113</v>
      </c>
      <c r="E16" s="72">
        <f>' 6.4 melléklet'!C19</f>
        <v>6000000</v>
      </c>
      <c r="F16" s="29"/>
    </row>
    <row r="17" spans="1:6" ht="12.75" x14ac:dyDescent="0.2">
      <c r="A17" s="70" t="s">
        <v>40</v>
      </c>
      <c r="B17" s="71"/>
      <c r="C17" s="73"/>
      <c r="D17" s="71"/>
      <c r="E17" s="73"/>
      <c r="F17" s="29"/>
    </row>
    <row r="18" spans="1:6" ht="12.75" x14ac:dyDescent="0.2">
      <c r="A18" s="70" t="s">
        <v>24</v>
      </c>
      <c r="B18" s="71"/>
      <c r="C18" s="73"/>
      <c r="D18" s="71"/>
      <c r="E18" s="73"/>
      <c r="F18" s="29"/>
    </row>
    <row r="19" spans="1:6" ht="12.75" x14ac:dyDescent="0.2">
      <c r="A19" s="70" t="s">
        <v>25</v>
      </c>
      <c r="B19" s="71"/>
      <c r="C19" s="73"/>
      <c r="D19" s="71"/>
      <c r="E19" s="73"/>
      <c r="F19" s="29"/>
    </row>
    <row r="20" spans="1:6" ht="12.75" x14ac:dyDescent="0.2">
      <c r="A20" s="70" t="s">
        <v>44</v>
      </c>
      <c r="B20" s="71"/>
      <c r="C20" s="73"/>
      <c r="D20" s="71"/>
      <c r="E20" s="73"/>
      <c r="F20" s="29"/>
    </row>
    <row r="21" spans="1:6" ht="12.75" x14ac:dyDescent="0.2">
      <c r="A21" s="70" t="s">
        <v>62</v>
      </c>
      <c r="B21" s="71"/>
      <c r="C21" s="73"/>
      <c r="D21" s="71"/>
      <c r="E21" s="73"/>
      <c r="F21" s="29"/>
    </row>
    <row r="22" spans="1:6" ht="38.25" x14ac:dyDescent="0.2">
      <c r="A22" s="74" t="s">
        <v>63</v>
      </c>
      <c r="B22" s="74" t="s">
        <v>115</v>
      </c>
      <c r="C22" s="50">
        <f>SUM(C16:C21)</f>
        <v>103000000</v>
      </c>
      <c r="D22" s="74" t="s">
        <v>116</v>
      </c>
      <c r="E22" s="50">
        <f>E11+E13+E16</f>
        <v>100737850</v>
      </c>
      <c r="F22" s="29"/>
    </row>
    <row r="23" spans="1:6" ht="25.5" x14ac:dyDescent="0.2">
      <c r="A23" s="70" t="s">
        <v>64</v>
      </c>
      <c r="B23" s="82" t="s">
        <v>117</v>
      </c>
      <c r="C23" s="75">
        <f>C24+C25+C26+C27+C28</f>
        <v>8649970</v>
      </c>
      <c r="D23" s="71" t="s">
        <v>69</v>
      </c>
      <c r="E23" s="73"/>
      <c r="F23" s="29"/>
    </row>
    <row r="24" spans="1:6" ht="25.5" x14ac:dyDescent="0.2">
      <c r="A24" s="70" t="s">
        <v>67</v>
      </c>
      <c r="B24" s="83" t="s">
        <v>118</v>
      </c>
      <c r="C24" s="72"/>
      <c r="D24" s="71" t="s">
        <v>119</v>
      </c>
      <c r="E24" s="73"/>
      <c r="F24" s="29"/>
    </row>
    <row r="25" spans="1:6" ht="25.5" x14ac:dyDescent="0.2">
      <c r="A25" s="70" t="s">
        <v>70</v>
      </c>
      <c r="B25" s="83" t="s">
        <v>120</v>
      </c>
      <c r="C25" s="73"/>
      <c r="D25" s="71" t="s">
        <v>75</v>
      </c>
      <c r="E25" s="73"/>
      <c r="F25" s="29"/>
    </row>
    <row r="26" spans="1:6" ht="25.5" x14ac:dyDescent="0.2">
      <c r="A26" s="70" t="s">
        <v>73</v>
      </c>
      <c r="B26" s="83" t="s">
        <v>121</v>
      </c>
      <c r="C26" s="73"/>
      <c r="D26" s="71" t="s">
        <v>78</v>
      </c>
      <c r="E26" s="73"/>
      <c r="F26" s="29"/>
    </row>
    <row r="27" spans="1:6" ht="12.75" x14ac:dyDescent="0.2">
      <c r="A27" s="70" t="s">
        <v>76</v>
      </c>
      <c r="B27" s="83" t="s">
        <v>122</v>
      </c>
      <c r="C27" s="73"/>
      <c r="D27" s="71" t="s">
        <v>81</v>
      </c>
      <c r="E27" s="73"/>
      <c r="F27" s="29"/>
    </row>
    <row r="28" spans="1:6" ht="38.25" x14ac:dyDescent="0.2">
      <c r="A28" s="70" t="s">
        <v>79</v>
      </c>
      <c r="B28" s="83" t="s">
        <v>123</v>
      </c>
      <c r="C28" s="72">
        <f>'9.7 melléklet'!H126</f>
        <v>8649970</v>
      </c>
      <c r="D28" s="71" t="s">
        <v>124</v>
      </c>
      <c r="E28" s="73"/>
      <c r="F28" s="29"/>
    </row>
    <row r="29" spans="1:6" ht="38.25" x14ac:dyDescent="0.2">
      <c r="A29" s="70" t="s">
        <v>82</v>
      </c>
      <c r="B29" s="82" t="s">
        <v>125</v>
      </c>
      <c r="C29" s="76"/>
      <c r="D29" s="71" t="s">
        <v>87</v>
      </c>
      <c r="E29" s="73"/>
      <c r="F29" s="29"/>
    </row>
    <row r="30" spans="1:6" ht="25.5" x14ac:dyDescent="0.2">
      <c r="A30" s="70" t="s">
        <v>85</v>
      </c>
      <c r="B30" s="83" t="s">
        <v>126</v>
      </c>
      <c r="C30" s="73"/>
      <c r="D30" s="71" t="s">
        <v>43</v>
      </c>
      <c r="E30" s="73"/>
      <c r="F30" s="29"/>
    </row>
    <row r="31" spans="1:6" ht="25.5" x14ac:dyDescent="0.2">
      <c r="A31" s="70" t="s">
        <v>88</v>
      </c>
      <c r="B31" s="83" t="s">
        <v>127</v>
      </c>
      <c r="C31" s="73"/>
      <c r="D31" s="71"/>
      <c r="E31" s="73"/>
      <c r="F31" s="29"/>
    </row>
    <row r="32" spans="1:6" ht="25.5" x14ac:dyDescent="0.2">
      <c r="A32" s="70" t="s">
        <v>91</v>
      </c>
      <c r="B32" s="83" t="s">
        <v>128</v>
      </c>
      <c r="C32" s="73"/>
      <c r="D32" s="71"/>
      <c r="E32" s="73"/>
      <c r="F32" s="29"/>
    </row>
    <row r="33" spans="1:6" ht="12.75" x14ac:dyDescent="0.2">
      <c r="A33" s="70" t="s">
        <v>94</v>
      </c>
      <c r="B33" s="83" t="s">
        <v>129</v>
      </c>
      <c r="C33" s="73"/>
      <c r="D33" s="71"/>
      <c r="E33" s="73"/>
      <c r="F33" s="29"/>
    </row>
    <row r="34" spans="1:6" ht="25.5" x14ac:dyDescent="0.2">
      <c r="A34" s="70" t="s">
        <v>97</v>
      </c>
      <c r="B34" s="83" t="s">
        <v>130</v>
      </c>
      <c r="C34" s="73"/>
      <c r="D34" s="71"/>
      <c r="E34" s="73"/>
      <c r="F34" s="29"/>
    </row>
    <row r="35" spans="1:6" ht="38.25" x14ac:dyDescent="0.2">
      <c r="A35" s="74" t="s">
        <v>101</v>
      </c>
      <c r="B35" s="74" t="s">
        <v>131</v>
      </c>
      <c r="C35" s="50">
        <f>C23+C29</f>
        <v>8649970</v>
      </c>
      <c r="D35" s="74" t="s">
        <v>132</v>
      </c>
      <c r="E35" s="50"/>
      <c r="F35" s="29"/>
    </row>
    <row r="36" spans="1:6" ht="25.5" x14ac:dyDescent="0.2">
      <c r="A36" s="80" t="s">
        <v>133</v>
      </c>
      <c r="B36" s="80" t="s">
        <v>134</v>
      </c>
      <c r="C36" s="81">
        <f>C35+C22</f>
        <v>111649970</v>
      </c>
      <c r="D36" s="80" t="s">
        <v>135</v>
      </c>
      <c r="E36" s="81">
        <f>E22</f>
        <v>100737850</v>
      </c>
      <c r="F36" s="29"/>
    </row>
    <row r="37" spans="1:6" ht="12.75" x14ac:dyDescent="0.2">
      <c r="A37" s="77" t="s">
        <v>136</v>
      </c>
      <c r="B37" s="77" t="s">
        <v>98</v>
      </c>
      <c r="C37" s="78">
        <f>E36-C36</f>
        <v>-10912120</v>
      </c>
      <c r="D37" s="77" t="s">
        <v>100</v>
      </c>
      <c r="E37" s="79" t="s">
        <v>99</v>
      </c>
      <c r="F37" s="29"/>
    </row>
    <row r="38" spans="1:6" ht="12.75" x14ac:dyDescent="0.2">
      <c r="A38" s="77" t="s">
        <v>137</v>
      </c>
      <c r="B38" s="77" t="s">
        <v>102</v>
      </c>
      <c r="C38" s="78">
        <f>C37</f>
        <v>-10912120</v>
      </c>
      <c r="D38" s="77" t="s">
        <v>103</v>
      </c>
      <c r="E38" s="79" t="s">
        <v>99</v>
      </c>
      <c r="F38" s="29"/>
    </row>
    <row r="39" spans="1:6" ht="12.75" x14ac:dyDescent="0.2">
      <c r="A39" s="84"/>
      <c r="B39" s="1"/>
      <c r="C39" s="85"/>
      <c r="D39" s="1"/>
      <c r="E39" s="1"/>
    </row>
    <row r="41" spans="1:6" x14ac:dyDescent="0.2">
      <c r="C41" s="30"/>
      <c r="D41" s="30"/>
      <c r="E41" s="30"/>
    </row>
    <row r="42" spans="1:6" x14ac:dyDescent="0.2">
      <c r="C42" s="30"/>
    </row>
  </sheetData>
  <mergeCells count="7">
    <mergeCell ref="A1:E1"/>
    <mergeCell ref="B8:C8"/>
    <mergeCell ref="D8:E8"/>
    <mergeCell ref="A4:E4"/>
    <mergeCell ref="A5:E5"/>
    <mergeCell ref="A7:E7"/>
    <mergeCell ref="A8:A9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3F78C"/>
    <pageSetUpPr fitToPage="1"/>
  </sheetPr>
  <dimension ref="A1:O30"/>
  <sheetViews>
    <sheetView workbookViewId="0">
      <selection activeCell="I19" sqref="I19"/>
    </sheetView>
  </sheetViews>
  <sheetFormatPr defaultRowHeight="15" x14ac:dyDescent="0.25"/>
  <cols>
    <col min="1" max="1" width="5.5703125" customWidth="1"/>
    <col min="2" max="2" width="22.28515625" customWidth="1"/>
    <col min="3" max="7" width="10.85546875" bestFit="1" customWidth="1"/>
    <col min="8" max="10" width="11.42578125" bestFit="1" customWidth="1"/>
    <col min="11" max="13" width="10.85546875" bestFit="1" customWidth="1"/>
    <col min="14" max="14" width="11.42578125" bestFit="1" customWidth="1"/>
    <col min="15" max="15" width="12.28515625" bestFit="1" customWidth="1"/>
  </cols>
  <sheetData>
    <row r="1" spans="1:15" ht="15.75" customHeight="1" x14ac:dyDescent="0.25">
      <c r="A1" s="207" t="s">
        <v>191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.75" customHeight="1" x14ac:dyDescent="0.25">
      <c r="A2" s="207" t="s">
        <v>577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x14ac:dyDescent="0.25">
      <c r="A3" s="86" t="s">
        <v>538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7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7" t="s">
        <v>0</v>
      </c>
    </row>
    <row r="5" spans="1:15" ht="25.5" x14ac:dyDescent="0.25">
      <c r="A5" s="63" t="s">
        <v>138</v>
      </c>
      <c r="B5" s="60" t="s">
        <v>52</v>
      </c>
      <c r="C5" s="60" t="s">
        <v>192</v>
      </c>
      <c r="D5" s="60" t="s">
        <v>193</v>
      </c>
      <c r="E5" s="60" t="s">
        <v>194</v>
      </c>
      <c r="F5" s="60" t="s">
        <v>195</v>
      </c>
      <c r="G5" s="60" t="s">
        <v>196</v>
      </c>
      <c r="H5" s="60" t="s">
        <v>197</v>
      </c>
      <c r="I5" s="60" t="s">
        <v>198</v>
      </c>
      <c r="J5" s="60" t="s">
        <v>199</v>
      </c>
      <c r="K5" s="60" t="s">
        <v>200</v>
      </c>
      <c r="L5" s="60" t="s">
        <v>201</v>
      </c>
      <c r="M5" s="60" t="s">
        <v>202</v>
      </c>
      <c r="N5" s="60" t="s">
        <v>203</v>
      </c>
      <c r="O5" s="60" t="s">
        <v>139</v>
      </c>
    </row>
    <row r="6" spans="1:15" x14ac:dyDescent="0.25">
      <c r="A6" s="87" t="s">
        <v>5</v>
      </c>
      <c r="B6" s="208" t="s">
        <v>50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15" ht="25.5" x14ac:dyDescent="0.25">
      <c r="A7" s="87" t="s">
        <v>7</v>
      </c>
      <c r="B7" s="71" t="s">
        <v>53</v>
      </c>
      <c r="C7" s="88">
        <f>ROUND($O$7/12,0)</f>
        <v>54783012</v>
      </c>
      <c r="D7" s="88">
        <f t="shared" ref="D7:I7" si="0">ROUND($O$7/12,0)</f>
        <v>54783012</v>
      </c>
      <c r="E7" s="88">
        <f t="shared" si="0"/>
        <v>54783012</v>
      </c>
      <c r="F7" s="88">
        <f t="shared" si="0"/>
        <v>54783012</v>
      </c>
      <c r="G7" s="88">
        <f t="shared" si="0"/>
        <v>54783012</v>
      </c>
      <c r="H7" s="88">
        <f t="shared" si="0"/>
        <v>54783012</v>
      </c>
      <c r="I7" s="88">
        <f t="shared" si="0"/>
        <v>54783012</v>
      </c>
      <c r="J7" s="88">
        <f>ROUND($O$7/12,0)+1</f>
        <v>54783013</v>
      </c>
      <c r="K7" s="88">
        <f>ROUND($O$7/12,0)</f>
        <v>54783012</v>
      </c>
      <c r="L7" s="88">
        <f>ROUND($O$7/12,0)</f>
        <v>54783012</v>
      </c>
      <c r="M7" s="88">
        <f>ROUND($O$7/12,0)+1</f>
        <v>54783013</v>
      </c>
      <c r="N7" s="88">
        <f>ROUND($O$7/12,0)+1</f>
        <v>54783013</v>
      </c>
      <c r="O7" s="88">
        <f>'1. melléklet'!H19</f>
        <v>657396147</v>
      </c>
    </row>
    <row r="8" spans="1:15" ht="25.5" x14ac:dyDescent="0.25">
      <c r="A8" s="87" t="s">
        <v>9</v>
      </c>
      <c r="B8" s="71" t="s">
        <v>204</v>
      </c>
      <c r="C8" s="88">
        <f>ROUND($O$8/12,0)-6</f>
        <v>2191315</v>
      </c>
      <c r="D8" s="88">
        <f t="shared" ref="D8:K8" si="1">ROUND($O$8/12,0)</f>
        <v>2191321</v>
      </c>
      <c r="E8" s="88">
        <f t="shared" si="1"/>
        <v>2191321</v>
      </c>
      <c r="F8" s="88">
        <f t="shared" si="1"/>
        <v>2191321</v>
      </c>
      <c r="G8" s="88">
        <f t="shared" si="1"/>
        <v>2191321</v>
      </c>
      <c r="H8" s="88">
        <f t="shared" si="1"/>
        <v>2191321</v>
      </c>
      <c r="I8" s="88">
        <f t="shared" si="1"/>
        <v>2191321</v>
      </c>
      <c r="J8" s="88">
        <f t="shared" si="1"/>
        <v>2191321</v>
      </c>
      <c r="K8" s="88">
        <f t="shared" si="1"/>
        <v>2191321</v>
      </c>
      <c r="L8" s="88">
        <f>ROUND($O$8/12,0)</f>
        <v>2191321</v>
      </c>
      <c r="M8" s="88">
        <f>ROUND($O$8/12,0)</f>
        <v>2191321</v>
      </c>
      <c r="N8" s="88">
        <f>ROUND($O$8/12,0)</f>
        <v>2191321</v>
      </c>
      <c r="O8" s="88">
        <f>'1. melléklet'!H24</f>
        <v>26295846</v>
      </c>
    </row>
    <row r="9" spans="1:15" ht="25.5" x14ac:dyDescent="0.25">
      <c r="A9" s="87" t="s">
        <v>39</v>
      </c>
      <c r="B9" s="71" t="s">
        <v>205</v>
      </c>
      <c r="C9" s="89"/>
      <c r="D9" s="89"/>
      <c r="E9" s="89"/>
      <c r="F9" s="88"/>
      <c r="G9" s="89"/>
      <c r="H9" s="89"/>
      <c r="I9" s="88"/>
      <c r="J9" s="89"/>
      <c r="K9" s="89"/>
      <c r="L9" s="89"/>
      <c r="M9" s="89"/>
      <c r="N9" s="89"/>
      <c r="O9" s="88"/>
    </row>
    <row r="10" spans="1:15" x14ac:dyDescent="0.25">
      <c r="A10" s="87" t="s">
        <v>11</v>
      </c>
      <c r="B10" s="87" t="s">
        <v>58</v>
      </c>
      <c r="C10" s="89"/>
      <c r="D10" s="89"/>
      <c r="E10" s="88">
        <f>O10/2</f>
        <v>122500000</v>
      </c>
      <c r="F10" s="89"/>
      <c r="G10" s="89"/>
      <c r="H10" s="89"/>
      <c r="I10" s="89"/>
      <c r="J10" s="89"/>
      <c r="K10" s="88">
        <f>O10/2</f>
        <v>122500000</v>
      </c>
      <c r="L10" s="89"/>
      <c r="M10" s="89"/>
      <c r="N10" s="89"/>
      <c r="O10" s="88">
        <v>245000000</v>
      </c>
    </row>
    <row r="11" spans="1:15" x14ac:dyDescent="0.25">
      <c r="A11" s="87" t="s">
        <v>18</v>
      </c>
      <c r="B11" s="87" t="s">
        <v>206</v>
      </c>
      <c r="C11" s="88">
        <f>ROUND($O$11/12,0)+277778</f>
        <v>9077695</v>
      </c>
      <c r="D11" s="88">
        <f>ROUND($O$11/12,0)+277778</f>
        <v>9077695</v>
      </c>
      <c r="E11" s="88">
        <f>ROUND($O$11/12,0)+277778</f>
        <v>9077695</v>
      </c>
      <c r="F11" s="88">
        <f>ROUND($O$11/12,0)+277778</f>
        <v>9077695</v>
      </c>
      <c r="G11" s="88">
        <f>ROUND($O$11/12,0)+277778</f>
        <v>9077695</v>
      </c>
      <c r="H11" s="88">
        <f>ROUND($O$11/12,0)-833334</f>
        <v>7966583</v>
      </c>
      <c r="I11" s="88">
        <f>ROUND($O$11/12,0)-833334</f>
        <v>7966583</v>
      </c>
      <c r="J11" s="88">
        <f>ROUND($O$11/12,0)-833334</f>
        <v>7966583</v>
      </c>
      <c r="K11" s="88">
        <f>ROUND($O$11/12,0)+277778</f>
        <v>9077695</v>
      </c>
      <c r="L11" s="88">
        <f>ROUND($O$11/12,0)+277778</f>
        <v>9077695</v>
      </c>
      <c r="M11" s="88">
        <f>ROUND($O$11/12,0)+277778</f>
        <v>9077695</v>
      </c>
      <c r="N11" s="88">
        <f>ROUND($O$11/12,0)+277774</f>
        <v>9077691</v>
      </c>
      <c r="O11" s="88">
        <f>'1. melléklet'!H61</f>
        <v>105599000</v>
      </c>
    </row>
    <row r="12" spans="1:15" x14ac:dyDescent="0.25">
      <c r="A12" s="87" t="s">
        <v>40</v>
      </c>
      <c r="B12" s="87" t="s">
        <v>108</v>
      </c>
      <c r="C12" s="89"/>
      <c r="D12" s="89"/>
      <c r="E12" s="89"/>
      <c r="F12" s="89"/>
      <c r="G12" s="89"/>
      <c r="H12" s="88">
        <v>103000000</v>
      </c>
      <c r="I12" s="89"/>
      <c r="J12" s="88"/>
      <c r="K12" s="89"/>
      <c r="L12" s="89"/>
      <c r="M12" s="89"/>
      <c r="N12" s="89"/>
      <c r="O12" s="96">
        <f>'1. melléklet'!H67</f>
        <v>103000000</v>
      </c>
    </row>
    <row r="13" spans="1:15" x14ac:dyDescent="0.25">
      <c r="A13" s="87" t="s">
        <v>24</v>
      </c>
      <c r="B13" s="87" t="s">
        <v>59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5.5" x14ac:dyDescent="0.25">
      <c r="A14" s="87" t="s">
        <v>25</v>
      </c>
      <c r="B14" s="71" t="s">
        <v>207</v>
      </c>
      <c r="C14" s="89"/>
      <c r="D14" s="89"/>
      <c r="E14" s="89"/>
      <c r="F14" s="89"/>
      <c r="G14" s="88"/>
      <c r="H14" s="89"/>
      <c r="I14" s="89"/>
      <c r="J14" s="89"/>
      <c r="K14" s="89"/>
      <c r="L14" s="89"/>
      <c r="M14" s="89"/>
      <c r="N14" s="89"/>
      <c r="O14" s="88"/>
    </row>
    <row r="15" spans="1:15" x14ac:dyDescent="0.25">
      <c r="A15" s="87" t="s">
        <v>44</v>
      </c>
      <c r="B15" s="87" t="s">
        <v>208</v>
      </c>
      <c r="C15" s="88">
        <f>'1. melléklet'!H90+61011416</f>
        <v>215486416</v>
      </c>
      <c r="D15" s="88">
        <v>61011410</v>
      </c>
      <c r="E15" s="88">
        <v>61011410</v>
      </c>
      <c r="F15" s="88">
        <v>61011410</v>
      </c>
      <c r="G15" s="88">
        <v>61011410</v>
      </c>
      <c r="H15" s="88">
        <v>61011410</v>
      </c>
      <c r="I15" s="88">
        <v>61011410</v>
      </c>
      <c r="J15" s="88">
        <v>61011410</v>
      </c>
      <c r="K15" s="88">
        <v>61011410</v>
      </c>
      <c r="L15" s="88">
        <v>61011410</v>
      </c>
      <c r="M15" s="88">
        <v>61011410</v>
      </c>
      <c r="N15" s="88">
        <v>61011410</v>
      </c>
      <c r="O15" s="88">
        <f t="shared" ref="O15" si="2">C15+D15+E15+F15+G15+H15+I15+J15+K15+L15+M15+N15</f>
        <v>886611926</v>
      </c>
    </row>
    <row r="16" spans="1:15" x14ac:dyDescent="0.25">
      <c r="A16" s="90" t="s">
        <v>62</v>
      </c>
      <c r="B16" s="91" t="s">
        <v>209</v>
      </c>
      <c r="C16" s="92">
        <f>C7+C8+C9+C10+C11+C12+C13+C14+C15</f>
        <v>281538438</v>
      </c>
      <c r="D16" s="92">
        <f t="shared" ref="D16:N16" si="3">D7+D8+D9+D10+D11+D12+D13+D14+D15</f>
        <v>127063438</v>
      </c>
      <c r="E16" s="92">
        <f t="shared" si="3"/>
        <v>249563438</v>
      </c>
      <c r="F16" s="92">
        <f t="shared" si="3"/>
        <v>127063438</v>
      </c>
      <c r="G16" s="92">
        <f t="shared" si="3"/>
        <v>127063438</v>
      </c>
      <c r="H16" s="92">
        <f t="shared" si="3"/>
        <v>228952326</v>
      </c>
      <c r="I16" s="92">
        <f t="shared" si="3"/>
        <v>125952326</v>
      </c>
      <c r="J16" s="92">
        <f t="shared" si="3"/>
        <v>125952327</v>
      </c>
      <c r="K16" s="92">
        <f t="shared" si="3"/>
        <v>249563438</v>
      </c>
      <c r="L16" s="92">
        <f t="shared" si="3"/>
        <v>127063438</v>
      </c>
      <c r="M16" s="92">
        <f t="shared" si="3"/>
        <v>127063439</v>
      </c>
      <c r="N16" s="92">
        <f t="shared" si="3"/>
        <v>127063435</v>
      </c>
      <c r="O16" s="92">
        <f>SUM(O7:O15)</f>
        <v>2023902919</v>
      </c>
    </row>
    <row r="17" spans="1:15" x14ac:dyDescent="0.25">
      <c r="A17" s="87" t="s">
        <v>63</v>
      </c>
      <c r="B17" s="208" t="s">
        <v>51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</row>
    <row r="18" spans="1:15" x14ac:dyDescent="0.25">
      <c r="A18" s="87" t="s">
        <v>64</v>
      </c>
      <c r="B18" s="87" t="s">
        <v>54</v>
      </c>
      <c r="C18" s="88">
        <f>ROUND($O$18/12,0)</f>
        <v>49831181</v>
      </c>
      <c r="D18" s="88">
        <f>ROUND($O$18/12,0)-1</f>
        <v>49831180</v>
      </c>
      <c r="E18" s="88">
        <f t="shared" ref="E18:N18" si="4">ROUND($O$18/12,0)</f>
        <v>49831181</v>
      </c>
      <c r="F18" s="88">
        <f t="shared" si="4"/>
        <v>49831181</v>
      </c>
      <c r="G18" s="88">
        <f t="shared" si="4"/>
        <v>49831181</v>
      </c>
      <c r="H18" s="88">
        <f t="shared" si="4"/>
        <v>49831181</v>
      </c>
      <c r="I18" s="88">
        <f t="shared" si="4"/>
        <v>49831181</v>
      </c>
      <c r="J18" s="88">
        <f t="shared" si="4"/>
        <v>49831181</v>
      </c>
      <c r="K18" s="88">
        <f t="shared" si="4"/>
        <v>49831181</v>
      </c>
      <c r="L18" s="88">
        <f>ROUND($O$18/12,0)-1</f>
        <v>49831180</v>
      </c>
      <c r="M18" s="88">
        <f>ROUND($O$18/12,0)-1</f>
        <v>49831180</v>
      </c>
      <c r="N18" s="88">
        <f t="shared" si="4"/>
        <v>49831181</v>
      </c>
      <c r="O18" s="88">
        <f>'2. melléklet'!H10</f>
        <v>597974169</v>
      </c>
    </row>
    <row r="19" spans="1:15" ht="38.25" x14ac:dyDescent="0.25">
      <c r="A19" s="87" t="s">
        <v>67</v>
      </c>
      <c r="B19" s="71" t="s">
        <v>32</v>
      </c>
      <c r="C19" s="88">
        <f>ROUND($O$19/12,0)+1</f>
        <v>8221289</v>
      </c>
      <c r="D19" s="88">
        <f t="shared" ref="D19:J19" si="5">ROUND($O$19/12,0)</f>
        <v>8221288</v>
      </c>
      <c r="E19" s="88">
        <f t="shared" si="5"/>
        <v>8221288</v>
      </c>
      <c r="F19" s="88">
        <f t="shared" si="5"/>
        <v>8221288</v>
      </c>
      <c r="G19" s="88">
        <f t="shared" si="5"/>
        <v>8221288</v>
      </c>
      <c r="H19" s="88">
        <f t="shared" si="5"/>
        <v>8221288</v>
      </c>
      <c r="I19" s="88">
        <f t="shared" si="5"/>
        <v>8221288</v>
      </c>
      <c r="J19" s="88">
        <f t="shared" si="5"/>
        <v>8221288</v>
      </c>
      <c r="K19" s="88">
        <f>ROUND($O$19/12,0)+1</f>
        <v>8221289</v>
      </c>
      <c r="L19" s="88">
        <f>ROUND($O$19/12,0)+1</f>
        <v>8221289</v>
      </c>
      <c r="M19" s="88">
        <f>ROUND($O$19/12,0)+1</f>
        <v>8221289</v>
      </c>
      <c r="N19" s="88">
        <f>ROUND($O$19/12,0)+1</f>
        <v>8221289</v>
      </c>
      <c r="O19" s="88">
        <f>'2. melléklet'!H11</f>
        <v>98655461</v>
      </c>
    </row>
    <row r="20" spans="1:15" x14ac:dyDescent="0.25">
      <c r="A20" s="87" t="s">
        <v>70</v>
      </c>
      <c r="B20" s="87" t="s">
        <v>33</v>
      </c>
      <c r="C20" s="88">
        <f>ROUND($O$20/12,0)+1736778</f>
        <v>30592417</v>
      </c>
      <c r="D20" s="88">
        <f>ROUND($O$20/12,0)+1736778</f>
        <v>30592417</v>
      </c>
      <c r="E20" s="88">
        <f>ROUND($O$20/12,0)+1736778</f>
        <v>30592417</v>
      </c>
      <c r="F20" s="88">
        <f>ROUND($O$20/12,0)+1736778</f>
        <v>30592417</v>
      </c>
      <c r="G20" s="88">
        <f>ROUND($O$20/12,0)+1736778</f>
        <v>30592417</v>
      </c>
      <c r="H20" s="88">
        <f>ROUND($O$20/12,0)-5208334-5997</f>
        <v>23641308</v>
      </c>
      <c r="I20" s="88">
        <f>ROUND($O$20/12,0)-5208338</f>
        <v>23647301</v>
      </c>
      <c r="J20" s="88">
        <f>ROUND($O$20/12,0)-5208334</f>
        <v>23647305</v>
      </c>
      <c r="K20" s="88">
        <f>ROUND($O$20/12,0)+1736778</f>
        <v>30592417</v>
      </c>
      <c r="L20" s="88">
        <f>ROUND($O$20/12,0)+1736778</f>
        <v>30592417</v>
      </c>
      <c r="M20" s="88">
        <f>ROUND($O$20/12,0)+1736778</f>
        <v>30592417</v>
      </c>
      <c r="N20" s="88">
        <f>ROUND($O$20/12,0)+1736778</f>
        <v>30592417</v>
      </c>
      <c r="O20" s="88">
        <f>'2. melléklet'!H12</f>
        <v>346267667</v>
      </c>
    </row>
    <row r="21" spans="1:15" x14ac:dyDescent="0.25">
      <c r="A21" s="87" t="s">
        <v>73</v>
      </c>
      <c r="B21" s="87" t="s">
        <v>34</v>
      </c>
      <c r="C21" s="88">
        <f>ROUND($O$21/12,0)+1</f>
        <v>183334</v>
      </c>
      <c r="D21" s="88">
        <f>ROUND($O$21/12,0)+1</f>
        <v>183334</v>
      </c>
      <c r="E21" s="88">
        <f>ROUND($O$21/12,0)+1</f>
        <v>183334</v>
      </c>
      <c r="F21" s="88">
        <f t="shared" ref="F21:I21" si="6">ROUND($O$21/12,0)</f>
        <v>183333</v>
      </c>
      <c r="G21" s="88">
        <f t="shared" si="6"/>
        <v>183333</v>
      </c>
      <c r="H21" s="88">
        <f t="shared" si="6"/>
        <v>183333</v>
      </c>
      <c r="I21" s="88">
        <f t="shared" si="6"/>
        <v>183333</v>
      </c>
      <c r="J21" s="88">
        <f>ROUND($O$21/12,0)</f>
        <v>183333</v>
      </c>
      <c r="K21" s="88">
        <f>ROUND($O$21/12,0)</f>
        <v>183333</v>
      </c>
      <c r="L21" s="88">
        <f>ROUND($O$21/12,0)</f>
        <v>183333</v>
      </c>
      <c r="M21" s="88">
        <f>ROUND($O$21/12,0)</f>
        <v>183333</v>
      </c>
      <c r="N21" s="88">
        <f>ROUND($O$21/12,0)+1</f>
        <v>183334</v>
      </c>
      <c r="O21" s="88">
        <f>'2. melléklet'!H13</f>
        <v>2200000</v>
      </c>
    </row>
    <row r="22" spans="1:15" x14ac:dyDescent="0.25">
      <c r="A22" s="87" t="s">
        <v>76</v>
      </c>
      <c r="B22" s="87" t="s">
        <v>210</v>
      </c>
      <c r="C22" s="88">
        <v>5430000</v>
      </c>
      <c r="D22" s="88">
        <v>5430000</v>
      </c>
      <c r="E22" s="88">
        <v>5430000</v>
      </c>
      <c r="F22" s="88">
        <v>6430000</v>
      </c>
      <c r="G22" s="88">
        <v>5430000</v>
      </c>
      <c r="H22" s="88">
        <v>5430000</v>
      </c>
      <c r="I22" s="88">
        <v>5430000</v>
      </c>
      <c r="J22" s="88">
        <v>5430000</v>
      </c>
      <c r="K22" s="88">
        <v>5430000</v>
      </c>
      <c r="L22" s="88">
        <v>5430000</v>
      </c>
      <c r="M22" s="88">
        <v>5430000</v>
      </c>
      <c r="N22" s="88">
        <f>5430000+53475000</f>
        <v>58905000</v>
      </c>
      <c r="O22" s="88">
        <f>'2. melléklet'!H14-' 6.4 melléklet'!C19</f>
        <v>119635000</v>
      </c>
    </row>
    <row r="23" spans="1:15" x14ac:dyDescent="0.25">
      <c r="A23" s="87" t="s">
        <v>79</v>
      </c>
      <c r="B23" s="87" t="s">
        <v>36</v>
      </c>
      <c r="C23" s="88">
        <v>3590000</v>
      </c>
      <c r="D23" s="88">
        <v>1203441</v>
      </c>
      <c r="E23" s="88">
        <v>1203441</v>
      </c>
      <c r="F23" s="88">
        <v>1203441</v>
      </c>
      <c r="G23" s="88">
        <v>1203441</v>
      </c>
      <c r="H23" s="88">
        <v>20322</v>
      </c>
      <c r="I23" s="88"/>
      <c r="J23" s="88"/>
      <c r="K23" s="88">
        <v>1203441</v>
      </c>
      <c r="L23" s="88">
        <v>1203441</v>
      </c>
      <c r="M23" s="88">
        <v>1203441</v>
      </c>
      <c r="N23" s="88">
        <v>1203441</v>
      </c>
      <c r="O23" s="88">
        <f>C23+D23+E23+F23+G23+H23+I23+J23+K23+L23+M23+N23</f>
        <v>13237850</v>
      </c>
    </row>
    <row r="24" spans="1:15" x14ac:dyDescent="0.25">
      <c r="A24" s="87" t="s">
        <v>82</v>
      </c>
      <c r="B24" s="71" t="s">
        <v>37</v>
      </c>
      <c r="C24" s="88"/>
      <c r="D24" s="89"/>
      <c r="E24" s="89"/>
      <c r="F24" s="88"/>
      <c r="G24" s="89"/>
      <c r="H24" s="88">
        <v>26667000</v>
      </c>
      <c r="I24" s="88">
        <v>26667000</v>
      </c>
      <c r="J24" s="88">
        <v>26666000</v>
      </c>
      <c r="K24" s="89">
        <v>1500000</v>
      </c>
      <c r="L24" s="89"/>
      <c r="M24" s="89"/>
      <c r="N24" s="89"/>
      <c r="O24" s="88">
        <f t="shared" ref="O24:O27" si="7">C24+D24+E24+F24+G24+H24+I24+J24+K24+L24+M24+N24</f>
        <v>81500000</v>
      </c>
    </row>
    <row r="25" spans="1:15" x14ac:dyDescent="0.25">
      <c r="A25" s="87" t="s">
        <v>85</v>
      </c>
      <c r="B25" s="87" t="s">
        <v>38</v>
      </c>
      <c r="C25" s="89"/>
      <c r="D25" s="88"/>
      <c r="E25" s="89"/>
      <c r="F25" s="89"/>
      <c r="G25" s="88"/>
      <c r="H25" s="89"/>
      <c r="I25" s="89"/>
      <c r="J25" s="88"/>
      <c r="K25" s="89"/>
      <c r="L25" s="89"/>
      <c r="M25" s="89"/>
      <c r="N25" s="89"/>
      <c r="O25" s="88">
        <f t="shared" si="7"/>
        <v>0</v>
      </c>
    </row>
    <row r="26" spans="1:15" x14ac:dyDescent="0.25">
      <c r="A26" s="87" t="s">
        <v>88</v>
      </c>
      <c r="B26" s="87" t="s">
        <v>114</v>
      </c>
      <c r="C26" s="89"/>
      <c r="D26" s="89"/>
      <c r="E26" s="88"/>
      <c r="F26" s="88"/>
      <c r="G26" s="89"/>
      <c r="H26" s="89"/>
      <c r="I26" s="89"/>
      <c r="J26" s="89"/>
      <c r="K26" s="88"/>
      <c r="L26" s="88"/>
      <c r="M26" s="88"/>
      <c r="N26" s="88">
        <v>6000000</v>
      </c>
      <c r="O26" s="88">
        <f t="shared" si="7"/>
        <v>6000000</v>
      </c>
    </row>
    <row r="27" spans="1:15" x14ac:dyDescent="0.25">
      <c r="A27" s="87" t="s">
        <v>91</v>
      </c>
      <c r="B27" s="87" t="s">
        <v>211</v>
      </c>
      <c r="C27" s="88">
        <v>87307262</v>
      </c>
      <c r="D27" s="88">
        <v>61011410</v>
      </c>
      <c r="E27" s="88">
        <v>61011410</v>
      </c>
      <c r="F27" s="88">
        <v>61011410</v>
      </c>
      <c r="G27" s="88">
        <v>61011410</v>
      </c>
      <c r="H27" s="88">
        <v>61011410</v>
      </c>
      <c r="I27" s="88">
        <v>61011410</v>
      </c>
      <c r="J27" s="88">
        <v>61011410</v>
      </c>
      <c r="K27" s="88">
        <v>61011410</v>
      </c>
      <c r="L27" s="88">
        <v>61011410</v>
      </c>
      <c r="M27" s="88">
        <v>61011410</v>
      </c>
      <c r="N27" s="88">
        <v>61011410</v>
      </c>
      <c r="O27" s="88">
        <f t="shared" si="7"/>
        <v>758432772</v>
      </c>
    </row>
    <row r="28" spans="1:15" x14ac:dyDescent="0.25">
      <c r="A28" s="91" t="s">
        <v>94</v>
      </c>
      <c r="B28" s="91" t="s">
        <v>212</v>
      </c>
      <c r="C28" s="92">
        <f>C18+C19+C20+C21+C22+C23+C24+C25+C26+C27</f>
        <v>185155483</v>
      </c>
      <c r="D28" s="92">
        <f t="shared" ref="D28:N28" si="8">D18+D19+D20+D21+D22+D23+D24+D25+D26+D27</f>
        <v>156473070</v>
      </c>
      <c r="E28" s="92">
        <f t="shared" si="8"/>
        <v>156473071</v>
      </c>
      <c r="F28" s="92">
        <f t="shared" si="8"/>
        <v>157473070</v>
      </c>
      <c r="G28" s="92">
        <f t="shared" si="8"/>
        <v>156473070</v>
      </c>
      <c r="H28" s="92">
        <f t="shared" si="8"/>
        <v>175005842</v>
      </c>
      <c r="I28" s="92">
        <f t="shared" si="8"/>
        <v>174991513</v>
      </c>
      <c r="J28" s="92">
        <f t="shared" si="8"/>
        <v>174990517</v>
      </c>
      <c r="K28" s="92">
        <f t="shared" si="8"/>
        <v>157973071</v>
      </c>
      <c r="L28" s="92">
        <f t="shared" si="8"/>
        <v>156473070</v>
      </c>
      <c r="M28" s="92">
        <f t="shared" si="8"/>
        <v>156473070</v>
      </c>
      <c r="N28" s="92">
        <f t="shared" si="8"/>
        <v>215948072</v>
      </c>
      <c r="O28" s="92">
        <f>O18+O19+O20+O21+O22+O23+O24+O26+O27</f>
        <v>2023902919</v>
      </c>
    </row>
    <row r="29" spans="1:15" x14ac:dyDescent="0.25">
      <c r="A29" s="93" t="s">
        <v>97</v>
      </c>
      <c r="B29" s="93" t="s">
        <v>213</v>
      </c>
      <c r="C29" s="94">
        <f>C16-C28</f>
        <v>96382955</v>
      </c>
      <c r="D29" s="94">
        <f>C29+D16-D28</f>
        <v>66973323</v>
      </c>
      <c r="E29" s="94">
        <f t="shared" ref="E29:N29" si="9">D29+E16-E28</f>
        <v>160063690</v>
      </c>
      <c r="F29" s="94">
        <f t="shared" si="9"/>
        <v>129654058</v>
      </c>
      <c r="G29" s="94">
        <f t="shared" si="9"/>
        <v>100244426</v>
      </c>
      <c r="H29" s="94">
        <f t="shared" si="9"/>
        <v>154190910</v>
      </c>
      <c r="I29" s="94">
        <f t="shared" si="9"/>
        <v>105151723</v>
      </c>
      <c r="J29" s="94">
        <f t="shared" si="9"/>
        <v>56113533</v>
      </c>
      <c r="K29" s="94">
        <f t="shared" si="9"/>
        <v>147703900</v>
      </c>
      <c r="L29" s="94">
        <f t="shared" si="9"/>
        <v>118294268</v>
      </c>
      <c r="M29" s="94">
        <f t="shared" si="9"/>
        <v>88884637</v>
      </c>
      <c r="N29" s="94">
        <f t="shared" si="9"/>
        <v>0</v>
      </c>
      <c r="O29" s="95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4">
    <mergeCell ref="A1:O1"/>
    <mergeCell ref="A2:O2"/>
    <mergeCell ref="B6:O6"/>
    <mergeCell ref="B17:O17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  <pageSetUpPr fitToPage="1"/>
  </sheetPr>
  <dimension ref="A2:G44"/>
  <sheetViews>
    <sheetView zoomScaleNormal="100" workbookViewId="0">
      <selection activeCell="B9" sqref="B9:B12"/>
    </sheetView>
  </sheetViews>
  <sheetFormatPr defaultColWidth="9.140625" defaultRowHeight="15.75" x14ac:dyDescent="0.25"/>
  <cols>
    <col min="1" max="1" width="36.85546875" style="153" customWidth="1"/>
    <col min="2" max="2" width="16.5703125" style="153" bestFit="1" customWidth="1"/>
    <col min="3" max="3" width="10.85546875" style="153" bestFit="1" customWidth="1"/>
    <col min="4" max="4" width="9.85546875" style="153" bestFit="1" customWidth="1"/>
    <col min="5" max="5" width="9.140625" style="153"/>
    <col min="6" max="6" width="14.42578125" style="153" customWidth="1"/>
    <col min="7" max="7" width="16.140625" style="154" bestFit="1" customWidth="1"/>
    <col min="8" max="16384" width="9.140625" style="153"/>
  </cols>
  <sheetData>
    <row r="2" spans="1:2" x14ac:dyDescent="0.25">
      <c r="A2" s="209" t="s">
        <v>521</v>
      </c>
      <c r="B2" s="209"/>
    </row>
    <row r="4" spans="1:2" ht="36" customHeight="1" x14ac:dyDescent="0.25">
      <c r="A4" s="207" t="s">
        <v>140</v>
      </c>
      <c r="B4" s="207"/>
    </row>
    <row r="5" spans="1:2" x14ac:dyDescent="0.25">
      <c r="A5" s="125"/>
      <c r="B5" s="125"/>
    </row>
    <row r="6" spans="1:2" ht="31.5" x14ac:dyDescent="0.25">
      <c r="A6" s="155" t="s">
        <v>141</v>
      </c>
      <c r="B6" s="155" t="s">
        <v>576</v>
      </c>
    </row>
    <row r="7" spans="1:2" x14ac:dyDescent="0.25">
      <c r="A7" s="155">
        <v>1</v>
      </c>
      <c r="B7" s="155">
        <v>2</v>
      </c>
    </row>
    <row r="8" spans="1:2" x14ac:dyDescent="0.25">
      <c r="A8" s="156" t="s">
        <v>173</v>
      </c>
    </row>
    <row r="9" spans="1:2" x14ac:dyDescent="0.25">
      <c r="A9" s="162" t="s">
        <v>861</v>
      </c>
      <c r="B9" s="158">
        <v>2540000</v>
      </c>
    </row>
    <row r="10" spans="1:2" x14ac:dyDescent="0.25">
      <c r="A10" s="162" t="s">
        <v>862</v>
      </c>
      <c r="B10" s="158">
        <v>779780</v>
      </c>
    </row>
    <row r="11" spans="1:2" x14ac:dyDescent="0.25">
      <c r="A11" s="162" t="s">
        <v>863</v>
      </c>
      <c r="B11" s="158">
        <v>64900</v>
      </c>
    </row>
    <row r="12" spans="1:2" x14ac:dyDescent="0.25">
      <c r="A12" s="162" t="s">
        <v>874</v>
      </c>
      <c r="B12" s="158">
        <v>203200</v>
      </c>
    </row>
    <row r="13" spans="1:2" x14ac:dyDescent="0.25">
      <c r="A13" s="162" t="s">
        <v>876</v>
      </c>
      <c r="B13" s="158">
        <v>1000000</v>
      </c>
    </row>
    <row r="14" spans="1:2" x14ac:dyDescent="0.25">
      <c r="A14" s="156" t="s">
        <v>510</v>
      </c>
      <c r="B14" s="155"/>
    </row>
    <row r="15" spans="1:2" x14ac:dyDescent="0.25">
      <c r="A15" s="157" t="s">
        <v>850</v>
      </c>
      <c r="B15" s="158">
        <v>1000000</v>
      </c>
    </row>
    <row r="16" spans="1:2" x14ac:dyDescent="0.25">
      <c r="A16" s="157" t="s">
        <v>851</v>
      </c>
      <c r="B16" s="158">
        <v>107950</v>
      </c>
    </row>
    <row r="17" spans="1:2" x14ac:dyDescent="0.25">
      <c r="A17" s="157" t="s">
        <v>852</v>
      </c>
      <c r="B17" s="158">
        <v>381000</v>
      </c>
    </row>
    <row r="18" spans="1:2" x14ac:dyDescent="0.25">
      <c r="A18" s="157" t="s">
        <v>853</v>
      </c>
      <c r="B18" s="158">
        <v>75690</v>
      </c>
    </row>
    <row r="19" spans="1:2" x14ac:dyDescent="0.25">
      <c r="A19" s="159" t="s">
        <v>542</v>
      </c>
      <c r="B19" s="158"/>
    </row>
    <row r="20" spans="1:2" x14ac:dyDescent="0.25">
      <c r="A20" s="157" t="s">
        <v>854</v>
      </c>
      <c r="B20" s="158">
        <v>254000</v>
      </c>
    </row>
    <row r="21" spans="1:2" x14ac:dyDescent="0.25">
      <c r="A21" s="159" t="s">
        <v>543</v>
      </c>
      <c r="B21" s="158"/>
    </row>
    <row r="22" spans="1:2" x14ac:dyDescent="0.25">
      <c r="A22" s="157" t="s">
        <v>866</v>
      </c>
      <c r="B22" s="158">
        <v>177800</v>
      </c>
    </row>
    <row r="23" spans="1:2" x14ac:dyDescent="0.25">
      <c r="A23" s="157" t="s">
        <v>867</v>
      </c>
      <c r="B23" s="158">
        <v>63500</v>
      </c>
    </row>
    <row r="24" spans="1:2" x14ac:dyDescent="0.25">
      <c r="A24" s="157" t="s">
        <v>868</v>
      </c>
      <c r="B24" s="158">
        <v>381000</v>
      </c>
    </row>
    <row r="25" spans="1:2" ht="31.5" x14ac:dyDescent="0.25">
      <c r="A25" s="157" t="s">
        <v>869</v>
      </c>
      <c r="B25" s="158">
        <v>63500</v>
      </c>
    </row>
    <row r="26" spans="1:2" ht="31.5" x14ac:dyDescent="0.25">
      <c r="A26" s="157" t="s">
        <v>870</v>
      </c>
      <c r="B26" s="158">
        <v>228600</v>
      </c>
    </row>
    <row r="27" spans="1:2" ht="31.5" x14ac:dyDescent="0.25">
      <c r="A27" s="157" t="s">
        <v>871</v>
      </c>
      <c r="B27" s="158">
        <v>76200</v>
      </c>
    </row>
    <row r="28" spans="1:2" ht="31.5" x14ac:dyDescent="0.25">
      <c r="A28" s="157" t="s">
        <v>872</v>
      </c>
      <c r="B28" s="158">
        <v>50800</v>
      </c>
    </row>
    <row r="29" spans="1:2" x14ac:dyDescent="0.25">
      <c r="A29" s="163" t="s">
        <v>873</v>
      </c>
      <c r="B29" s="158">
        <v>285750</v>
      </c>
    </row>
    <row r="30" spans="1:2" x14ac:dyDescent="0.25">
      <c r="A30" s="159" t="s">
        <v>544</v>
      </c>
      <c r="B30" s="158"/>
    </row>
    <row r="31" spans="1:2" x14ac:dyDescent="0.25">
      <c r="A31" s="157" t="s">
        <v>855</v>
      </c>
      <c r="B31" s="158">
        <v>635000</v>
      </c>
    </row>
    <row r="32" spans="1:2" x14ac:dyDescent="0.25">
      <c r="A32" s="157" t="s">
        <v>857</v>
      </c>
      <c r="B32" s="158">
        <v>304800</v>
      </c>
    </row>
    <row r="33" spans="1:2" x14ac:dyDescent="0.25">
      <c r="A33" s="157" t="s">
        <v>856</v>
      </c>
      <c r="B33" s="158">
        <v>762000</v>
      </c>
    </row>
    <row r="34" spans="1:2" x14ac:dyDescent="0.25">
      <c r="A34" s="157" t="s">
        <v>858</v>
      </c>
      <c r="B34" s="158">
        <v>317500</v>
      </c>
    </row>
    <row r="35" spans="1:2" x14ac:dyDescent="0.25">
      <c r="A35" s="157" t="s">
        <v>859</v>
      </c>
      <c r="B35" s="158">
        <v>2540000</v>
      </c>
    </row>
    <row r="36" spans="1:2" x14ac:dyDescent="0.25">
      <c r="A36" s="157" t="s">
        <v>860</v>
      </c>
      <c r="B36" s="158">
        <v>762000</v>
      </c>
    </row>
    <row r="37" spans="1:2" x14ac:dyDescent="0.25">
      <c r="A37" s="159" t="s">
        <v>546</v>
      </c>
      <c r="B37" s="158"/>
    </row>
    <row r="38" spans="1:2" x14ac:dyDescent="0.25">
      <c r="A38" s="157" t="s">
        <v>864</v>
      </c>
      <c r="B38" s="158">
        <v>119380</v>
      </c>
    </row>
    <row r="39" spans="1:2" x14ac:dyDescent="0.25">
      <c r="A39" s="159" t="s">
        <v>865</v>
      </c>
      <c r="B39" s="158">
        <v>63500</v>
      </c>
    </row>
    <row r="40" spans="1:2" x14ac:dyDescent="0.25">
      <c r="A40" s="157"/>
      <c r="B40" s="158"/>
    </row>
    <row r="41" spans="1:2" x14ac:dyDescent="0.25">
      <c r="A41" s="157"/>
      <c r="B41" s="158"/>
    </row>
    <row r="42" spans="1:2" x14ac:dyDescent="0.25">
      <c r="A42" s="159" t="s">
        <v>143</v>
      </c>
      <c r="B42" s="160">
        <f>SUM(B9:B41)</f>
        <v>13237850</v>
      </c>
    </row>
    <row r="43" spans="1:2" x14ac:dyDescent="0.25">
      <c r="B43" s="161"/>
    </row>
    <row r="44" spans="1:2" x14ac:dyDescent="0.25">
      <c r="B44" s="161"/>
    </row>
  </sheetData>
  <mergeCells count="2">
    <mergeCell ref="A4:B4"/>
    <mergeCell ref="A2:B2"/>
  </mergeCells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B26"/>
  <sheetViews>
    <sheetView zoomScaleNormal="100" workbookViewId="0">
      <selection activeCell="A24" sqref="A24"/>
    </sheetView>
  </sheetViews>
  <sheetFormatPr defaultRowHeight="15" x14ac:dyDescent="0.25"/>
  <cols>
    <col min="1" max="1" width="38.7109375" customWidth="1"/>
    <col min="2" max="2" width="16.7109375" customWidth="1"/>
  </cols>
  <sheetData>
    <row r="1" spans="1:2" x14ac:dyDescent="0.25">
      <c r="A1" s="211" t="s">
        <v>522</v>
      </c>
      <c r="B1" s="211"/>
    </row>
    <row r="2" spans="1:2" x14ac:dyDescent="0.25">
      <c r="A2" s="145"/>
      <c r="B2" s="145"/>
    </row>
    <row r="3" spans="1:2" x14ac:dyDescent="0.25">
      <c r="A3" s="145"/>
      <c r="B3" s="145"/>
    </row>
    <row r="4" spans="1:2" ht="15.75" customHeight="1" x14ac:dyDescent="0.25">
      <c r="A4" s="210" t="s">
        <v>144</v>
      </c>
      <c r="B4" s="210"/>
    </row>
    <row r="5" spans="1:2" ht="15.75" customHeight="1" x14ac:dyDescent="0.25">
      <c r="A5" s="146"/>
      <c r="B5" s="146"/>
    </row>
    <row r="6" spans="1:2" ht="28.5" x14ac:dyDescent="0.25">
      <c r="A6" s="147" t="s">
        <v>145</v>
      </c>
      <c r="B6" s="147" t="s">
        <v>576</v>
      </c>
    </row>
    <row r="7" spans="1:2" x14ac:dyDescent="0.25">
      <c r="A7" s="147">
        <v>1</v>
      </c>
      <c r="B7" s="147">
        <v>2</v>
      </c>
    </row>
    <row r="8" spans="1:2" x14ac:dyDescent="0.25">
      <c r="A8" s="148" t="s">
        <v>848</v>
      </c>
      <c r="B8" s="149">
        <v>80000000</v>
      </c>
    </row>
    <row r="9" spans="1:2" ht="30" x14ac:dyDescent="0.25">
      <c r="A9" s="148" t="s">
        <v>849</v>
      </c>
      <c r="B9" s="149">
        <v>1500000</v>
      </c>
    </row>
    <row r="10" spans="1:2" x14ac:dyDescent="0.25">
      <c r="A10" s="150"/>
      <c r="B10" s="149"/>
    </row>
    <row r="11" spans="1:2" x14ac:dyDescent="0.25">
      <c r="A11" s="148"/>
      <c r="B11" s="149"/>
    </row>
    <row r="12" spans="1:2" x14ac:dyDescent="0.25">
      <c r="A12" s="148"/>
      <c r="B12" s="148"/>
    </row>
    <row r="13" spans="1:2" x14ac:dyDescent="0.25">
      <c r="A13" s="148"/>
      <c r="B13" s="148"/>
    </row>
    <row r="14" spans="1:2" x14ac:dyDescent="0.25">
      <c r="A14" s="148"/>
      <c r="B14" s="148"/>
    </row>
    <row r="15" spans="1:2" x14ac:dyDescent="0.25">
      <c r="A15" s="148"/>
      <c r="B15" s="148"/>
    </row>
    <row r="16" spans="1:2" x14ac:dyDescent="0.25">
      <c r="A16" s="148"/>
      <c r="B16" s="148"/>
    </row>
    <row r="17" spans="1:2" x14ac:dyDescent="0.25">
      <c r="A17" s="148"/>
      <c r="B17" s="148"/>
    </row>
    <row r="18" spans="1:2" x14ac:dyDescent="0.25">
      <c r="A18" s="148"/>
      <c r="B18" s="148"/>
    </row>
    <row r="19" spans="1:2" x14ac:dyDescent="0.25">
      <c r="A19" s="148"/>
      <c r="B19" s="148"/>
    </row>
    <row r="20" spans="1:2" x14ac:dyDescent="0.25">
      <c r="A20" s="148"/>
      <c r="B20" s="148"/>
    </row>
    <row r="21" spans="1:2" x14ac:dyDescent="0.25">
      <c r="A21" s="148"/>
      <c r="B21" s="148"/>
    </row>
    <row r="22" spans="1:2" x14ac:dyDescent="0.25">
      <c r="A22" s="148"/>
      <c r="B22" s="148"/>
    </row>
    <row r="23" spans="1:2" x14ac:dyDescent="0.25">
      <c r="A23" s="148"/>
      <c r="B23" s="148"/>
    </row>
    <row r="24" spans="1:2" x14ac:dyDescent="0.25">
      <c r="A24" s="148"/>
      <c r="B24" s="148"/>
    </row>
    <row r="25" spans="1:2" x14ac:dyDescent="0.25">
      <c r="A25" s="151"/>
      <c r="B25" s="148"/>
    </row>
    <row r="26" spans="1:2" x14ac:dyDescent="0.25">
      <c r="A26" s="150" t="s">
        <v>143</v>
      </c>
      <c r="B26" s="152">
        <f>SUM(B8:B25)</f>
        <v>81500000</v>
      </c>
    </row>
  </sheetData>
  <mergeCells count="2"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2:E24"/>
  <sheetViews>
    <sheetView zoomScaleNormal="100" workbookViewId="0">
      <selection activeCell="A2" sqref="A2:C2"/>
    </sheetView>
  </sheetViews>
  <sheetFormatPr defaultColWidth="9.140625" defaultRowHeight="11.25" x14ac:dyDescent="0.2"/>
  <cols>
    <col min="1" max="1" width="34.85546875" style="28" customWidth="1"/>
    <col min="2" max="2" width="14.7109375" style="28" customWidth="1"/>
    <col min="3" max="3" width="12.7109375" style="28" customWidth="1"/>
    <col min="4" max="16384" width="9.140625" style="28"/>
  </cols>
  <sheetData>
    <row r="2" spans="1:5" ht="12.75" x14ac:dyDescent="0.2">
      <c r="A2" s="212" t="s">
        <v>878</v>
      </c>
      <c r="B2" s="212"/>
      <c r="C2" s="212"/>
    </row>
    <row r="3" spans="1:5" x14ac:dyDescent="0.2">
      <c r="A3" s="31"/>
      <c r="B3" s="31"/>
      <c r="C3" s="31"/>
    </row>
    <row r="4" spans="1:5" ht="12.75" x14ac:dyDescent="0.2">
      <c r="A4" s="97" t="s">
        <v>146</v>
      </c>
      <c r="B4" s="213" t="s">
        <v>142</v>
      </c>
      <c r="C4" s="213"/>
    </row>
    <row r="5" spans="1:5" ht="13.5" x14ac:dyDescent="0.2">
      <c r="A5" s="1"/>
      <c r="B5" s="1"/>
      <c r="C5" s="113"/>
    </row>
    <row r="6" spans="1:5" ht="12.75" x14ac:dyDescent="0.2">
      <c r="A6" s="95" t="s">
        <v>147</v>
      </c>
      <c r="B6" s="64" t="s">
        <v>541</v>
      </c>
      <c r="C6" s="64" t="s">
        <v>4</v>
      </c>
    </row>
    <row r="7" spans="1:5" ht="12.75" x14ac:dyDescent="0.2">
      <c r="A7" s="89" t="s">
        <v>148</v>
      </c>
      <c r="B7" s="88"/>
      <c r="C7" s="88"/>
    </row>
    <row r="8" spans="1:5" ht="12.75" x14ac:dyDescent="0.2">
      <c r="A8" s="114" t="s">
        <v>149</v>
      </c>
      <c r="B8" s="115"/>
      <c r="C8" s="116"/>
    </row>
    <row r="9" spans="1:5" ht="12.75" x14ac:dyDescent="0.2">
      <c r="A9" s="89" t="s">
        <v>150</v>
      </c>
      <c r="B9" s="88"/>
      <c r="C9" s="88"/>
      <c r="E9" s="5"/>
    </row>
    <row r="10" spans="1:5" ht="12.75" x14ac:dyDescent="0.2">
      <c r="A10" s="89" t="s">
        <v>151</v>
      </c>
      <c r="B10" s="89"/>
      <c r="C10" s="117"/>
    </row>
    <row r="11" spans="1:5" ht="12.75" x14ac:dyDescent="0.2">
      <c r="A11" s="89" t="s">
        <v>152</v>
      </c>
      <c r="B11" s="89"/>
      <c r="C11" s="117"/>
    </row>
    <row r="12" spans="1:5" ht="12.75" x14ac:dyDescent="0.2">
      <c r="A12" s="89" t="s">
        <v>153</v>
      </c>
      <c r="B12" s="89"/>
      <c r="C12" s="117"/>
    </row>
    <row r="13" spans="1:5" ht="12.75" x14ac:dyDescent="0.2">
      <c r="A13" s="89"/>
      <c r="B13" s="89"/>
      <c r="C13" s="117">
        <v>0</v>
      </c>
    </row>
    <row r="14" spans="1:5" ht="12.75" x14ac:dyDescent="0.2">
      <c r="A14" s="95" t="s">
        <v>154</v>
      </c>
      <c r="B14" s="121">
        <f>SUM(B7:B13)</f>
        <v>0</v>
      </c>
      <c r="C14" s="121">
        <f t="shared" ref="C14" si="0">SUM(C7:C13)</f>
        <v>0</v>
      </c>
    </row>
    <row r="15" spans="1:5" ht="12.75" x14ac:dyDescent="0.2">
      <c r="A15" s="89"/>
      <c r="B15" s="89"/>
      <c r="C15" s="89"/>
    </row>
    <row r="16" spans="1:5" ht="12.75" x14ac:dyDescent="0.2">
      <c r="A16" s="95" t="s">
        <v>155</v>
      </c>
      <c r="B16" s="64" t="s">
        <v>541</v>
      </c>
      <c r="C16" s="64" t="s">
        <v>4</v>
      </c>
    </row>
    <row r="17" spans="1:3" ht="12.75" x14ac:dyDescent="0.2">
      <c r="A17" s="89" t="s">
        <v>156</v>
      </c>
      <c r="B17" s="89"/>
      <c r="C17" s="118"/>
    </row>
    <row r="18" spans="1:3" ht="12.75" x14ac:dyDescent="0.2">
      <c r="A18" s="89" t="s">
        <v>157</v>
      </c>
      <c r="C18" s="120"/>
    </row>
    <row r="19" spans="1:3" ht="12.75" x14ac:dyDescent="0.2">
      <c r="A19" s="89" t="s">
        <v>158</v>
      </c>
      <c r="B19" s="88"/>
      <c r="C19" s="118"/>
    </row>
    <row r="20" spans="1:3" ht="12.75" x14ac:dyDescent="0.2">
      <c r="A20" s="89" t="s">
        <v>875</v>
      </c>
      <c r="B20" s="119">
        <v>53475000</v>
      </c>
      <c r="C20" s="118">
        <f>B20</f>
        <v>53475000</v>
      </c>
    </row>
    <row r="21" spans="1:3" ht="12.75" x14ac:dyDescent="0.2">
      <c r="A21" s="89"/>
      <c r="B21" s="89"/>
      <c r="C21" s="117"/>
    </row>
    <row r="22" spans="1:3" ht="12.75" x14ac:dyDescent="0.2">
      <c r="A22" s="89"/>
      <c r="B22" s="89"/>
      <c r="C22" s="117">
        <v>0</v>
      </c>
    </row>
    <row r="23" spans="1:3" ht="12.75" x14ac:dyDescent="0.2">
      <c r="A23" s="95" t="s">
        <v>139</v>
      </c>
      <c r="B23" s="121">
        <f>SUM(B19:B22)</f>
        <v>53475000</v>
      </c>
      <c r="C23" s="121">
        <f>SUM(C19:C22)</f>
        <v>53475000</v>
      </c>
    </row>
    <row r="24" spans="1:3" x14ac:dyDescent="0.2">
      <c r="A24" s="27"/>
      <c r="B24" s="30"/>
      <c r="C24" s="30"/>
    </row>
  </sheetData>
  <mergeCells count="2">
    <mergeCell ref="A2:C2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5</vt:i4>
      </vt:variant>
    </vt:vector>
  </HeadingPairs>
  <TitlesOfParts>
    <vt:vector size="24" baseType="lpstr">
      <vt:lpstr>1. melléklet</vt:lpstr>
      <vt:lpstr>2. melléklet</vt:lpstr>
      <vt:lpstr>3. melléklet</vt:lpstr>
      <vt:lpstr>4.1 melléklet</vt:lpstr>
      <vt:lpstr>4.2 melléklet</vt:lpstr>
      <vt:lpstr>5. melléklet</vt:lpstr>
      <vt:lpstr>6.1 melléklet</vt:lpstr>
      <vt:lpstr> 6.2 melléklet</vt:lpstr>
      <vt:lpstr> 6.3 melléklet</vt:lpstr>
      <vt:lpstr> 6.4 melléklet</vt:lpstr>
      <vt:lpstr>7. melléklet</vt:lpstr>
      <vt:lpstr>8. melléklet</vt:lpstr>
      <vt:lpstr>9.1 melléklet</vt:lpstr>
      <vt:lpstr>9.2 melléklet</vt:lpstr>
      <vt:lpstr>9.3 melléklet</vt:lpstr>
      <vt:lpstr> 9.4 melléklet</vt:lpstr>
      <vt:lpstr>9.5 melléklet</vt:lpstr>
      <vt:lpstr>9.6 melléklet</vt:lpstr>
      <vt:lpstr>9.7 melléklet</vt:lpstr>
      <vt:lpstr>'1. melléklet'!Nyomtatási_cím</vt:lpstr>
      <vt:lpstr>'1. melléklet'!Nyomtatási_terület</vt:lpstr>
      <vt:lpstr>'2. melléklet'!Nyomtatási_terület</vt:lpstr>
      <vt:lpstr>'4.1 melléklet'!Nyomtatási_terület</vt:lpstr>
      <vt:lpstr>'7.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Bella Andrea</cp:lastModifiedBy>
  <cp:lastPrinted>2021-01-25T09:48:51Z</cp:lastPrinted>
  <dcterms:created xsi:type="dcterms:W3CDTF">2018-12-03T11:00:00Z</dcterms:created>
  <dcterms:modified xsi:type="dcterms:W3CDTF">2021-01-26T06:48:52Z</dcterms:modified>
</cp:coreProperties>
</file>