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844" firstSheet="18" activeTab="41"/>
  </bookViews>
  <sheets>
    <sheet name="1. melléklet" sheetId="1" r:id="rId1"/>
    <sheet name="2. melléklet" sheetId="2" r:id="rId2"/>
    <sheet name="3.1 melléklet" sheetId="7" r:id="rId3"/>
    <sheet name="3.2 melléklet" sheetId="8" r:id="rId4"/>
    <sheet name="4.1" sheetId="27" r:id="rId5"/>
    <sheet name="4.2" sheetId="23" r:id="rId6"/>
    <sheet name="4.3" sheetId="25" r:id="rId7"/>
    <sheet name="4.4" sheetId="24" r:id="rId8"/>
    <sheet name="4.5" sheetId="26" r:id="rId9"/>
    <sheet name="4.6" sheetId="28" r:id="rId10"/>
    <sheet name="4.7" sheetId="30" r:id="rId11"/>
    <sheet name="5.1" sheetId="31" r:id="rId12"/>
    <sheet name="5.2" sheetId="32" r:id="rId13"/>
    <sheet name="5.3" sheetId="33" r:id="rId14"/>
    <sheet name="5.4" sheetId="34" r:id="rId15"/>
    <sheet name="5.5" sheetId="35" r:id="rId16"/>
    <sheet name="5.6" sheetId="36" r:id="rId17"/>
    <sheet name="5.7" sheetId="37" r:id="rId18"/>
    <sheet name="6.1" sheetId="38" r:id="rId19"/>
    <sheet name="6.2" sheetId="39" r:id="rId20"/>
    <sheet name="6.3" sheetId="40" r:id="rId21"/>
    <sheet name="6.4" sheetId="41" r:id="rId22"/>
    <sheet name="6.5" sheetId="42" r:id="rId23"/>
    <sheet name="6.6" sheetId="43" r:id="rId24"/>
    <sheet name="6.7" sheetId="44" r:id="rId25"/>
    <sheet name="7.1" sheetId="45" r:id="rId26"/>
    <sheet name="7.2" sheetId="46" r:id="rId27"/>
    <sheet name="7.3" sheetId="47" r:id="rId28"/>
    <sheet name="7.4" sheetId="48" r:id="rId29"/>
    <sheet name="7.5" sheetId="49" r:id="rId30"/>
    <sheet name="7.6" sheetId="50" r:id="rId31"/>
    <sheet name="7.7" sheetId="52" r:id="rId32"/>
    <sheet name="8. melléklet" sheetId="53" r:id="rId33"/>
    <sheet name="9.1 melléklet" sheetId="13" r:id="rId34"/>
    <sheet name="9.2 melléklet bevétel" sheetId="14" r:id="rId35"/>
    <sheet name="9.2 kiadás" sheetId="15" r:id="rId36"/>
    <sheet name="9.3 melléklet" sheetId="16" r:id="rId37"/>
    <sheet name=" 9.4 melléklet" sheetId="17" r:id="rId38"/>
    <sheet name="9.5 melléklet" sheetId="18" r:id="rId39"/>
    <sheet name="9.6 melléklet" sheetId="19" r:id="rId40"/>
    <sheet name="9.7 melléklet" sheetId="20" r:id="rId41"/>
    <sheet name="9.8 melléklet" sheetId="21" r:id="rId42"/>
    <sheet name=" " sheetId="12" r:id="rId43"/>
  </sheets>
  <definedNames>
    <definedName name="_xlnm.Print_Area" localSheetId="0">'1. melléklet'!$A$1:$E$89</definedName>
    <definedName name="_xlnm.Print_Area" localSheetId="1">'2. melléklet'!$A$1:$E$61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1" l="1"/>
  <c r="B17" i="53"/>
  <c r="B10" i="53"/>
  <c r="B18" i="53" s="1"/>
  <c r="C9" i="52" l="1"/>
  <c r="C8" i="52"/>
  <c r="C7" i="52"/>
  <c r="C10" i="52" s="1"/>
  <c r="C12" i="52" s="1"/>
  <c r="C7" i="50"/>
  <c r="C10" i="50" s="1"/>
  <c r="C12" i="50" s="1"/>
  <c r="C9" i="50"/>
  <c r="C8" i="50"/>
  <c r="C8" i="49"/>
  <c r="C9" i="49"/>
  <c r="C9" i="48"/>
  <c r="C8" i="48"/>
  <c r="C8" i="47"/>
  <c r="C9" i="47"/>
  <c r="C9" i="46"/>
  <c r="C8" i="46"/>
  <c r="C7" i="49"/>
  <c r="C7" i="48"/>
  <c r="C7" i="47"/>
  <c r="C7" i="46"/>
  <c r="C7" i="45"/>
  <c r="C10" i="45" s="1"/>
  <c r="C12" i="45" s="1"/>
  <c r="C8" i="45"/>
  <c r="C10" i="48" l="1"/>
  <c r="C12" i="48" s="1"/>
  <c r="C10" i="49"/>
  <c r="C12" i="49" s="1"/>
  <c r="C10" i="47"/>
  <c r="C12" i="47" s="1"/>
  <c r="C10" i="46"/>
  <c r="C12" i="46" s="1"/>
  <c r="D98" i="16"/>
  <c r="E98" i="16"/>
  <c r="E100" i="21"/>
  <c r="D1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E83" i="21"/>
  <c r="D83" i="21"/>
  <c r="C83" i="21"/>
  <c r="D82" i="21"/>
  <c r="C82" i="21"/>
  <c r="D81" i="21"/>
  <c r="C81" i="21"/>
  <c r="D80" i="21"/>
  <c r="C80" i="21"/>
  <c r="D78" i="21"/>
  <c r="C78" i="21"/>
  <c r="E77" i="21"/>
  <c r="D77" i="21"/>
  <c r="C77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E49" i="21"/>
  <c r="D49" i="21"/>
  <c r="C49" i="21"/>
  <c r="D48" i="21"/>
  <c r="C48" i="21"/>
  <c r="E47" i="21"/>
  <c r="D47" i="21"/>
  <c r="C47" i="21"/>
  <c r="D46" i="21"/>
  <c r="C46" i="21"/>
  <c r="E45" i="21"/>
  <c r="D45" i="21"/>
  <c r="C45" i="21"/>
  <c r="D44" i="21"/>
  <c r="C44" i="21"/>
  <c r="D43" i="21"/>
  <c r="C43" i="21"/>
  <c r="E42" i="21"/>
  <c r="D42" i="21"/>
  <c r="C42" i="21"/>
  <c r="E41" i="21"/>
  <c r="D41" i="21"/>
  <c r="C41" i="21"/>
  <c r="D40" i="21"/>
  <c r="C40" i="21"/>
  <c r="E38" i="21"/>
  <c r="D38" i="21"/>
  <c r="C38" i="21"/>
  <c r="E37" i="21"/>
  <c r="D37" i="21"/>
  <c r="C37" i="21"/>
  <c r="E36" i="21"/>
  <c r="D36" i="21"/>
  <c r="C36" i="21"/>
  <c r="E35" i="21"/>
  <c r="D35" i="21"/>
  <c r="C35" i="21"/>
  <c r="E34" i="21"/>
  <c r="D34" i="21"/>
  <c r="C34" i="21"/>
  <c r="E33" i="21"/>
  <c r="D33" i="21"/>
  <c r="C33" i="21"/>
  <c r="E32" i="21"/>
  <c r="D32" i="21"/>
  <c r="C32" i="21"/>
  <c r="E31" i="21"/>
  <c r="D31" i="21"/>
  <c r="C31" i="21"/>
  <c r="E30" i="21"/>
  <c r="D30" i="21"/>
  <c r="C30" i="21"/>
  <c r="E29" i="21"/>
  <c r="D29" i="21"/>
  <c r="C29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3" i="21"/>
  <c r="D23" i="21"/>
  <c r="C23" i="21"/>
  <c r="E22" i="21"/>
  <c r="D22" i="21"/>
  <c r="C22" i="21"/>
  <c r="E21" i="21"/>
  <c r="D21" i="21"/>
  <c r="C21" i="21"/>
  <c r="E20" i="21"/>
  <c r="D20" i="21"/>
  <c r="C20" i="21"/>
  <c r="E19" i="21"/>
  <c r="D19" i="21"/>
  <c r="C19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E13" i="21"/>
  <c r="D13" i="21"/>
  <c r="C13" i="21"/>
  <c r="E12" i="21"/>
  <c r="D12" i="21"/>
  <c r="C12" i="21"/>
  <c r="E11" i="21"/>
  <c r="D11" i="21"/>
  <c r="C11" i="21"/>
  <c r="D114" i="19"/>
  <c r="E114" i="19"/>
  <c r="D98" i="19"/>
  <c r="D131" i="19" s="1"/>
  <c r="D152" i="19" s="1"/>
  <c r="E98" i="19"/>
  <c r="E131" i="19" s="1"/>
  <c r="E152" i="19" s="1"/>
  <c r="D78" i="19"/>
  <c r="D89" i="19" s="1"/>
  <c r="E78" i="19"/>
  <c r="E89" i="19" s="1"/>
  <c r="D75" i="19"/>
  <c r="E75" i="19"/>
  <c r="C75" i="19"/>
  <c r="C76" i="21" s="1"/>
  <c r="D38" i="19"/>
  <c r="D65" i="19" s="1"/>
  <c r="E38" i="19"/>
  <c r="E65" i="19" s="1"/>
  <c r="E90" i="19" s="1"/>
  <c r="C38" i="19"/>
  <c r="D116" i="20"/>
  <c r="E116" i="20"/>
  <c r="D100" i="20"/>
  <c r="D133" i="20" s="1"/>
  <c r="D154" i="20" s="1"/>
  <c r="E100" i="20"/>
  <c r="E133" i="20" s="1"/>
  <c r="E154" i="20" s="1"/>
  <c r="D80" i="20"/>
  <c r="D91" i="20" s="1"/>
  <c r="E80" i="20"/>
  <c r="E91" i="20" s="1"/>
  <c r="D77" i="20"/>
  <c r="E77" i="20"/>
  <c r="C77" i="20"/>
  <c r="D40" i="20"/>
  <c r="D67" i="20" s="1"/>
  <c r="E40" i="20"/>
  <c r="E67" i="20" s="1"/>
  <c r="E92" i="20" s="1"/>
  <c r="D131" i="16"/>
  <c r="D152" i="16" s="1"/>
  <c r="D114" i="16"/>
  <c r="E114" i="16"/>
  <c r="D89" i="16"/>
  <c r="D78" i="16"/>
  <c r="E78" i="16"/>
  <c r="E89" i="16" s="1"/>
  <c r="D75" i="16"/>
  <c r="D76" i="21" s="1"/>
  <c r="E75" i="16"/>
  <c r="C75" i="16"/>
  <c r="D38" i="16"/>
  <c r="D65" i="16" s="1"/>
  <c r="D90" i="16" s="1"/>
  <c r="E38" i="16"/>
  <c r="E65" i="16" s="1"/>
  <c r="E90" i="16" s="1"/>
  <c r="D39" i="17"/>
  <c r="D66" i="17" s="1"/>
  <c r="E39" i="17"/>
  <c r="C39" i="17"/>
  <c r="C66" i="17"/>
  <c r="D116" i="17"/>
  <c r="E116" i="17"/>
  <c r="D100" i="17"/>
  <c r="D133" i="17" s="1"/>
  <c r="D154" i="17" s="1"/>
  <c r="D79" i="17"/>
  <c r="E79" i="17"/>
  <c r="E90" i="17" s="1"/>
  <c r="D76" i="17"/>
  <c r="D90" i="17" s="1"/>
  <c r="E76" i="17"/>
  <c r="C76" i="17"/>
  <c r="E66" i="17"/>
  <c r="E91" i="17" s="1"/>
  <c r="D18" i="17"/>
  <c r="E18" i="17"/>
  <c r="C18" i="17"/>
  <c r="C18" i="21" s="1"/>
  <c r="D114" i="18"/>
  <c r="E114" i="18"/>
  <c r="D98" i="18"/>
  <c r="D131" i="18" s="1"/>
  <c r="D152" i="18" s="1"/>
  <c r="E98" i="18"/>
  <c r="E131" i="18" s="1"/>
  <c r="E152" i="18" s="1"/>
  <c r="E89" i="18"/>
  <c r="D75" i="18"/>
  <c r="E75" i="18"/>
  <c r="C75" i="18"/>
  <c r="D78" i="18"/>
  <c r="D89" i="18" s="1"/>
  <c r="E78" i="18"/>
  <c r="E65" i="18"/>
  <c r="E90" i="18" s="1"/>
  <c r="D55" i="18"/>
  <c r="E55" i="18"/>
  <c r="C55" i="18"/>
  <c r="D38" i="18"/>
  <c r="D65" i="18" s="1"/>
  <c r="D90" i="18" s="1"/>
  <c r="E38" i="18"/>
  <c r="C63" i="15"/>
  <c r="C42" i="15"/>
  <c r="D25" i="15"/>
  <c r="E25" i="15"/>
  <c r="C25" i="15"/>
  <c r="D9" i="15"/>
  <c r="D42" i="15" s="1"/>
  <c r="D63" i="15" s="1"/>
  <c r="E9" i="15"/>
  <c r="E42" i="15" s="1"/>
  <c r="E63" i="15" s="1"/>
  <c r="C9" i="15"/>
  <c r="E78" i="14"/>
  <c r="F75" i="14"/>
  <c r="G75" i="14"/>
  <c r="E76" i="21" s="1"/>
  <c r="E75" i="14"/>
  <c r="E89" i="14" s="1"/>
  <c r="F38" i="14"/>
  <c r="D39" i="21" s="1"/>
  <c r="E38" i="14"/>
  <c r="E17" i="14"/>
  <c r="E65" i="14" s="1"/>
  <c r="E144" i="13"/>
  <c r="E155" i="13" s="1"/>
  <c r="F144" i="13"/>
  <c r="F155" i="13" s="1"/>
  <c r="E117" i="13"/>
  <c r="F117" i="13"/>
  <c r="D117" i="13"/>
  <c r="F101" i="13"/>
  <c r="D131" i="13"/>
  <c r="F131" i="13"/>
  <c r="E90" i="13"/>
  <c r="F90" i="13"/>
  <c r="E79" i="13"/>
  <c r="F79" i="13"/>
  <c r="D79" i="13"/>
  <c r="E76" i="13"/>
  <c r="F76" i="13"/>
  <c r="E61" i="13"/>
  <c r="F61" i="13"/>
  <c r="D61" i="13"/>
  <c r="E56" i="13"/>
  <c r="F56" i="13"/>
  <c r="D56" i="13"/>
  <c r="E50" i="13"/>
  <c r="F50" i="13"/>
  <c r="D50" i="13"/>
  <c r="E39" i="13"/>
  <c r="F39" i="13"/>
  <c r="D33" i="13"/>
  <c r="D32" i="13" s="1"/>
  <c r="E33" i="13"/>
  <c r="E32" i="13" s="1"/>
  <c r="D25" i="13"/>
  <c r="E25" i="13"/>
  <c r="F18" i="13"/>
  <c r="E18" i="13"/>
  <c r="D10" i="13"/>
  <c r="E10" i="13"/>
  <c r="E66" i="13" s="1"/>
  <c r="E91" i="13" s="1"/>
  <c r="D91" i="17" l="1"/>
  <c r="E90" i="14"/>
  <c r="D92" i="20"/>
  <c r="D90" i="19"/>
  <c r="E131" i="16"/>
  <c r="E152" i="16" s="1"/>
  <c r="F134" i="13"/>
  <c r="F156" i="13" s="1"/>
  <c r="F33" i="13"/>
  <c r="F32" i="13"/>
  <c r="F25" i="13"/>
  <c r="F10" i="13"/>
  <c r="F66" i="13" s="1"/>
  <c r="F91" i="13" s="1"/>
  <c r="C33" i="7"/>
  <c r="C30" i="7"/>
  <c r="B46" i="7" l="1"/>
  <c r="D153" i="21" l="1"/>
  <c r="D152" i="21"/>
  <c r="D59" i="2" s="1"/>
  <c r="C152" i="21"/>
  <c r="C59" i="2" s="1"/>
  <c r="D151" i="21"/>
  <c r="D58" i="2" s="1"/>
  <c r="C151" i="21"/>
  <c r="C58" i="2" s="1"/>
  <c r="D150" i="21"/>
  <c r="D57" i="2" s="1"/>
  <c r="C150" i="21"/>
  <c r="C57" i="2" s="1"/>
  <c r="D149" i="21"/>
  <c r="D56" i="2" s="1"/>
  <c r="C149" i="21"/>
  <c r="C56" i="2" s="1"/>
  <c r="D148" i="21"/>
  <c r="D55" i="2" s="1"/>
  <c r="C148" i="21"/>
  <c r="C55" i="2" s="1"/>
  <c r="D147" i="21"/>
  <c r="D54" i="2" s="1"/>
  <c r="C147" i="21"/>
  <c r="C54" i="2" s="1"/>
  <c r="D146" i="21"/>
  <c r="D53" i="2" s="1"/>
  <c r="C146" i="21"/>
  <c r="C53" i="2" s="1"/>
  <c r="D145" i="21"/>
  <c r="D52" i="2" s="1"/>
  <c r="C145" i="21"/>
  <c r="C52" i="2" s="1"/>
  <c r="D144" i="21"/>
  <c r="D51" i="2" s="1"/>
  <c r="C144" i="21"/>
  <c r="C51" i="2" s="1"/>
  <c r="D143" i="21"/>
  <c r="D50" i="2" s="1"/>
  <c r="C143" i="21"/>
  <c r="C50" i="2" s="1"/>
  <c r="D142" i="21"/>
  <c r="C142" i="21"/>
  <c r="D141" i="21"/>
  <c r="D48" i="2" s="1"/>
  <c r="C141" i="21"/>
  <c r="C48" i="2" s="1"/>
  <c r="D140" i="21"/>
  <c r="D47" i="2" s="1"/>
  <c r="C140" i="21"/>
  <c r="C47" i="2" s="1"/>
  <c r="D139" i="21"/>
  <c r="D46" i="2" s="1"/>
  <c r="C139" i="21"/>
  <c r="C46" i="2" s="1"/>
  <c r="D138" i="21"/>
  <c r="D45" i="2" s="1"/>
  <c r="C138" i="21"/>
  <c r="C45" i="2" s="1"/>
  <c r="D137" i="21"/>
  <c r="D44" i="2" s="1"/>
  <c r="C137" i="21"/>
  <c r="C44" i="2" s="1"/>
  <c r="D136" i="21"/>
  <c r="D43" i="2" s="1"/>
  <c r="C136" i="21"/>
  <c r="C43" i="2" s="1"/>
  <c r="D135" i="21"/>
  <c r="D42" i="2" s="1"/>
  <c r="C135" i="21"/>
  <c r="C42" i="2" s="1"/>
  <c r="D134" i="21"/>
  <c r="D41" i="2" s="1"/>
  <c r="C134" i="21"/>
  <c r="C41" i="2" s="1"/>
  <c r="D133" i="21"/>
  <c r="D40" i="2" s="1"/>
  <c r="C133" i="21"/>
  <c r="C40" i="2" s="1"/>
  <c r="D132" i="21"/>
  <c r="D131" i="21"/>
  <c r="D38" i="2" s="1"/>
  <c r="C131" i="21"/>
  <c r="C38" i="2" s="1"/>
  <c r="D130" i="21"/>
  <c r="D37" i="2" s="1"/>
  <c r="C130" i="21"/>
  <c r="C37" i="2" s="1"/>
  <c r="D129" i="21"/>
  <c r="C129" i="21"/>
  <c r="C36" i="2" s="1"/>
  <c r="D128" i="21"/>
  <c r="D35" i="2" s="1"/>
  <c r="C128" i="21"/>
  <c r="C35" i="2" s="1"/>
  <c r="D127" i="21"/>
  <c r="D34" i="2" s="1"/>
  <c r="C127" i="21"/>
  <c r="C34" i="2" s="1"/>
  <c r="D126" i="21"/>
  <c r="D33" i="2" s="1"/>
  <c r="C126" i="21"/>
  <c r="C33" i="2" s="1"/>
  <c r="D125" i="21"/>
  <c r="D32" i="2" s="1"/>
  <c r="C125" i="21"/>
  <c r="C32" i="2" s="1"/>
  <c r="D124" i="21"/>
  <c r="D31" i="2" s="1"/>
  <c r="C124" i="21"/>
  <c r="C31" i="2" s="1"/>
  <c r="D123" i="21"/>
  <c r="D30" i="2" s="1"/>
  <c r="C123" i="21"/>
  <c r="C30" i="2" s="1"/>
  <c r="D122" i="21"/>
  <c r="D29" i="2" s="1"/>
  <c r="C122" i="21"/>
  <c r="C29" i="2" s="1"/>
  <c r="D121" i="21"/>
  <c r="D28" i="2" s="1"/>
  <c r="C121" i="21"/>
  <c r="C28" i="2" s="1"/>
  <c r="D120" i="21"/>
  <c r="D27" i="2" s="1"/>
  <c r="C120" i="21"/>
  <c r="C27" i="2" s="1"/>
  <c r="D119" i="21"/>
  <c r="D26" i="2" s="1"/>
  <c r="C119" i="21"/>
  <c r="C26" i="2" s="1"/>
  <c r="D118" i="21"/>
  <c r="D25" i="2" s="1"/>
  <c r="C118" i="21"/>
  <c r="C25" i="2" s="1"/>
  <c r="D117" i="21"/>
  <c r="D24" i="2" s="1"/>
  <c r="C117" i="21"/>
  <c r="C24" i="2" s="1"/>
  <c r="D116" i="21"/>
  <c r="D23" i="2" s="1"/>
  <c r="C116" i="21"/>
  <c r="C23" i="2" s="1"/>
  <c r="D115" i="21"/>
  <c r="D114" i="21"/>
  <c r="D21" i="2" s="1"/>
  <c r="C114" i="21"/>
  <c r="C21" i="2" s="1"/>
  <c r="D113" i="21"/>
  <c r="D20" i="2" s="1"/>
  <c r="C113" i="21"/>
  <c r="C20" i="2" s="1"/>
  <c r="D112" i="21"/>
  <c r="D19" i="2" s="1"/>
  <c r="C112" i="21"/>
  <c r="C19" i="2" s="1"/>
  <c r="D111" i="21"/>
  <c r="D18" i="2" s="1"/>
  <c r="C111" i="21"/>
  <c r="C18" i="2" s="1"/>
  <c r="D110" i="21"/>
  <c r="D17" i="2" s="1"/>
  <c r="C110" i="21"/>
  <c r="C17" i="2" s="1"/>
  <c r="D109" i="21"/>
  <c r="D16" i="2" s="1"/>
  <c r="C109" i="21"/>
  <c r="C16" i="2" s="1"/>
  <c r="D108" i="21"/>
  <c r="D15" i="2" s="1"/>
  <c r="C108" i="21"/>
  <c r="C15" i="2" s="1"/>
  <c r="D107" i="21"/>
  <c r="D14" i="2" s="1"/>
  <c r="C107" i="21"/>
  <c r="C14" i="2" s="1"/>
  <c r="D106" i="21"/>
  <c r="D13" i="2" s="1"/>
  <c r="C106" i="21"/>
  <c r="C13" i="2" s="1"/>
  <c r="D105" i="21"/>
  <c r="D12" i="2" s="1"/>
  <c r="C105" i="21"/>
  <c r="C12" i="2" s="1"/>
  <c r="D104" i="21"/>
  <c r="D11" i="2" s="1"/>
  <c r="C104" i="21"/>
  <c r="C11" i="2" s="1"/>
  <c r="D103" i="21"/>
  <c r="D10" i="2" s="1"/>
  <c r="C103" i="21"/>
  <c r="C10" i="2" s="1"/>
  <c r="D102" i="21"/>
  <c r="D9" i="2" s="1"/>
  <c r="C102" i="21"/>
  <c r="C9" i="2" s="1"/>
  <c r="D101" i="21"/>
  <c r="D8" i="2" s="1"/>
  <c r="C101" i="21"/>
  <c r="C8" i="2" s="1"/>
  <c r="D100" i="21"/>
  <c r="D7" i="2" s="1"/>
  <c r="C100" i="21"/>
  <c r="C7" i="2" s="1"/>
  <c r="D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4" i="1"/>
  <c r="C74" i="1"/>
  <c r="D73" i="1"/>
  <c r="C73" i="1"/>
  <c r="D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4" i="1"/>
  <c r="C34" i="1"/>
  <c r="D33" i="1"/>
  <c r="C33" i="1"/>
  <c r="D32" i="1"/>
  <c r="C32" i="1"/>
  <c r="D31" i="1"/>
  <c r="C31" i="1"/>
  <c r="D30" i="1"/>
  <c r="C30" i="1"/>
  <c r="D29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C10" i="21"/>
  <c r="C116" i="20"/>
  <c r="C133" i="20" s="1"/>
  <c r="C100" i="20"/>
  <c r="C80" i="20"/>
  <c r="C91" i="20" s="1"/>
  <c r="E32" i="1"/>
  <c r="E30" i="1"/>
  <c r="E26" i="1"/>
  <c r="E10" i="1"/>
  <c r="C40" i="20"/>
  <c r="C67" i="20" s="1"/>
  <c r="C114" i="19"/>
  <c r="C98" i="19"/>
  <c r="C131" i="19" s="1"/>
  <c r="C152" i="19" s="1"/>
  <c r="C65" i="19"/>
  <c r="C78" i="19"/>
  <c r="C89" i="19" s="1"/>
  <c r="E33" i="1"/>
  <c r="E31" i="1"/>
  <c r="E28" i="1"/>
  <c r="E27" i="1"/>
  <c r="E13" i="1"/>
  <c r="E12" i="1"/>
  <c r="E8" i="1"/>
  <c r="E7" i="1"/>
  <c r="C114" i="18"/>
  <c r="C98" i="18"/>
  <c r="C78" i="18"/>
  <c r="C89" i="18" s="1"/>
  <c r="C38" i="18"/>
  <c r="C65" i="18" s="1"/>
  <c r="E24" i="1"/>
  <c r="C116" i="17"/>
  <c r="C100" i="17"/>
  <c r="C79" i="17"/>
  <c r="C90" i="17" s="1"/>
  <c r="C91" i="17" s="1"/>
  <c r="E11" i="1"/>
  <c r="C114" i="16"/>
  <c r="D99" i="21"/>
  <c r="C98" i="16"/>
  <c r="C78" i="16"/>
  <c r="C89" i="16"/>
  <c r="E34" i="1"/>
  <c r="E29" i="1"/>
  <c r="E25" i="1"/>
  <c r="E23" i="1"/>
  <c r="E22" i="1"/>
  <c r="E21" i="1"/>
  <c r="E20" i="1"/>
  <c r="E9" i="1"/>
  <c r="C38" i="16"/>
  <c r="C92" i="20" l="1"/>
  <c r="C79" i="21"/>
  <c r="C75" i="1" s="1"/>
  <c r="C90" i="21"/>
  <c r="C39" i="21"/>
  <c r="C90" i="19"/>
  <c r="C154" i="20"/>
  <c r="C131" i="16"/>
  <c r="C152" i="16" s="1"/>
  <c r="C65" i="16"/>
  <c r="C66" i="21" s="1"/>
  <c r="C133" i="17"/>
  <c r="E100" i="17"/>
  <c r="E133" i="17" s="1"/>
  <c r="E154" i="17" s="1"/>
  <c r="C154" i="17"/>
  <c r="C99" i="21"/>
  <c r="C115" i="21"/>
  <c r="C22" i="2" s="1"/>
  <c r="C131" i="18"/>
  <c r="E151" i="16"/>
  <c r="E152" i="21" s="1"/>
  <c r="E59" i="2" s="1"/>
  <c r="E150" i="16"/>
  <c r="E151" i="21" s="1"/>
  <c r="E58" i="2" s="1"/>
  <c r="E149" i="16"/>
  <c r="E150" i="21" s="1"/>
  <c r="E57" i="2" s="1"/>
  <c r="E148" i="16"/>
  <c r="E147" i="16"/>
  <c r="E148" i="21" s="1"/>
  <c r="E55" i="2" s="1"/>
  <c r="E146" i="16"/>
  <c r="E147" i="21" s="1"/>
  <c r="E54" i="2" s="1"/>
  <c r="E145" i="16"/>
  <c r="E146" i="21" s="1"/>
  <c r="E53" i="2" s="1"/>
  <c r="E144" i="16"/>
  <c r="E145" i="21" s="1"/>
  <c r="E52" i="2" s="1"/>
  <c r="E143" i="16"/>
  <c r="E144" i="21" s="1"/>
  <c r="E51" i="2" s="1"/>
  <c r="E142" i="16"/>
  <c r="E143" i="21" s="1"/>
  <c r="E50" i="2" s="1"/>
  <c r="E141" i="16"/>
  <c r="E142" i="21" s="1"/>
  <c r="E140" i="16"/>
  <c r="E139" i="16"/>
  <c r="E140" i="21" s="1"/>
  <c r="E47" i="2" s="1"/>
  <c r="E138" i="16"/>
  <c r="E139" i="21" s="1"/>
  <c r="E46" i="2" s="1"/>
  <c r="E137" i="16"/>
  <c r="E138" i="21" s="1"/>
  <c r="E45" i="2" s="1"/>
  <c r="E136" i="16"/>
  <c r="E137" i="21" s="1"/>
  <c r="E44" i="2" s="1"/>
  <c r="E135" i="16"/>
  <c r="E136" i="21" s="1"/>
  <c r="E43" i="2" s="1"/>
  <c r="E134" i="16"/>
  <c r="E135" i="21" s="1"/>
  <c r="E42" i="2" s="1"/>
  <c r="E133" i="16"/>
  <c r="E134" i="21" s="1"/>
  <c r="E41" i="2" s="1"/>
  <c r="E132" i="16"/>
  <c r="E130" i="16"/>
  <c r="E131" i="21" s="1"/>
  <c r="E38" i="2" s="1"/>
  <c r="E129" i="16"/>
  <c r="E130" i="21" s="1"/>
  <c r="E37" i="2" s="1"/>
  <c r="E128" i="16"/>
  <c r="E127" i="16"/>
  <c r="E126" i="16"/>
  <c r="E125" i="16"/>
  <c r="E126" i="21" s="1"/>
  <c r="E33" i="2" s="1"/>
  <c r="E124" i="16"/>
  <c r="E123" i="16"/>
  <c r="E124" i="21" s="1"/>
  <c r="E31" i="2" s="1"/>
  <c r="E122" i="16"/>
  <c r="E123" i="21" s="1"/>
  <c r="E30" i="2" s="1"/>
  <c r="E121" i="16"/>
  <c r="E122" i="21" s="1"/>
  <c r="E29" i="2" s="1"/>
  <c r="E120" i="16"/>
  <c r="E119" i="16"/>
  <c r="E120" i="21" s="1"/>
  <c r="E27" i="2" s="1"/>
  <c r="E118" i="16"/>
  <c r="E119" i="21" s="1"/>
  <c r="E26" i="2" s="1"/>
  <c r="E117" i="16"/>
  <c r="E118" i="21" s="1"/>
  <c r="E25" i="2" s="1"/>
  <c r="E116" i="16"/>
  <c r="E114" i="21"/>
  <c r="E21" i="2" s="1"/>
  <c r="E110" i="21"/>
  <c r="E17" i="2" s="1"/>
  <c r="E106" i="21"/>
  <c r="E13" i="2" s="1"/>
  <c r="E102" i="21"/>
  <c r="E9" i="2" s="1"/>
  <c r="E149" i="21"/>
  <c r="E56" i="2" s="1"/>
  <c r="E141" i="21"/>
  <c r="E48" i="2" s="1"/>
  <c r="E133" i="21"/>
  <c r="E40" i="2" s="1"/>
  <c r="E129" i="21"/>
  <c r="E128" i="21"/>
  <c r="E35" i="2" s="1"/>
  <c r="E127" i="21"/>
  <c r="E34" i="2" s="1"/>
  <c r="E125" i="21"/>
  <c r="E32" i="2" s="1"/>
  <c r="E121" i="21"/>
  <c r="E28" i="2" s="1"/>
  <c r="E117" i="21"/>
  <c r="E24" i="2" s="1"/>
  <c r="E116" i="21"/>
  <c r="E23" i="2" s="1"/>
  <c r="E115" i="21"/>
  <c r="E113" i="21"/>
  <c r="E20" i="2" s="1"/>
  <c r="E112" i="21"/>
  <c r="E19" i="2" s="1"/>
  <c r="E111" i="21"/>
  <c r="E18" i="2" s="1"/>
  <c r="E109" i="21"/>
  <c r="E16" i="2" s="1"/>
  <c r="E108" i="21"/>
  <c r="E15" i="2" s="1"/>
  <c r="E107" i="21"/>
  <c r="E14" i="2" s="1"/>
  <c r="E105" i="21"/>
  <c r="E12" i="2" s="1"/>
  <c r="E104" i="21"/>
  <c r="E11" i="2" s="1"/>
  <c r="E103" i="21"/>
  <c r="E10" i="2" s="1"/>
  <c r="E101" i="21"/>
  <c r="E8" i="2" s="1"/>
  <c r="E7" i="2"/>
  <c r="F78" i="14"/>
  <c r="F17" i="14"/>
  <c r="E19" i="1"/>
  <c r="G88" i="14"/>
  <c r="G87" i="14"/>
  <c r="G86" i="14"/>
  <c r="G85" i="14"/>
  <c r="G84" i="14"/>
  <c r="G83" i="14"/>
  <c r="E79" i="1"/>
  <c r="G81" i="14"/>
  <c r="G80" i="14"/>
  <c r="G79" i="14"/>
  <c r="G77" i="14"/>
  <c r="E73" i="1"/>
  <c r="G74" i="14"/>
  <c r="G73" i="14"/>
  <c r="G72" i="14"/>
  <c r="G71" i="14"/>
  <c r="G70" i="14"/>
  <c r="G69" i="14"/>
  <c r="G68" i="14"/>
  <c r="G67" i="14"/>
  <c r="G66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E45" i="1"/>
  <c r="G47" i="14"/>
  <c r="E43" i="1"/>
  <c r="G45" i="14"/>
  <c r="E41" i="1"/>
  <c r="G43" i="14"/>
  <c r="G42" i="14"/>
  <c r="E38" i="1"/>
  <c r="E37" i="1"/>
  <c r="G39" i="14"/>
  <c r="D49" i="2"/>
  <c r="D144" i="13"/>
  <c r="E101" i="13"/>
  <c r="E131" i="13"/>
  <c r="D36" i="2" s="1"/>
  <c r="D101" i="13"/>
  <c r="D134" i="13" s="1"/>
  <c r="D76" i="13"/>
  <c r="D35" i="1"/>
  <c r="D39" i="13"/>
  <c r="D28" i="1"/>
  <c r="C29" i="1"/>
  <c r="E18" i="1"/>
  <c r="E17" i="1"/>
  <c r="E16" i="1"/>
  <c r="D18" i="13"/>
  <c r="C14" i="1" s="1"/>
  <c r="C72" i="1" l="1"/>
  <c r="D90" i="13"/>
  <c r="E50" i="21"/>
  <c r="E46" i="1" s="1"/>
  <c r="E58" i="21"/>
  <c r="E54" i="1" s="1"/>
  <c r="E67" i="21"/>
  <c r="E63" i="1" s="1"/>
  <c r="E75" i="21"/>
  <c r="E71" i="1" s="1"/>
  <c r="E81" i="21"/>
  <c r="E77" i="1" s="1"/>
  <c r="E89" i="21"/>
  <c r="E85" i="1" s="1"/>
  <c r="E55" i="21"/>
  <c r="E51" i="1" s="1"/>
  <c r="E63" i="21"/>
  <c r="E59" i="1" s="1"/>
  <c r="E68" i="21"/>
  <c r="E64" i="1" s="1"/>
  <c r="E82" i="21"/>
  <c r="E78" i="1" s="1"/>
  <c r="E86" i="21"/>
  <c r="E82" i="1" s="1"/>
  <c r="E40" i="21"/>
  <c r="E36" i="1" s="1"/>
  <c r="G38" i="14"/>
  <c r="E39" i="21" s="1"/>
  <c r="E35" i="1" s="1"/>
  <c r="E40" i="1"/>
  <c r="E44" i="21"/>
  <c r="E48" i="21"/>
  <c r="E44" i="1" s="1"/>
  <c r="E52" i="21"/>
  <c r="E48" i="1" s="1"/>
  <c r="E56" i="21"/>
  <c r="E52" i="1" s="1"/>
  <c r="E60" i="21"/>
  <c r="E56" i="1" s="1"/>
  <c r="E64" i="21"/>
  <c r="E60" i="1" s="1"/>
  <c r="E69" i="21"/>
  <c r="E65" i="1" s="1"/>
  <c r="E73" i="21"/>
  <c r="E69" i="1" s="1"/>
  <c r="E74" i="1"/>
  <c r="E78" i="21"/>
  <c r="E87" i="21"/>
  <c r="E83" i="1" s="1"/>
  <c r="D18" i="21"/>
  <c r="F65" i="14"/>
  <c r="E46" i="21"/>
  <c r="E42" i="1" s="1"/>
  <c r="E54" i="21"/>
  <c r="E50" i="1" s="1"/>
  <c r="E62" i="21"/>
  <c r="E58" i="1" s="1"/>
  <c r="E71" i="21"/>
  <c r="E67" i="1" s="1"/>
  <c r="E85" i="21"/>
  <c r="E81" i="1" s="1"/>
  <c r="E39" i="1"/>
  <c r="E43" i="21"/>
  <c r="E51" i="21"/>
  <c r="E47" i="1" s="1"/>
  <c r="E59" i="21"/>
  <c r="E55" i="1" s="1"/>
  <c r="E72" i="21"/>
  <c r="E68" i="1" s="1"/>
  <c r="D6" i="2"/>
  <c r="E134" i="13"/>
  <c r="E156" i="13" s="1"/>
  <c r="E53" i="21"/>
  <c r="E49" i="1" s="1"/>
  <c r="E57" i="21"/>
  <c r="E53" i="1" s="1"/>
  <c r="E61" i="21"/>
  <c r="E57" i="1" s="1"/>
  <c r="E61" i="1"/>
  <c r="E65" i="21"/>
  <c r="E70" i="21"/>
  <c r="E66" i="1" s="1"/>
  <c r="E74" i="21"/>
  <c r="E70" i="1" s="1"/>
  <c r="E80" i="21"/>
  <c r="E76" i="1" s="1"/>
  <c r="E84" i="21"/>
  <c r="E80" i="1" s="1"/>
  <c r="E88" i="21"/>
  <c r="E84" i="1" s="1"/>
  <c r="D79" i="21"/>
  <c r="D75" i="1" s="1"/>
  <c r="F89" i="14"/>
  <c r="D90" i="21" s="1"/>
  <c r="D86" i="1" s="1"/>
  <c r="C90" i="16"/>
  <c r="E99" i="21"/>
  <c r="E6" i="2" s="1"/>
  <c r="C90" i="18"/>
  <c r="E132" i="21"/>
  <c r="C132" i="21"/>
  <c r="C39" i="2" s="1"/>
  <c r="C152" i="18"/>
  <c r="G17" i="14"/>
  <c r="G78" i="14"/>
  <c r="E72" i="1"/>
  <c r="D14" i="1"/>
  <c r="E49" i="2"/>
  <c r="C49" i="2"/>
  <c r="E15" i="1"/>
  <c r="C28" i="1"/>
  <c r="C35" i="1"/>
  <c r="C6" i="2"/>
  <c r="E36" i="2"/>
  <c r="E22" i="2"/>
  <c r="D22" i="2"/>
  <c r="D60" i="2"/>
  <c r="D155" i="13"/>
  <c r="E79" i="21" l="1"/>
  <c r="E75" i="1" s="1"/>
  <c r="G89" i="14"/>
  <c r="E90" i="21" s="1"/>
  <c r="C91" i="21"/>
  <c r="E18" i="21"/>
  <c r="E14" i="1" s="1"/>
  <c r="G65" i="14"/>
  <c r="D66" i="21"/>
  <c r="F90" i="14"/>
  <c r="D91" i="21" s="1"/>
  <c r="D87" i="1" s="1"/>
  <c r="E153" i="21"/>
  <c r="C153" i="21"/>
  <c r="E86" i="1"/>
  <c r="E60" i="2"/>
  <c r="E39" i="2"/>
  <c r="D62" i="1"/>
  <c r="D61" i="2"/>
  <c r="D39" i="2"/>
  <c r="D156" i="13"/>
  <c r="C60" i="2"/>
  <c r="C86" i="1"/>
  <c r="C6" i="1"/>
  <c r="G90" i="14" l="1"/>
  <c r="E91" i="21" s="1"/>
  <c r="E66" i="21"/>
  <c r="E61" i="2"/>
  <c r="C61" i="2"/>
  <c r="E6" i="1"/>
  <c r="D66" i="13"/>
  <c r="B29" i="8"/>
  <c r="E62" i="1" l="1"/>
  <c r="D91" i="13"/>
  <c r="C87" i="1" l="1"/>
  <c r="F157" i="13" l="1"/>
  <c r="E87" i="1"/>
  <c r="C62" i="1"/>
</calcChain>
</file>

<file path=xl/sharedStrings.xml><?xml version="1.0" encoding="utf-8"?>
<sst xmlns="http://schemas.openxmlformats.org/spreadsheetml/2006/main" count="3855" uniqueCount="650">
  <si>
    <t>B E V É T E L E K</t>
  </si>
  <si>
    <t>Forintban</t>
  </si>
  <si>
    <t>Bevételi jogcím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</si>
  <si>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</si>
  <si>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</si>
  <si>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</si>
  <si>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</si>
  <si>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</si>
  <si>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</si>
  <si>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</si>
  <si>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</si>
  <si>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</si>
  <si>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</si>
  <si>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</si>
  <si>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</si>
  <si>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</si>
  <si>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</si>
  <si>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</si>
  <si>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</si>
  <si>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</si>
  <si>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</si>
  <si>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</si>
  <si>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</si>
  <si>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</si>
  <si>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</si>
  <si>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</si>
  <si>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</si>
  <si>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</si>
  <si>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</si>
  <si>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</si>
  <si>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</si>
  <si>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</si>
  <si>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</si>
  <si>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</si>
  <si>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</si>
  <si>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</si>
  <si>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</si>
  <si>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</si>
  <si>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</si>
  <si>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</si>
  <si>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</si>
  <si>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</si>
  <si>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</si>
  <si>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</si>
  <si>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</si>
  <si>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</si>
  <si>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</si>
  <si>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</si>
  <si>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</si>
  <si>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</si>
  <si>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</si>
  <si>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</si>
  <si>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</si>
  <si>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</si>
  <si>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</si>
  <si>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</si>
  <si>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</si>
  <si>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</si>
  <si>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</si>
  <si>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</si>
  <si>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</si>
  <si>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</si>
  <si>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</si>
  <si>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</si>
  <si>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</si>
  <si>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</si>
  <si>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</si>
  <si>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</si>
  <si>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</si>
  <si>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</si>
  <si>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</si>
  <si>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</si>
  <si>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</si>
  <si>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</si>
  <si>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</si>
  <si>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</si>
  <si>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</si>
  <si>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</si>
  <si>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</si>
  <si>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</si>
  <si>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</si>
  <si>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</si>
  <si>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</si>
  <si>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</si>
  <si>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</si>
  <si>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</si>
  <si>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</si>
  <si>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</si>
  <si>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</si>
  <si>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</si>
  <si>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</si>
  <si>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</si>
  <si>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</si>
  <si>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</si>
  <si>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</si>
  <si>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</si>
  <si>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</si>
  <si>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</si>
  <si>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</si>
  <si>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</si>
  <si>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</si>
  <si>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</si>
  <si>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</si>
  <si>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</si>
  <si>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</si>
  <si>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</si>
  <si>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</si>
  <si>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</si>
  <si>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</si>
  <si>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</si>
  <si>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</si>
  <si>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</si>
  <si>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</si>
  <si>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</si>
  <si>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</si>
  <si>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</si>
  <si>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</si>
  <si>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</si>
  <si>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</si>
  <si>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</si>
  <si>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</si>
  <si>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</si>
  <si>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</si>
  <si>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</si>
  <si>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</si>
  <si>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</si>
  <si>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</si>
  <si>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</si>
  <si>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</si>
  <si>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</si>
  <si>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</si>
  <si>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</si>
  <si>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</si>
  <si>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</si>
  <si>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</si>
  <si>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</si>
  <si>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</si>
  <si>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</si>
  <si>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</si>
  <si>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</si>
  <si>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</si>
  <si>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</si>
  <si>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</si>
  <si>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</si>
  <si>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</si>
  <si>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</si>
  <si>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</si>
  <si>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</si>
  <si>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</si>
  <si>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</si>
  <si>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</si>
  <si>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</si>
  <si>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</si>
  <si>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</si>
  <si>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</si>
  <si>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</si>
  <si>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</si>
  <si>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</si>
  <si>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</si>
  <si>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</si>
  <si>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</si>
  <si>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</si>
  <si>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</si>
  <si>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</si>
  <si>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</si>
  <si>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Sor-szám</t>
  </si>
  <si>
    <t>Beruházás  megnevezése</t>
  </si>
  <si>
    <t>ÖSSZESEN:</t>
  </si>
  <si>
    <t>Felújítás  megnevezése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</si>
  <si>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</si>
  <si>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</si>
  <si>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</si>
  <si>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</si>
  <si>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</si>
  <si>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</si>
  <si>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</si>
  <si>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</si>
  <si>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</si>
  <si>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</si>
  <si>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</si>
  <si>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</si>
  <si>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</si>
  <si>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</si>
  <si>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</si>
  <si>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</si>
  <si>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</si>
  <si>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</si>
  <si>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</si>
  <si>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Éves engedélyezett létszám előirányzat (fő)</t>
  </si>
  <si>
    <t>Közfoglalkoztatottak létszáma (fő)</t>
  </si>
  <si>
    <t>Kerepesi Polgármesteri Hivatal</t>
  </si>
  <si>
    <t>Éves engedélyezett létszám előirányzat (fő) </t>
  </si>
  <si>
    <t>Közfoglalkoztatottak létszáma (fő) </t>
  </si>
  <si>
    <t>Babaliget Bölcsőde</t>
  </si>
  <si>
    <t>Forrás Művelődési Ház</t>
  </si>
  <si>
    <t>5 fő</t>
  </si>
  <si>
    <t>Napközi-otthonos Óvoda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</si>
  <si>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</si>
  <si>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</si>
  <si>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</si>
  <si>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</si>
  <si>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</si>
  <si>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</si>
  <si>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</si>
  <si>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</si>
  <si>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</si>
  <si>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</si>
  <si>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</si>
  <si>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</si>
  <si>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</si>
  <si>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</si>
  <si>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</si>
  <si>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</si>
  <si>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</si>
  <si>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</si>
  <si>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</si>
  <si>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</si>
  <si>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</si>
  <si>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</si>
  <si>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</si>
  <si>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</si>
  <si>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</si>
  <si>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</si>
  <si>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</si>
  <si>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</si>
  <si>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</si>
  <si>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</si>
  <si>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Sorszám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</si>
  <si>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</si>
  <si>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</si>
  <si>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</si>
  <si>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</si>
  <si>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</si>
  <si>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</si>
  <si>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</si>
  <si>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</si>
  <si>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</si>
  <si>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</si>
  <si>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</si>
  <si>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</si>
  <si>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</si>
  <si>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</si>
  <si>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</si>
  <si>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</si>
  <si>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</si>
  <si>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</si>
  <si>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</si>
  <si>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</si>
  <si>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</si>
  <si>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</si>
  <si>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</si>
  <si>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</si>
  <si>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</si>
  <si>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</si>
  <si>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</si>
  <si>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</si>
  <si>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</si>
  <si>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</si>
  <si>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</si>
  <si>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</si>
  <si>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</si>
  <si>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</si>
  <si>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</si>
  <si>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</si>
  <si>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</si>
  <si>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</si>
  <si>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</si>
  <si>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</si>
  <si>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</si>
  <si>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</si>
  <si>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</si>
  <si>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</si>
  <si>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</si>
  <si>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</si>
  <si>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</si>
  <si>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</si>
  <si>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</si>
  <si>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</si>
  <si>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</si>
  <si>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</si>
  <si>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</si>
  <si>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</si>
  <si>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</si>
  <si>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</si>
  <si>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</si>
  <si>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</si>
  <si>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</si>
  <si>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</si>
  <si>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</si>
  <si>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</si>
  <si>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</si>
  <si>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</si>
  <si>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</si>
  <si>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</si>
  <si>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</si>
  <si>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</si>
  <si>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</si>
  <si>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</si>
  <si>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</si>
  <si>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</si>
  <si>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</si>
  <si>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</si>
  <si>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</si>
  <si>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</si>
  <si>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</si>
  <si>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</si>
  <si>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</si>
  <si>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</si>
  <si>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</si>
  <si>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</si>
  <si>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</si>
  <si>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</si>
  <si>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</si>
  <si>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2019. évi eredeti előirányzat</t>
  </si>
  <si>
    <t>Tervezés közvilágítás/ Szőlő u. és Sólyom u.</t>
  </si>
  <si>
    <t>Kerepes Mártírok útja út és járda engedélyezési tervek</t>
  </si>
  <si>
    <t>Gyalogos átkelőhely Mogyoródi út, Béke út</t>
  </si>
  <si>
    <t>Állomás, Szabadság, utca valamint hév állomás  Coop közti szakasz járdaépítés</t>
  </si>
  <si>
    <t>Sólyom u. járda, vasúti átjáró</t>
  </si>
  <si>
    <t>263/2 hrsz ingatlan vásárlása Mező utca</t>
  </si>
  <si>
    <t>"Egészségügyi központ tervezés, közbeszerzés, rendszerhasználat</t>
  </si>
  <si>
    <t>számítógép beszerzések</t>
  </si>
  <si>
    <t>Intézményi rendszerfejlesztés</t>
  </si>
  <si>
    <t>tűzfal beszerzése és beüzemelése</t>
  </si>
  <si>
    <t>Laptop</t>
  </si>
  <si>
    <t>Klímaberendezés szálítása és szerelése</t>
  </si>
  <si>
    <t>könyvtári polcok készítése</t>
  </si>
  <si>
    <t>Wéber E. gyerekorvosi rendelő , mosogató</t>
  </si>
  <si>
    <t>ruhásszekrény/pályázat Biztos Kezdet Gye</t>
  </si>
  <si>
    <t>kisértékű t.e. -játékok/pályázat Biztos Kezdet</t>
  </si>
  <si>
    <t>2db nyomásfokozó szivattyú cseréje, beép</t>
  </si>
  <si>
    <t>Szigetüzemű napelemes vílágítás</t>
  </si>
  <si>
    <t>Fényképezőgép+sd kártya</t>
  </si>
  <si>
    <t>vadkamera+sd kártya</t>
  </si>
  <si>
    <t xml:space="preserve">Forrás Műv.ház tetőtéri felújítás </t>
  </si>
  <si>
    <t>"Csicsergő óvóda felújításának terve</t>
  </si>
  <si>
    <t>Kerepes, Alföldi Járda, felújítási munkái</t>
  </si>
  <si>
    <t>hypo adagolófelújítása</t>
  </si>
  <si>
    <t>"Csicsergő óvóda felújítása</t>
  </si>
  <si>
    <t>járdák építése (Szabadság út, hév Coop közti szakasz, Állomás utca)</t>
  </si>
  <si>
    <t xml:space="preserve">Kerepes Előd utcai járda tervezése                                                                                                                                                                                                                                     </t>
  </si>
  <si>
    <t>Alföldi u. csapadékelvezetés</t>
  </si>
  <si>
    <t xml:space="preserve"> Kerepes, Mártírok útja. Csapadékelvezetés, járda</t>
  </si>
  <si>
    <t xml:space="preserve">1. , Dessewffy  u. csapadékelvezetés, járda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</si>
  <si>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Gerinchálózat felújítás (víz)</t>
  </si>
  <si>
    <t xml:space="preserve"> A2 Jelű központi szennyvíz átemelő felúj.</t>
  </si>
  <si>
    <t>házi kisátemelők felúj.</t>
  </si>
  <si>
    <t xml:space="preserve"> szivattyúk felúj.</t>
  </si>
  <si>
    <t>Kerepes, Radnóti u. 1. és 3. ingatlanok előtti bekötővezeték cseréje burkolathelyreállítással csőtörés miatt</t>
  </si>
  <si>
    <t>Csatorna felúj.</t>
  </si>
  <si>
    <t>A2 jelű Központi Végátemelő felúj.</t>
  </si>
  <si>
    <t>Polg. Hivat. Bejárati ajtó  cseréje</t>
  </si>
  <si>
    <t>Telefonok</t>
  </si>
  <si>
    <t>informatikai eszközök</t>
  </si>
  <si>
    <t>Polg. Hiv.</t>
  </si>
  <si>
    <t>Óvoda</t>
  </si>
  <si>
    <t>Egyéb bútorok, berendezések, felszerelések</t>
  </si>
  <si>
    <t xml:space="preserve">Forrás Műv.ház </t>
  </si>
  <si>
    <t>Szilasligeti közösségi ház felújítási munkái</t>
  </si>
  <si>
    <t>Szabó M. Könyvtár</t>
  </si>
  <si>
    <t>informatikai eszközök, hálózat</t>
  </si>
  <si>
    <t>Könyvek</t>
  </si>
  <si>
    <t>SZAK</t>
  </si>
  <si>
    <t>Bölcsőde</t>
  </si>
  <si>
    <t xml:space="preserve"> Egyéb működési célú támogatások államháztartáson belülről (2.1.+…+.2.5.)</t>
  </si>
  <si>
    <t>Eredeti előiányzat</t>
  </si>
  <si>
    <t>Módosított előirányzat</t>
  </si>
  <si>
    <t>Teljesítés</t>
  </si>
  <si>
    <t>Egyéb biztosító által fizetett kártérítés</t>
  </si>
  <si>
    <t>ebből: háztartások</t>
  </si>
  <si>
    <t>ebből: egyéb fejezeti kezelésű előirányzatok</t>
  </si>
  <si>
    <t>Szabó Magda Városi Könyvtár</t>
  </si>
  <si>
    <t>2018 évi teljesítés</t>
  </si>
  <si>
    <t>Felújítási (felhalmozási) kiadások teljesítése célonként</t>
  </si>
  <si>
    <t>Beruházási (felhalmozási) kiadások teljesítése célonként</t>
  </si>
  <si>
    <t>2018. évi teljesítés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</si>
  <si>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</si>
  <si>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</si>
  <si>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</si>
  <si>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</si>
  <si>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</si>
  <si>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</si>
  <si>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</si>
  <si>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</si>
  <si>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</si>
  <si>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</si>
  <si>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</si>
  <si>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</si>
  <si>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</si>
  <si>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</si>
  <si>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</si>
  <si>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</si>
  <si>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</si>
  <si>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</si>
  <si>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 xml:space="preserve"> Maradványkimutatás Polgármesteri Hivatal</t>
  </si>
  <si>
    <t xml:space="preserve"> Maradványkimutatás Napközi-otthonos Óvoda</t>
  </si>
  <si>
    <t xml:space="preserve"> Maradványkimutatás Forrás Művelődési Ház</t>
  </si>
  <si>
    <t xml:space="preserve"> Maradványkimutatás Szabó Magda Könyvtár</t>
  </si>
  <si>
    <t>05</t>
  </si>
  <si>
    <t>04        Alaptevékenység finanszírozási kiadásai</t>
  </si>
  <si>
    <t xml:space="preserve"> Maradványkimutatás SZAK</t>
  </si>
  <si>
    <t xml:space="preserve"> Maradványkimutatás Babaliget Bölcsőde</t>
  </si>
  <si>
    <t xml:space="preserve"> Maradványkimutatás Önkormányzat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</si>
  <si>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</si>
  <si>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</si>
  <si>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</si>
  <si>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</si>
  <si>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</si>
  <si>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</si>
  <si>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</si>
  <si>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</si>
  <si>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</si>
  <si>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</si>
  <si>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</si>
  <si>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</si>
  <si>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</si>
  <si>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</si>
  <si>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</si>
  <si>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</si>
  <si>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</si>
  <si>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</si>
  <si>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</si>
  <si>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</si>
  <si>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</si>
  <si>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</si>
  <si>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</si>
  <si>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</si>
  <si>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</si>
  <si>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</si>
  <si>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</si>
  <si>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</si>
  <si>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</si>
  <si>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</si>
  <si>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</si>
  <si>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</si>
  <si>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</si>
  <si>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</si>
  <si>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</si>
  <si>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</si>
  <si>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</si>
  <si>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</si>
  <si>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</si>
  <si>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</si>
  <si>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</si>
  <si>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</si>
  <si>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</si>
  <si>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</si>
  <si>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</si>
  <si>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</si>
  <si>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</si>
  <si>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</si>
  <si>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</si>
  <si>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</si>
  <si>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</si>
  <si>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</si>
  <si>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</si>
  <si>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</si>
  <si>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</si>
  <si>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</si>
  <si>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</si>
  <si>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</si>
  <si>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</si>
  <si>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</si>
  <si>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</si>
  <si>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</si>
  <si>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</si>
  <si>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</si>
  <si>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</si>
  <si>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</si>
  <si>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</si>
  <si>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</si>
  <si>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</si>
  <si>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</si>
  <si>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</si>
  <si>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</si>
  <si>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</si>
  <si>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</si>
  <si>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</si>
  <si>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</si>
  <si>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</si>
  <si>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</si>
  <si>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</si>
  <si>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</si>
  <si>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</si>
  <si>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</si>
  <si>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</si>
  <si>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</si>
  <si>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</si>
  <si>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</si>
  <si>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</si>
  <si>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</si>
  <si>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</si>
  <si>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</si>
  <si>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</si>
  <si>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</si>
  <si>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</si>
  <si>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</si>
  <si>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</si>
  <si>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</si>
  <si>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</si>
  <si>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</si>
  <si>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</si>
  <si>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</si>
  <si>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</si>
  <si>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</si>
  <si>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</si>
  <si>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</si>
  <si>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</si>
  <si>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</si>
  <si>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</si>
  <si>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</si>
  <si>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</si>
  <si>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</si>
  <si>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</si>
  <si>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</si>
  <si>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</si>
  <si>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</si>
  <si>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</si>
  <si>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</si>
  <si>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</si>
  <si>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</si>
  <si>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</si>
  <si>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</si>
  <si>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</si>
  <si>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</si>
  <si>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 xml:space="preserve"> Mérleg Önkormányzat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</si>
  <si>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</si>
  <si>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</si>
  <si>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</si>
  <si>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</si>
  <si>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Mérleg Polgármesteri Hivatal</t>
  </si>
  <si>
    <t>Mérleg Napközi-Otthonos Óvoda</t>
  </si>
  <si>
    <t>Mérleg Forrás Művelődési Ház</t>
  </si>
  <si>
    <t xml:space="preserve"> Mérleg Szabó Magda Könyvtár</t>
  </si>
  <si>
    <t>Mérleg SZAK</t>
  </si>
  <si>
    <t>Mérleg Babaliget 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</si>
  <si>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</si>
  <si>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</si>
  <si>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</si>
  <si>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</si>
  <si>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</si>
  <si>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</si>
  <si>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</si>
  <si>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</si>
  <si>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</si>
  <si>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</si>
  <si>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</si>
  <si>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</si>
  <si>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</si>
  <si>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</si>
  <si>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</si>
  <si>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</si>
  <si>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</si>
  <si>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</si>
  <si>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</si>
  <si>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</si>
  <si>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</si>
  <si>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</si>
  <si>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</si>
  <si>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</si>
  <si>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</si>
  <si>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</si>
  <si>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</si>
  <si>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</si>
  <si>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</si>
  <si>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</si>
  <si>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</si>
  <si>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</si>
  <si>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</si>
  <si>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</si>
  <si>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</si>
  <si>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</si>
  <si>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</si>
  <si>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</si>
  <si>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</si>
  <si>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</si>
  <si>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39</t>
  </si>
  <si>
    <t>26 Pénzügyi műveletek egyéb ráfordításai (&gt;=26a+26b)</t>
  </si>
  <si>
    <t>Eredménykimutatás Önkormányzat</t>
  </si>
  <si>
    <t xml:space="preserve"> Eredménykimutatás Polgármesteri Hivatal</t>
  </si>
  <si>
    <t>Eredménykimutatás Napközi-otthonos Óvoda</t>
  </si>
  <si>
    <t xml:space="preserve"> Eredménykimutatás Forrás Művelődési Ház</t>
  </si>
  <si>
    <t xml:space="preserve"> Eredménykimutatás Szabó Magda Könyvtár</t>
  </si>
  <si>
    <t>Eredménykimutatás SZAK</t>
  </si>
  <si>
    <t xml:space="preserve"> Eredménykimutatás Babaliget Bölcsőde</t>
  </si>
  <si>
    <t>Pénzkészlet tárgyidőszak elején Bankszámla egyenleg</t>
  </si>
  <si>
    <t>pénztárak egyenlege</t>
  </si>
  <si>
    <t>Pénzkészlet összesen tárgyidőszak elején</t>
  </si>
  <si>
    <t>Pénzkészlet tárgyidőszak végén Bankszámla egyenleg</t>
  </si>
  <si>
    <t>Pénzkészlet összesen tárgyidőszak végén</t>
  </si>
  <si>
    <t xml:space="preserve">     Pénzszközök változásának bemutatása 2018.</t>
  </si>
  <si>
    <t>Polgármesteri Hivatal</t>
  </si>
  <si>
    <t>Szabó Magda Könyvtár</t>
  </si>
  <si>
    <t>Pénzeszközátadások 2018.</t>
  </si>
  <si>
    <t xml:space="preserve"> Forintban</t>
  </si>
  <si>
    <t>Pénzeszközátadás megnevezése</t>
  </si>
  <si>
    <t>Működési célú pénzeszközátadás</t>
  </si>
  <si>
    <t>Sportfeladatok támogatása</t>
  </si>
  <si>
    <t>Civil szervezetek támogatása</t>
  </si>
  <si>
    <t xml:space="preserve">   Bursa Hungarica (ellátottak pénzbeli juttatásai között szerepel 1.835.000)</t>
  </si>
  <si>
    <t>Polgárőrség támogatása</t>
  </si>
  <si>
    <t>Roma Nemzetiségi Önkormányzat</t>
  </si>
  <si>
    <t>Gödöllő-Vác Térségi Vízgazd.Társulás</t>
  </si>
  <si>
    <t>Horváth házaspár életjáradék</t>
  </si>
  <si>
    <t>Helyi közösségi közlekedés támogatása</t>
  </si>
  <si>
    <t>Előző évi elszámolásából származó kiadások</t>
  </si>
  <si>
    <t>Összes bevétel</t>
  </si>
  <si>
    <t>Összes kiadás</t>
  </si>
  <si>
    <t>Kerepesi Városüzemeltetési Nonprofit  Kft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</si>
  <si>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 xml:space="preserve"> ….../2019. (...) önkormányzati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</si>
  <si>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 xml:space="preserve">a </t>
    </r>
    <r>
      <rPr>
        <i/>
        <sz val="8"/>
        <color theme="1"/>
        <rFont val="Times New Roman"/>
        <family val="1"/>
        <charset val="238"/>
      </rPr>
      <t xml:space="preserve"> ….../2019. (...) önkormányzati rendelethez</t>
    </r>
  </si>
  <si>
    <t>3.1. melléklet a  ….../2019. (...) önkormányzati rendelethez</t>
  </si>
  <si>
    <r>
      <t>3.2. melléklet a  …...</t>
    </r>
    <r>
      <rPr>
        <i/>
        <sz val="10"/>
        <color theme="1"/>
        <rFont val="Times New Roman"/>
        <family val="1"/>
        <charset val="238"/>
      </rPr>
      <t>/2019. (...) önkormányzati rendelethez</t>
    </r>
  </si>
  <si>
    <t>4.1. melléklet a  ….../2019. (...) önkormányzati rendelethez</t>
  </si>
  <si>
    <t>4.2. melléklet a  ….../2019. (...) önkormányzati rendelethez</t>
  </si>
  <si>
    <t>4.3. melléklet a  ….../2019. (...) önkormányzati rendelethez</t>
  </si>
  <si>
    <t>4.4. melléklet a  ….../2019. (...) önkormányzati rendelethez</t>
  </si>
  <si>
    <t>4.5. melléklet a  ….../2019. (...) önkormányzati rendelethez</t>
  </si>
  <si>
    <t>4.6. melléklet a  ….../2019. (...) önkormányzati rendelethez</t>
  </si>
  <si>
    <t>4.7. melléklet a  ….../2019. (...) önkormányzati rendelethez</t>
  </si>
  <si>
    <t>5.1. melléklet a  ….../2019. (...) önkormányzati rendelethez</t>
  </si>
  <si>
    <t>5.2. melléklet a  ….../2019. (...) önkormányzati rendelethez</t>
  </si>
  <si>
    <t>5.3. melléklet a  ….../2019. (...) önkormányzati rendelethez</t>
  </si>
  <si>
    <t>5.4. melléklet a  ….../2019. (...) önkormányzati rendelethez</t>
  </si>
  <si>
    <t>5.5. melléklet a  ….../2019. (...) önkormányzati rendelethez</t>
  </si>
  <si>
    <t>5.6. melléklet a  ….../2019. (...) önkormányzati rendelethez</t>
  </si>
  <si>
    <t>5.7. melléklet a  ….../2019. (...) önkormányzati rendelethez</t>
  </si>
  <si>
    <t>6.1. melléklet a  ….../2019. (...) önkormányzati rendelethez</t>
  </si>
  <si>
    <t>6.2. melléklet a  ….../2019. (...) önkormányzati rendelethez</t>
  </si>
  <si>
    <t>6.3. melléklet a  ….../2019. (...) önkormányzati rendelethez</t>
  </si>
  <si>
    <t>6.4. melléklet a  ….../2019. (...) önkormányzati rendelethez</t>
  </si>
  <si>
    <t>6.5. melléklet a  ….../2019. (...) önkormányzati rendelethez</t>
  </si>
  <si>
    <t>6.6. melléklet a  ….../2019. (...) önkormányzati rendelethez</t>
  </si>
  <si>
    <t>6.7. melléklet a  ….../2019. (...) önkormányzati rendelethez</t>
  </si>
  <si>
    <t>7.1. melléklet a  ….../2019. (...) önkormányzati rendelethez</t>
  </si>
  <si>
    <t>7.2. melléklet a  ….../2019. (...) önkormányzati rendelethez</t>
  </si>
  <si>
    <t>7.3. melléklet a  ….../2019. (...) önkormányzati rendelethez</t>
  </si>
  <si>
    <t>7.4. melléklet a  ….../2019. (...) önkormányzati rendelethez</t>
  </si>
  <si>
    <t>7.5. melléklet a  ….../2019. (...) önkormányzati rendelethez</t>
  </si>
  <si>
    <t>7.6. melléklet a  ….../2019. (...) önkormányzati rendelethez</t>
  </si>
  <si>
    <t>7.7. melléklet a  ….../2019. (...) önkormányzati rendelethez</t>
  </si>
  <si>
    <t>8. melléklet a  ….../2019. (...) önkormányzati rendelethez</t>
  </si>
  <si>
    <t>9.1. melléklet a  ….../2019. (...) önkormányzati rendelethez</t>
  </si>
  <si>
    <t>9.2. melléklet a  ….../2019. (...) önkormányzati rendelethez</t>
  </si>
  <si>
    <t>9.3. melléklet a  ….../2019. (...) önkormányzati rendelethez</t>
  </si>
  <si>
    <t>9.4. melléklet a  ….../2019. (...) önkormányzati rendelethez</t>
  </si>
  <si>
    <t>9.5. melléklet a  ….../2019. (...) önkormányzati rendelethez</t>
  </si>
  <si>
    <t>9.6. melléklet a  ….../2019. (...) önkormányzati rendelethez</t>
  </si>
  <si>
    <t>9.7. melléklet a  ….../2019. (...) önkormányzati rendelethez</t>
  </si>
  <si>
    <t>9.8. melléklet a  ….../2019. (...)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</si>
</sst>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25" fillId="0" borderId="0"/>
    <xf numFmtId="0" fontId="13" fillId="0" borderId="0"/>
  </cellStyleXfs>
  <cellXfs count="3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2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164" fontId="6" fillId="0" borderId="0" xfId="1" applyNumberFormat="1" applyFont="1"/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0" fillId="0" borderId="0" xfId="1" applyNumberFormat="1" applyFont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 indent="1"/>
    </xf>
    <xf numFmtId="0" fontId="14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2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right" vertical="center" wrapText="1" inden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 indent="1"/>
    </xf>
    <xf numFmtId="0" fontId="15" fillId="0" borderId="4" xfId="0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right" vertical="center" wrapText="1" indent="1"/>
    </xf>
    <xf numFmtId="3" fontId="14" fillId="0" borderId="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/>
    <xf numFmtId="0" fontId="19" fillId="0" borderId="12" xfId="0" applyFont="1" applyBorder="1" applyAlignment="1">
      <alignment horizontal="right" vertical="center"/>
    </xf>
    <xf numFmtId="0" fontId="16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 indent="1"/>
    </xf>
    <xf numFmtId="0" fontId="14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right" vertical="center" wrapText="1" indent="1"/>
    </xf>
    <xf numFmtId="3" fontId="14" fillId="0" borderId="4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/>
    <xf numFmtId="0" fontId="18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64" fontId="16" fillId="0" borderId="0" xfId="0" applyNumberFormat="1" applyFont="1" applyFill="1"/>
    <xf numFmtId="3" fontId="18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/>
    <xf numFmtId="0" fontId="19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2" fillId="0" borderId="0" xfId="0" applyFont="1"/>
    <xf numFmtId="3" fontId="22" fillId="0" borderId="0" xfId="0" applyNumberFormat="1" applyFont="1"/>
    <xf numFmtId="0" fontId="6" fillId="0" borderId="0" xfId="0" applyFont="1"/>
    <xf numFmtId="0" fontId="5" fillId="0" borderId="4" xfId="0" applyFont="1" applyBorder="1" applyAlignment="1">
      <alignment horizontal="left" vertical="center" wrapText="1"/>
    </xf>
    <xf numFmtId="3" fontId="0" fillId="0" borderId="0" xfId="0" applyNumberFormat="1" applyFill="1"/>
    <xf numFmtId="164" fontId="0" fillId="0" borderId="0" xfId="1" applyNumberFormat="1" applyFont="1" applyFill="1"/>
    <xf numFmtId="49" fontId="22" fillId="0" borderId="0" xfId="0" applyNumberFormat="1" applyFont="1"/>
    <xf numFmtId="0" fontId="22" fillId="0" borderId="0" xfId="0" applyFont="1" applyAlignment="1">
      <alignment wrapText="1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vertical="center" wrapText="1"/>
    </xf>
    <xf numFmtId="49" fontId="16" fillId="0" borderId="0" xfId="0" applyNumberFormat="1" applyFont="1"/>
    <xf numFmtId="164" fontId="0" fillId="0" borderId="0" xfId="0" applyNumberFormat="1" applyFill="1"/>
    <xf numFmtId="164" fontId="6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1" fontId="6" fillId="0" borderId="0" xfId="0" applyNumberFormat="1" applyFont="1"/>
    <xf numFmtId="41" fontId="6" fillId="0" borderId="4" xfId="0" applyNumberFormat="1" applyFont="1" applyBorder="1" applyAlignment="1">
      <alignment vertical="center" wrapText="1"/>
    </xf>
    <xf numFmtId="0" fontId="0" fillId="0" borderId="0" xfId="0"/>
    <xf numFmtId="3" fontId="16" fillId="0" borderId="0" xfId="0" applyNumberFormat="1" applyFont="1"/>
    <xf numFmtId="0" fontId="22" fillId="2" borderId="0" xfId="0" applyFont="1" applyFill="1"/>
    <xf numFmtId="3" fontId="22" fillId="2" borderId="0" xfId="0" applyNumberFormat="1" applyFont="1" applyFill="1"/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left" vertical="top" wrapText="1"/>
    </xf>
    <xf numFmtId="3" fontId="26" fillId="0" borderId="4" xfId="0" applyNumberFormat="1" applyFont="1" applyBorder="1" applyAlignment="1">
      <alignment horizontal="right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right" vertical="top" wrapText="1"/>
    </xf>
    <xf numFmtId="0" fontId="27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3" fontId="18" fillId="0" borderId="4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left" vertical="top" wrapText="1"/>
    </xf>
    <xf numFmtId="4" fontId="18" fillId="0" borderId="4" xfId="0" applyNumberFormat="1" applyFont="1" applyFill="1" applyBorder="1" applyAlignment="1">
      <alignment horizontal="right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left" vertical="top" wrapText="1"/>
    </xf>
    <xf numFmtId="4" fontId="2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0" fontId="2" fillId="0" borderId="0" xfId="0" applyFo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left" vertical="center" wrapText="1" indent="1"/>
    </xf>
    <xf numFmtId="3" fontId="29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24" fillId="0" borderId="1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/>
    <xf numFmtId="0" fontId="21" fillId="0" borderId="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/>
    <xf numFmtId="0" fontId="29" fillId="0" borderId="4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28" fillId="0" borderId="5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 2" xfId="3"/>
    <cellStyle name="Normál 3" xfId="2"/>
  </cellStyles>
  <dxfs count="0"/>
  <tableStyles count="0" defaultTableStyle="TableStyleMedium2" defaultPivotStyle="PivotStyleLight16"/>
  <colors>
    <mruColors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2"/>
  <sheetViews>
    <sheetView zoomScaleNormal="100" workbookViewId="0">
      <selection activeCell="A2" sqref="A2:E2"/>
    </sheetView>
  </sheetViews>
  <sheetFormatPr defaultRowHeight="15" x14ac:dyDescent="0.25"/>
  <cols>
    <col min="1" max="1" width="7.85546875" style="131" customWidth="1"/>
    <col min="2" max="2" width="36.7109375" customWidth="1"/>
    <col min="3" max="5" width="12.7109375" customWidth="1"/>
    <col min="6" max="6" width="14.7109375" customWidth="1"/>
    <col min="7" max="7" width="13.5703125" customWidth="1"/>
    <col min="8" max="8" width="17.28515625" style="37" bestFit="1" customWidth="1"/>
  </cols>
  <sheetData>
    <row r="1" spans="1:6" ht="15.75" x14ac:dyDescent="0.25">
      <c r="A1" s="212" t="s">
        <v>0</v>
      </c>
      <c r="B1" s="212"/>
      <c r="C1" s="212"/>
      <c r="D1" s="212"/>
      <c r="E1" s="212"/>
    </row>
    <row r="2" spans="1:6" x14ac:dyDescent="0.25">
      <c r="A2" s="215" t="s">
        <v>609</v>
      </c>
      <c r="B2" s="215"/>
      <c r="C2" s="215"/>
      <c r="D2" s="215"/>
      <c r="E2" s="215"/>
    </row>
    <row r="3" spans="1:6" ht="15" customHeight="1" x14ac:dyDescent="0.25">
      <c r="A3" s="216" t="s">
        <v>165</v>
      </c>
      <c r="B3" s="213" t="s">
        <v>2</v>
      </c>
      <c r="C3" s="214"/>
      <c r="D3" s="214"/>
      <c r="E3" s="214"/>
    </row>
    <row r="4" spans="1:6" ht="21" x14ac:dyDescent="0.25">
      <c r="A4" s="217"/>
      <c r="B4" s="213"/>
      <c r="C4" s="4" t="s">
        <v>365</v>
      </c>
      <c r="D4" s="4" t="s">
        <v>366</v>
      </c>
      <c r="E4" s="4" t="s">
        <v>367</v>
      </c>
    </row>
    <row r="5" spans="1:6" x14ac:dyDescent="0.25">
      <c r="A5" s="129">
        <v>1</v>
      </c>
      <c r="B5" s="4">
        <v>2</v>
      </c>
      <c r="C5" s="4">
        <v>3</v>
      </c>
      <c r="D5" s="4">
        <v>4</v>
      </c>
      <c r="E5" s="4">
        <v>5</v>
      </c>
    </row>
    <row r="6" spans="1:6" ht="21" x14ac:dyDescent="0.25">
      <c r="A6" s="130" t="s">
        <v>3</v>
      </c>
      <c r="B6" s="5" t="s">
        <v>4</v>
      </c>
      <c r="C6" s="6">
        <f>'9.1 melléklet'!D10+'9.8 melléklet'!C10</f>
        <v>601718548</v>
      </c>
      <c r="D6" s="26">
        <f>'9.1 melléklet'!E10+'9.8 melléklet'!D10</f>
        <v>619708317</v>
      </c>
      <c r="E6" s="26">
        <f>'9.1 melléklet'!F10+'9.8 melléklet'!E10</f>
        <v>619708317</v>
      </c>
    </row>
    <row r="7" spans="1:6" ht="22.5" x14ac:dyDescent="0.25">
      <c r="A7" s="41" t="s">
        <v>205</v>
      </c>
      <c r="B7" s="8" t="s">
        <v>5</v>
      </c>
      <c r="C7" s="9">
        <f>'9.1 melléklet'!D11+'9.8 melléklet'!C11</f>
        <v>172260890</v>
      </c>
      <c r="D7" s="10">
        <f>'9.1 melléklet'!E11+'9.8 melléklet'!D11</f>
        <v>172281752</v>
      </c>
      <c r="E7" s="9">
        <f>'9.1 melléklet'!F11+'9.8 melléklet'!E11</f>
        <v>172281752</v>
      </c>
    </row>
    <row r="8" spans="1:6" ht="22.5" x14ac:dyDescent="0.25">
      <c r="A8" s="41" t="s">
        <v>204</v>
      </c>
      <c r="B8" s="8" t="s">
        <v>6</v>
      </c>
      <c r="C8" s="24">
        <f>'9.1 melléklet'!D12+'9.8 melléklet'!C12</f>
        <v>205754000</v>
      </c>
      <c r="D8" s="24">
        <f>'9.1 melléklet'!E12+'9.8 melléklet'!D12</f>
        <v>214138835</v>
      </c>
      <c r="E8" s="24">
        <f>'9.1 melléklet'!F12+'9.8 melléklet'!E12</f>
        <v>214138835</v>
      </c>
    </row>
    <row r="9" spans="1:6" ht="22.5" x14ac:dyDescent="0.25">
      <c r="A9" s="41" t="s">
        <v>206</v>
      </c>
      <c r="B9" s="8" t="s">
        <v>7</v>
      </c>
      <c r="C9" s="24">
        <f>'9.1 melléklet'!D13+'9.8 melléklet'!C13</f>
        <v>211102718</v>
      </c>
      <c r="D9" s="24">
        <f>'9.1 melléklet'!E13+'9.8 melléklet'!D13</f>
        <v>210465476</v>
      </c>
      <c r="E9" s="24">
        <f>'9.1 melléklet'!F13+'9.8 melléklet'!E13</f>
        <v>210465476</v>
      </c>
    </row>
    <row r="10" spans="1:6" x14ac:dyDescent="0.25">
      <c r="A10" s="41" t="s">
        <v>207</v>
      </c>
      <c r="B10" s="8" t="s">
        <v>8</v>
      </c>
      <c r="C10" s="24">
        <f>'9.1 melléklet'!D14+'9.8 melléklet'!C14</f>
        <v>12600940</v>
      </c>
      <c r="D10" s="24">
        <f>'9.1 melléklet'!E14+'9.8 melléklet'!D14</f>
        <v>15067521</v>
      </c>
      <c r="E10" s="24">
        <f>'9.1 melléklet'!F14+'9.8 melléklet'!E14</f>
        <v>15067521</v>
      </c>
    </row>
    <row r="11" spans="1:6" x14ac:dyDescent="0.25">
      <c r="A11" s="41" t="s">
        <v>208</v>
      </c>
      <c r="B11" s="8" t="s">
        <v>9</v>
      </c>
      <c r="C11" s="24">
        <f>'9.1 melléklet'!D15+'9.8 melléklet'!C15</f>
        <v>0</v>
      </c>
      <c r="D11" s="24">
        <f>'9.1 melléklet'!E15+'9.8 melléklet'!D15</f>
        <v>0</v>
      </c>
      <c r="E11" s="24">
        <f>'9.1 melléklet'!F15+'9.8 melléklet'!E15</f>
        <v>0</v>
      </c>
    </row>
    <row r="12" spans="1:6" x14ac:dyDescent="0.25">
      <c r="A12" s="41" t="s">
        <v>209</v>
      </c>
      <c r="B12" s="8" t="s">
        <v>10</v>
      </c>
      <c r="C12" s="24">
        <f>'9.1 melléklet'!D16+'9.8 melléklet'!C16</f>
        <v>0</v>
      </c>
      <c r="D12" s="24">
        <f>'9.1 melléklet'!E16+'9.8 melléklet'!D16</f>
        <v>2222742</v>
      </c>
      <c r="E12" s="24">
        <f>'9.1 melléklet'!F16+'9.8 melléklet'!E16</f>
        <v>2222742</v>
      </c>
    </row>
    <row r="13" spans="1:6" x14ac:dyDescent="0.25">
      <c r="A13" s="41" t="s">
        <v>210</v>
      </c>
      <c r="B13" s="42" t="s">
        <v>203</v>
      </c>
      <c r="C13" s="24">
        <f>'9.1 melléklet'!D17+'9.8 melléklet'!C17</f>
        <v>0</v>
      </c>
      <c r="D13" s="24">
        <f>'9.1 melléklet'!E17+'9.8 melléklet'!D17</f>
        <v>5531991</v>
      </c>
      <c r="E13" s="24">
        <f>'9.1 melléklet'!F17+'9.8 melléklet'!E17</f>
        <v>5531991</v>
      </c>
    </row>
    <row r="14" spans="1:6" ht="21" x14ac:dyDescent="0.25">
      <c r="A14" s="130" t="s">
        <v>11</v>
      </c>
      <c r="B14" s="5" t="s">
        <v>12</v>
      </c>
      <c r="C14" s="26">
        <f>'9.1 melléklet'!D18+'9.8 melléklet'!C18</f>
        <v>26548440</v>
      </c>
      <c r="D14" s="26">
        <f>'9.1 melléklet'!E18+'9.8 melléklet'!D18</f>
        <v>39199711</v>
      </c>
      <c r="E14" s="26">
        <f>'9.1 melléklet'!F18+'9.8 melléklet'!E18</f>
        <v>39199711</v>
      </c>
    </row>
    <row r="15" spans="1:6" x14ac:dyDescent="0.25">
      <c r="A15" s="41" t="s">
        <v>211</v>
      </c>
      <c r="B15" s="8" t="s">
        <v>13</v>
      </c>
      <c r="C15" s="10">
        <f>'9.1 melléklet'!D19+'9.8 melléklet'!C19</f>
        <v>0</v>
      </c>
      <c r="D15" s="10">
        <f>'9.1 melléklet'!E19+'9.8 melléklet'!D19</f>
        <v>0</v>
      </c>
      <c r="E15" s="10">
        <f>'9.1 melléklet'!F19+'9.8 melléklet'!E19</f>
        <v>0</v>
      </c>
      <c r="F15" s="29" t="s">
        <v>201</v>
      </c>
    </row>
    <row r="16" spans="1:6" ht="22.5" x14ac:dyDescent="0.25">
      <c r="A16" s="41" t="s">
        <v>212</v>
      </c>
      <c r="B16" s="8" t="s">
        <v>14</v>
      </c>
      <c r="C16" s="10">
        <f>'9.1 melléklet'!D20+'9.8 melléklet'!C20</f>
        <v>0</v>
      </c>
      <c r="D16" s="10">
        <f>'9.1 melléklet'!E20+'9.8 melléklet'!D20</f>
        <v>0</v>
      </c>
      <c r="E16" s="10">
        <f>'9.1 melléklet'!F20+'9.8 melléklet'!E20</f>
        <v>0</v>
      </c>
    </row>
    <row r="17" spans="1:5" ht="22.5" x14ac:dyDescent="0.25">
      <c r="A17" s="41" t="s">
        <v>213</v>
      </c>
      <c r="B17" s="8" t="s">
        <v>15</v>
      </c>
      <c r="C17" s="10">
        <f>'9.1 melléklet'!D21+'9.8 melléklet'!C21</f>
        <v>0</v>
      </c>
      <c r="D17" s="10">
        <f>'9.1 melléklet'!E21+'9.8 melléklet'!D21</f>
        <v>0</v>
      </c>
      <c r="E17" s="10">
        <f>'9.1 melléklet'!F21+'9.8 melléklet'!E21</f>
        <v>0</v>
      </c>
    </row>
    <row r="18" spans="1:5" ht="22.5" x14ac:dyDescent="0.25">
      <c r="A18" s="41" t="s">
        <v>214</v>
      </c>
      <c r="B18" s="8" t="s">
        <v>16</v>
      </c>
      <c r="C18" s="10">
        <f>'9.1 melléklet'!D22+'9.8 melléklet'!C22</f>
        <v>0</v>
      </c>
      <c r="D18" s="10">
        <f>'9.1 melléklet'!E22+'9.8 melléklet'!D22</f>
        <v>0</v>
      </c>
      <c r="E18" s="10">
        <f>'9.1 melléklet'!F22+'9.8 melléklet'!E22</f>
        <v>0</v>
      </c>
    </row>
    <row r="19" spans="1:5" x14ac:dyDescent="0.25">
      <c r="A19" s="41" t="s">
        <v>215</v>
      </c>
      <c r="B19" s="8" t="s">
        <v>17</v>
      </c>
      <c r="C19" s="9">
        <f>'9.1 melléklet'!D23+'9.8 melléklet'!C23</f>
        <v>26548440</v>
      </c>
      <c r="D19" s="24">
        <f>'9.1 melléklet'!E23+'9.8 melléklet'!D23</f>
        <v>39199711</v>
      </c>
      <c r="E19" s="9">
        <f>'9.1 melléklet'!F23+'9.8 melléklet'!E23</f>
        <v>39199711</v>
      </c>
    </row>
    <row r="20" spans="1:5" x14ac:dyDescent="0.25">
      <c r="A20" s="41" t="s">
        <v>216</v>
      </c>
      <c r="B20" s="8" t="s">
        <v>18</v>
      </c>
      <c r="C20" s="10">
        <f>'9.1 melléklet'!D24+'9.8 melléklet'!C24</f>
        <v>0</v>
      </c>
      <c r="D20" s="10">
        <f>'9.1 melléklet'!E24+'9.8 melléklet'!D24</f>
        <v>0</v>
      </c>
      <c r="E20" s="10">
        <f>'9.1 melléklet'!F24+'9.8 melléklet'!E24</f>
        <v>0</v>
      </c>
    </row>
    <row r="21" spans="1:5" ht="21" x14ac:dyDescent="0.25">
      <c r="A21" s="130" t="s">
        <v>19</v>
      </c>
      <c r="B21" s="5" t="s">
        <v>20</v>
      </c>
      <c r="C21" s="26">
        <f>'9.1 melléklet'!D25+'9.8 melléklet'!C25</f>
        <v>41341086</v>
      </c>
      <c r="D21" s="26">
        <f>'9.1 melléklet'!E25+'9.8 melléklet'!D25</f>
        <v>72090086</v>
      </c>
      <c r="E21" s="26">
        <f>'9.1 melléklet'!F25+'9.8 melléklet'!E25</f>
        <v>30749000</v>
      </c>
    </row>
    <row r="22" spans="1:5" x14ac:dyDescent="0.25">
      <c r="A22" s="41" t="s">
        <v>217</v>
      </c>
      <c r="B22" s="8" t="s">
        <v>21</v>
      </c>
      <c r="C22" s="10">
        <f>'9.1 melléklet'!D26+'9.8 melléklet'!C26</f>
        <v>0</v>
      </c>
      <c r="D22" s="10">
        <f>'9.1 melléklet'!E26+'9.8 melléklet'!D26</f>
        <v>30749000</v>
      </c>
      <c r="E22" s="10">
        <f>'9.1 melléklet'!F26+'9.8 melléklet'!E26</f>
        <v>30749000</v>
      </c>
    </row>
    <row r="23" spans="1:5" ht="22.5" x14ac:dyDescent="0.25">
      <c r="A23" s="41" t="s">
        <v>218</v>
      </c>
      <c r="B23" s="8" t="s">
        <v>22</v>
      </c>
      <c r="C23" s="10">
        <f>'9.1 melléklet'!D27+'9.8 melléklet'!C27</f>
        <v>0</v>
      </c>
      <c r="D23" s="10">
        <f>'9.1 melléklet'!E27+'9.8 melléklet'!D27</f>
        <v>0</v>
      </c>
      <c r="E23" s="10">
        <f>'9.1 melléklet'!F27+'9.8 melléklet'!E27</f>
        <v>0</v>
      </c>
    </row>
    <row r="24" spans="1:5" ht="22.5" x14ac:dyDescent="0.25">
      <c r="A24" s="41" t="s">
        <v>219</v>
      </c>
      <c r="B24" s="8" t="s">
        <v>23</v>
      </c>
      <c r="C24" s="10">
        <f>'9.1 melléklet'!D28+'9.8 melléklet'!C28</f>
        <v>0</v>
      </c>
      <c r="D24" s="10">
        <f>'9.1 melléklet'!E28+'9.8 melléklet'!D28</f>
        <v>0</v>
      </c>
      <c r="E24" s="10">
        <f>'9.1 melléklet'!F28+'9.8 melléklet'!E28</f>
        <v>0</v>
      </c>
    </row>
    <row r="25" spans="1:5" ht="22.5" x14ac:dyDescent="0.25">
      <c r="A25" s="41" t="s">
        <v>220</v>
      </c>
      <c r="B25" s="8" t="s">
        <v>24</v>
      </c>
      <c r="C25" s="10">
        <f>'9.1 melléklet'!D29+'9.8 melléklet'!C29</f>
        <v>0</v>
      </c>
      <c r="D25" s="10">
        <f>'9.1 melléklet'!E29+'9.8 melléklet'!D29</f>
        <v>0</v>
      </c>
      <c r="E25" s="10">
        <f>'9.1 melléklet'!F29+'9.8 melléklet'!E29</f>
        <v>0</v>
      </c>
    </row>
    <row r="26" spans="1:5" x14ac:dyDescent="0.25">
      <c r="A26" s="41" t="s">
        <v>221</v>
      </c>
      <c r="B26" s="8" t="s">
        <v>25</v>
      </c>
      <c r="C26" s="24">
        <f>'9.1 melléklet'!D30+'9.8 melléklet'!C30</f>
        <v>41341086</v>
      </c>
      <c r="D26" s="24">
        <f>'9.1 melléklet'!E30+'9.8 melléklet'!D30</f>
        <v>41341086</v>
      </c>
      <c r="E26" s="9">
        <f>'9.1 melléklet'!F30+'9.8 melléklet'!E30</f>
        <v>0</v>
      </c>
    </row>
    <row r="27" spans="1:5" x14ac:dyDescent="0.25">
      <c r="A27" s="41" t="s">
        <v>222</v>
      </c>
      <c r="B27" s="8" t="s">
        <v>26</v>
      </c>
      <c r="C27" s="10">
        <f>'9.1 melléklet'!D31+'9.8 melléklet'!C31</f>
        <v>0</v>
      </c>
      <c r="D27" s="10">
        <f>'9.1 melléklet'!E31+'9.8 melléklet'!D31</f>
        <v>0</v>
      </c>
      <c r="E27" s="10">
        <f>'9.1 melléklet'!F31+'9.8 melléklet'!E31</f>
        <v>0</v>
      </c>
    </row>
    <row r="28" spans="1:5" x14ac:dyDescent="0.25">
      <c r="A28" s="130" t="s">
        <v>27</v>
      </c>
      <c r="B28" s="5" t="s">
        <v>28</v>
      </c>
      <c r="C28" s="26">
        <f>'9.1 melléklet'!D32+'9.8 melléklet'!C32</f>
        <v>399000000</v>
      </c>
      <c r="D28" s="26">
        <f>'9.1 melléklet'!E32+'9.8 melléklet'!D32</f>
        <v>399318395</v>
      </c>
      <c r="E28" s="26">
        <f>'9.1 melléklet'!F32+'9.8 melléklet'!E32</f>
        <v>346915944</v>
      </c>
    </row>
    <row r="29" spans="1:5" x14ac:dyDescent="0.25">
      <c r="A29" s="41" t="s">
        <v>223</v>
      </c>
      <c r="B29" s="8" t="s">
        <v>29</v>
      </c>
      <c r="C29" s="24">
        <f>'9.1 melléklet'!D33+'9.8 melléklet'!C33</f>
        <v>360000000</v>
      </c>
      <c r="D29" s="24">
        <f>'9.1 melléklet'!E33+'9.8 melléklet'!D33</f>
        <v>360000000</v>
      </c>
      <c r="E29" s="24">
        <f>'9.1 melléklet'!F33+'9.8 melléklet'!E33</f>
        <v>306733207</v>
      </c>
    </row>
    <row r="30" spans="1:5" x14ac:dyDescent="0.25">
      <c r="A30" s="41" t="s">
        <v>224</v>
      </c>
      <c r="B30" s="8" t="s">
        <v>30</v>
      </c>
      <c r="C30" s="24">
        <f>'9.1 melléklet'!D34+'9.8 melléklet'!C34</f>
        <v>60000000</v>
      </c>
      <c r="D30" s="24">
        <f>'9.1 melléklet'!E34+'9.8 melléklet'!D34</f>
        <v>63370553</v>
      </c>
      <c r="E30" s="24">
        <f>'9.1 melléklet'!F34+'9.8 melléklet'!E34</f>
        <v>63370553</v>
      </c>
    </row>
    <row r="31" spans="1:5" x14ac:dyDescent="0.25">
      <c r="A31" s="41" t="s">
        <v>225</v>
      </c>
      <c r="B31" s="8" t="s">
        <v>31</v>
      </c>
      <c r="C31" s="24">
        <f>'9.1 melléklet'!D35+'9.8 melléklet'!C35</f>
        <v>300000000</v>
      </c>
      <c r="D31" s="24">
        <f>'9.1 melléklet'!E35+'9.8 melléklet'!D35</f>
        <v>296629447</v>
      </c>
      <c r="E31" s="24">
        <f>'9.1 melléklet'!F35+'9.8 melléklet'!E35</f>
        <v>243362654</v>
      </c>
    </row>
    <row r="32" spans="1:5" x14ac:dyDescent="0.25">
      <c r="A32" s="41" t="s">
        <v>224</v>
      </c>
      <c r="B32" s="8" t="s">
        <v>32</v>
      </c>
      <c r="C32" s="24">
        <f>'9.1 melléklet'!D36+'9.8 melléklet'!C36</f>
        <v>30000000</v>
      </c>
      <c r="D32" s="24">
        <f>'9.1 melléklet'!E36+'9.8 melléklet'!D36</f>
        <v>30000000</v>
      </c>
      <c r="E32" s="24">
        <f>'9.1 melléklet'!F36+'9.8 melléklet'!E36</f>
        <v>28661196</v>
      </c>
    </row>
    <row r="33" spans="1:5" x14ac:dyDescent="0.25">
      <c r="A33" s="41" t="s">
        <v>225</v>
      </c>
      <c r="B33" s="8" t="s">
        <v>33</v>
      </c>
      <c r="C33" s="24">
        <f>'9.1 melléklet'!D37+'9.8 melléklet'!C37</f>
        <v>7000000</v>
      </c>
      <c r="D33" s="24">
        <f>'9.1 melléklet'!E37+'9.8 melléklet'!D37</f>
        <v>7000000</v>
      </c>
      <c r="E33" s="24">
        <f>'9.1 melléklet'!F37+'9.8 melléklet'!E37</f>
        <v>7787707</v>
      </c>
    </row>
    <row r="34" spans="1:5" x14ac:dyDescent="0.25">
      <c r="A34" s="41" t="s">
        <v>226</v>
      </c>
      <c r="B34" s="8" t="s">
        <v>34</v>
      </c>
      <c r="C34" s="24">
        <f>'9.1 melléklet'!D38+'9.8 melléklet'!C38</f>
        <v>2000000</v>
      </c>
      <c r="D34" s="24">
        <f>'9.1 melléklet'!E38+'9.8 melléklet'!D38</f>
        <v>2318395</v>
      </c>
      <c r="E34" s="24">
        <f>'9.1 melléklet'!F38+'9.8 melléklet'!E38</f>
        <v>3733834</v>
      </c>
    </row>
    <row r="35" spans="1:5" x14ac:dyDescent="0.25">
      <c r="A35" s="130" t="s">
        <v>35</v>
      </c>
      <c r="B35" s="5" t="s">
        <v>36</v>
      </c>
      <c r="C35" s="26">
        <f>'9.1 melléklet'!D39+'9.8 melléklet'!C39</f>
        <v>155656610</v>
      </c>
      <c r="D35" s="26">
        <f>'9.1 melléklet'!E39+'9.8 melléklet'!D39</f>
        <v>179629570</v>
      </c>
      <c r="E35" s="26">
        <f>'9.1 melléklet'!F39+'9.8 melléklet'!E39</f>
        <v>156025951</v>
      </c>
    </row>
    <row r="36" spans="1:5" x14ac:dyDescent="0.25">
      <c r="A36" s="41" t="s">
        <v>252</v>
      </c>
      <c r="B36" s="8" t="s">
        <v>37</v>
      </c>
      <c r="C36" s="10">
        <f>'9.1 melléklet'!D40+'9.8 melléklet'!C40</f>
        <v>0</v>
      </c>
      <c r="D36" s="10">
        <f>'9.1 melléklet'!E40+'9.8 melléklet'!D40</f>
        <v>0</v>
      </c>
      <c r="E36" s="10">
        <f>'9.1 melléklet'!F40+'9.8 melléklet'!E40</f>
        <v>0</v>
      </c>
    </row>
    <row r="37" spans="1:5" x14ac:dyDescent="0.25">
      <c r="A37" s="41" t="s">
        <v>253</v>
      </c>
      <c r="B37" s="8" t="s">
        <v>38</v>
      </c>
      <c r="C37" s="24">
        <f>'9.1 melléklet'!D41+'9.8 melléklet'!C41</f>
        <v>14140000</v>
      </c>
      <c r="D37" s="24">
        <f>'9.1 melléklet'!E41+'9.8 melléklet'!D41</f>
        <v>14385788</v>
      </c>
      <c r="E37" s="24">
        <f>'9.1 melléklet'!F41+'9.8 melléklet'!E41</f>
        <v>13721324</v>
      </c>
    </row>
    <row r="38" spans="1:5" x14ac:dyDescent="0.25">
      <c r="A38" s="41" t="s">
        <v>254</v>
      </c>
      <c r="B38" s="8" t="s">
        <v>39</v>
      </c>
      <c r="C38" s="24">
        <f>'9.1 melléklet'!D42+'9.8 melléklet'!C42</f>
        <v>19000000</v>
      </c>
      <c r="D38" s="24">
        <f>'9.1 melléklet'!E42+'9.8 melléklet'!D42</f>
        <v>50332611</v>
      </c>
      <c r="E38" s="24">
        <f>'9.1 melléklet'!F42+'9.8 melléklet'!E42</f>
        <v>41621455</v>
      </c>
    </row>
    <row r="39" spans="1:5" x14ac:dyDescent="0.25">
      <c r="A39" s="41" t="s">
        <v>255</v>
      </c>
      <c r="B39" s="8" t="s">
        <v>40</v>
      </c>
      <c r="C39" s="24">
        <f>'9.1 melléklet'!D43+'9.8 melléklet'!C43</f>
        <v>59695610</v>
      </c>
      <c r="D39" s="24">
        <f>'9.1 melléklet'!E43+'9.8 melléklet'!D43</f>
        <v>18363296</v>
      </c>
      <c r="E39" s="24">
        <f>'9.1 melléklet'!F43+'9.8 melléklet'!E43</f>
        <v>9935080</v>
      </c>
    </row>
    <row r="40" spans="1:5" x14ac:dyDescent="0.25">
      <c r="A40" s="41" t="s">
        <v>256</v>
      </c>
      <c r="B40" s="8" t="s">
        <v>41</v>
      </c>
      <c r="C40" s="24">
        <f>'9.1 melléklet'!D44+'9.8 melléklet'!C44</f>
        <v>47200000</v>
      </c>
      <c r="D40" s="24">
        <f>'9.1 melléklet'!E44+'9.8 melléklet'!D44</f>
        <v>47925539</v>
      </c>
      <c r="E40" s="24">
        <f>'9.1 melléklet'!F44+'9.8 melléklet'!E44</f>
        <v>44918227</v>
      </c>
    </row>
    <row r="41" spans="1:5" x14ac:dyDescent="0.25">
      <c r="A41" s="41" t="s">
        <v>257</v>
      </c>
      <c r="B41" s="8" t="s">
        <v>42</v>
      </c>
      <c r="C41" s="24">
        <f>'9.1 melléklet'!D45+'9.8 melléklet'!C45</f>
        <v>13530000</v>
      </c>
      <c r="D41" s="24">
        <f>'9.1 melléklet'!E45+'9.8 melléklet'!D45</f>
        <v>21149210</v>
      </c>
      <c r="E41" s="24">
        <f>'9.1 melléklet'!F45+'9.8 melléklet'!E45</f>
        <v>18809498</v>
      </c>
    </row>
    <row r="42" spans="1:5" x14ac:dyDescent="0.25">
      <c r="A42" s="41" t="s">
        <v>258</v>
      </c>
      <c r="B42" s="8" t="s">
        <v>43</v>
      </c>
      <c r="C42" s="24">
        <f>'9.1 melléklet'!D46+'9.8 melléklet'!C46</f>
        <v>0</v>
      </c>
      <c r="D42" s="24">
        <f>'9.1 melléklet'!E46+'9.8 melléklet'!D46</f>
        <v>0</v>
      </c>
      <c r="E42" s="24">
        <f>'9.1 melléklet'!F46+'9.8 melléklet'!E46</f>
        <v>0</v>
      </c>
    </row>
    <row r="43" spans="1:5" x14ac:dyDescent="0.25">
      <c r="A43" s="41" t="s">
        <v>259</v>
      </c>
      <c r="B43" s="8" t="s">
        <v>44</v>
      </c>
      <c r="C43" s="24">
        <f>'9.1 melléklet'!D47+'9.8 melléklet'!C47</f>
        <v>52000</v>
      </c>
      <c r="D43" s="24">
        <f>'9.1 melléklet'!E47+'9.8 melléklet'!D47</f>
        <v>53016</v>
      </c>
      <c r="E43" s="24">
        <f>'9.1 melléklet'!F47+'9.8 melléklet'!E47</f>
        <v>42215</v>
      </c>
    </row>
    <row r="44" spans="1:5" x14ac:dyDescent="0.25">
      <c r="A44" s="41" t="s">
        <v>260</v>
      </c>
      <c r="B44" s="8" t="s">
        <v>45</v>
      </c>
      <c r="C44" s="24">
        <f>'9.1 melléklet'!D48+'9.8 melléklet'!C48</f>
        <v>0</v>
      </c>
      <c r="D44" s="24">
        <f>'9.1 melléklet'!E48+'9.8 melléklet'!D48</f>
        <v>279215</v>
      </c>
      <c r="E44" s="24">
        <f>'9.1 melléklet'!F48+'9.8 melléklet'!E48</f>
        <v>0</v>
      </c>
    </row>
    <row r="45" spans="1:5" x14ac:dyDescent="0.25">
      <c r="A45" s="41" t="s">
        <v>261</v>
      </c>
      <c r="B45" s="8" t="s">
        <v>46</v>
      </c>
      <c r="C45" s="24">
        <f>'9.1 melléklet'!D49+'9.8 melléklet'!C49</f>
        <v>2039000</v>
      </c>
      <c r="D45" s="24">
        <f>'9.1 melléklet'!E49+'9.8 melléklet'!D49</f>
        <v>27140895</v>
      </c>
      <c r="E45" s="24">
        <f>'9.1 melléklet'!F49+'9.8 melléklet'!E49</f>
        <v>26978152</v>
      </c>
    </row>
    <row r="46" spans="1:5" x14ac:dyDescent="0.25">
      <c r="A46" s="130" t="s">
        <v>47</v>
      </c>
      <c r="B46" s="5" t="s">
        <v>48</v>
      </c>
      <c r="C46" s="26">
        <f>'9.1 melléklet'!D50+'9.8 melléklet'!C50</f>
        <v>32656780</v>
      </c>
      <c r="D46" s="26">
        <f>'9.1 melléklet'!E50+'9.8 melléklet'!D50</f>
        <v>32656780</v>
      </c>
      <c r="E46" s="26">
        <f>'9.1 melléklet'!F50+'9.8 melléklet'!E50</f>
        <v>0</v>
      </c>
    </row>
    <row r="47" spans="1:5" x14ac:dyDescent="0.25">
      <c r="A47" s="41" t="s">
        <v>262</v>
      </c>
      <c r="B47" s="8" t="s">
        <v>49</v>
      </c>
      <c r="C47" s="10">
        <f>'9.1 melléklet'!D51+'9.8 melléklet'!C51</f>
        <v>0</v>
      </c>
      <c r="D47" s="10">
        <f>'9.1 melléklet'!E51+'9.8 melléklet'!D51</f>
        <v>0</v>
      </c>
      <c r="E47" s="10">
        <f>'9.1 melléklet'!F51+'9.8 melléklet'!E51</f>
        <v>0</v>
      </c>
    </row>
    <row r="48" spans="1:5" x14ac:dyDescent="0.25">
      <c r="A48" s="41" t="s">
        <v>263</v>
      </c>
      <c r="B48" s="8" t="s">
        <v>50</v>
      </c>
      <c r="C48" s="24">
        <f>'9.1 melléklet'!D52+'9.8 melléklet'!C52</f>
        <v>32656780</v>
      </c>
      <c r="D48" s="24">
        <f>'9.1 melléklet'!E52+'9.8 melléklet'!D52</f>
        <v>32656780</v>
      </c>
      <c r="E48" s="9">
        <f>'9.1 melléklet'!F52+'9.8 melléklet'!E52</f>
        <v>0</v>
      </c>
    </row>
    <row r="49" spans="1:7" x14ac:dyDescent="0.25">
      <c r="A49" s="41" t="s">
        <v>264</v>
      </c>
      <c r="B49" s="8" t="s">
        <v>51</v>
      </c>
      <c r="C49" s="10">
        <f>'9.1 melléklet'!D53+'9.8 melléklet'!C53</f>
        <v>0</v>
      </c>
      <c r="D49" s="10">
        <f>'9.1 melléklet'!E53+'9.8 melléklet'!D53</f>
        <v>0</v>
      </c>
      <c r="E49" s="10">
        <f>'9.1 melléklet'!F53+'9.8 melléklet'!E53</f>
        <v>0</v>
      </c>
    </row>
    <row r="50" spans="1:7" x14ac:dyDescent="0.25">
      <c r="A50" s="41" t="s">
        <v>265</v>
      </c>
      <c r="B50" s="8" t="s">
        <v>52</v>
      </c>
      <c r="C50" s="10">
        <f>'9.1 melléklet'!D54+'9.8 melléklet'!C54</f>
        <v>0</v>
      </c>
      <c r="D50" s="10">
        <f>'9.1 melléklet'!E54+'9.8 melléklet'!D54</f>
        <v>0</v>
      </c>
      <c r="E50" s="10">
        <f>'9.1 melléklet'!F54+'9.8 melléklet'!E54</f>
        <v>0</v>
      </c>
    </row>
    <row r="51" spans="1:7" x14ac:dyDescent="0.25">
      <c r="A51" s="41" t="s">
        <v>266</v>
      </c>
      <c r="B51" s="8" t="s">
        <v>53</v>
      </c>
      <c r="C51" s="10">
        <f>'9.1 melléklet'!D55+'9.8 melléklet'!C55</f>
        <v>0</v>
      </c>
      <c r="D51" s="10">
        <f>'9.1 melléklet'!E55+'9.8 melléklet'!D55</f>
        <v>0</v>
      </c>
      <c r="E51" s="10">
        <f>'9.1 melléklet'!F55+'9.8 melléklet'!E55</f>
        <v>0</v>
      </c>
    </row>
    <row r="52" spans="1:7" ht="21" x14ac:dyDescent="0.25">
      <c r="A52" s="130" t="s">
        <v>54</v>
      </c>
      <c r="B52" s="5" t="s">
        <v>55</v>
      </c>
      <c r="C52" s="7">
        <f>'9.1 melléklet'!D56+'9.8 melléklet'!C56</f>
        <v>0</v>
      </c>
      <c r="D52" s="26">
        <f>'9.1 melléklet'!E56+'9.8 melléklet'!D56</f>
        <v>170000</v>
      </c>
      <c r="E52" s="26">
        <f>'9.1 melléklet'!F56+'9.8 melléklet'!E56</f>
        <v>170000</v>
      </c>
    </row>
    <row r="53" spans="1:7" ht="22.5" x14ac:dyDescent="0.25">
      <c r="A53" s="41" t="s">
        <v>267</v>
      </c>
      <c r="B53" s="8" t="s">
        <v>56</v>
      </c>
      <c r="C53" s="10">
        <f>'9.1 melléklet'!D57+'9.8 melléklet'!C57</f>
        <v>0</v>
      </c>
      <c r="D53" s="10">
        <f>'9.1 melléklet'!E57+'9.8 melléklet'!D57</f>
        <v>0</v>
      </c>
      <c r="E53" s="10">
        <f>'9.1 melléklet'!F57+'9.8 melléklet'!E57</f>
        <v>0</v>
      </c>
    </row>
    <row r="54" spans="1:7" ht="22.5" x14ac:dyDescent="0.25">
      <c r="A54" s="41" t="s">
        <v>268</v>
      </c>
      <c r="B54" s="8" t="s">
        <v>57</v>
      </c>
      <c r="C54" s="10">
        <f>'9.1 melléklet'!D58+'9.8 melléklet'!C58</f>
        <v>0</v>
      </c>
      <c r="D54" s="10">
        <f>'9.1 melléklet'!E58+'9.8 melléklet'!D58</f>
        <v>0</v>
      </c>
      <c r="E54" s="10">
        <f>'9.1 melléklet'!F58+'9.8 melléklet'!E58</f>
        <v>0</v>
      </c>
    </row>
    <row r="55" spans="1:7" x14ac:dyDescent="0.25">
      <c r="A55" s="41" t="s">
        <v>269</v>
      </c>
      <c r="B55" s="8" t="s">
        <v>58</v>
      </c>
      <c r="C55" s="10">
        <f>'9.1 melléklet'!D59+'9.8 melléklet'!C59</f>
        <v>0</v>
      </c>
      <c r="D55" s="24">
        <f>'9.1 melléklet'!E59+'9.8 melléklet'!D59</f>
        <v>170000</v>
      </c>
      <c r="E55" s="24">
        <f>'9.1 melléklet'!F59+'9.8 melléklet'!E59</f>
        <v>170000</v>
      </c>
    </row>
    <row r="56" spans="1:7" x14ac:dyDescent="0.25">
      <c r="A56" s="41" t="s">
        <v>270</v>
      </c>
      <c r="B56" s="8" t="s">
        <v>59</v>
      </c>
      <c r="C56" s="10">
        <f>'9.1 melléklet'!D60+'9.8 melléklet'!C60</f>
        <v>0</v>
      </c>
      <c r="D56" s="10">
        <f>'9.1 melléklet'!E60+'9.8 melléklet'!D60</f>
        <v>0</v>
      </c>
      <c r="E56" s="24">
        <f>'9.1 melléklet'!F60+'9.8 melléklet'!E60</f>
        <v>90000</v>
      </c>
    </row>
    <row r="57" spans="1:7" ht="21" x14ac:dyDescent="0.25">
      <c r="A57" s="130" t="s">
        <v>60</v>
      </c>
      <c r="B57" s="5" t="s">
        <v>61</v>
      </c>
      <c r="C57" s="7">
        <f>'9.1 melléklet'!D61+'9.8 melléklet'!C61</f>
        <v>0</v>
      </c>
      <c r="D57" s="26">
        <f>'9.1 melléklet'!E61+'9.8 melléklet'!D61</f>
        <v>83187</v>
      </c>
      <c r="E57" s="26">
        <f>'9.1 melléklet'!F61+'9.8 melléklet'!E61</f>
        <v>83187</v>
      </c>
    </row>
    <row r="58" spans="1:7" ht="22.5" x14ac:dyDescent="0.25">
      <c r="A58" s="41" t="s">
        <v>271</v>
      </c>
      <c r="B58" s="8" t="s">
        <v>62</v>
      </c>
      <c r="C58" s="10">
        <f>'9.1 melléklet'!D62+'9.8 melléklet'!C62</f>
        <v>0</v>
      </c>
      <c r="D58" s="10">
        <f>'9.1 melléklet'!E62+'9.8 melléklet'!D62</f>
        <v>0</v>
      </c>
      <c r="E58" s="10">
        <f>'9.1 melléklet'!F62+'9.8 melléklet'!E62</f>
        <v>0</v>
      </c>
    </row>
    <row r="59" spans="1:7" ht="22.5" x14ac:dyDescent="0.25">
      <c r="A59" s="41" t="s">
        <v>272</v>
      </c>
      <c r="B59" s="8" t="s">
        <v>63</v>
      </c>
      <c r="C59" s="10">
        <f>'9.1 melléklet'!D63+'9.8 melléklet'!C63</f>
        <v>0</v>
      </c>
      <c r="D59" s="10">
        <f>'9.1 melléklet'!E63+'9.8 melléklet'!D63</f>
        <v>0</v>
      </c>
      <c r="E59" s="10">
        <f>'9.1 melléklet'!F63+'9.8 melléklet'!E63</f>
        <v>0</v>
      </c>
    </row>
    <row r="60" spans="1:7" x14ac:dyDescent="0.25">
      <c r="A60" s="41" t="s">
        <v>273</v>
      </c>
      <c r="B60" s="8" t="s">
        <v>64</v>
      </c>
      <c r="C60" s="10">
        <f>'9.1 melléklet'!D64+'9.8 melléklet'!C64</f>
        <v>0</v>
      </c>
      <c r="D60" s="24">
        <f>'9.1 melléklet'!E64+'9.8 melléklet'!D64</f>
        <v>83187</v>
      </c>
      <c r="E60" s="24">
        <f>'9.1 melléklet'!F64+'9.8 melléklet'!E64</f>
        <v>83187</v>
      </c>
    </row>
    <row r="61" spans="1:7" x14ac:dyDescent="0.25">
      <c r="A61" s="41" t="s">
        <v>274</v>
      </c>
      <c r="B61" s="8" t="s">
        <v>65</v>
      </c>
      <c r="C61" s="10">
        <f>'9.1 melléklet'!D65+'9.8 melléklet'!C65</f>
        <v>0</v>
      </c>
      <c r="D61" s="24">
        <f>'9.1 melléklet'!E65+'9.8 melléklet'!D65</f>
        <v>0</v>
      </c>
      <c r="E61" s="24">
        <f>'9.1 melléklet'!F65+'9.8 melléklet'!E65</f>
        <v>83187</v>
      </c>
    </row>
    <row r="62" spans="1:7" ht="21" x14ac:dyDescent="0.25">
      <c r="A62" s="130" t="s">
        <v>66</v>
      </c>
      <c r="B62" s="5" t="s">
        <v>67</v>
      </c>
      <c r="C62" s="26">
        <f>'9.1 melléklet'!D66+'9.8 melléklet'!C66</f>
        <v>1256921464</v>
      </c>
      <c r="D62" s="26">
        <f>'9.1 melléklet'!E66+'9.8 melléklet'!D66</f>
        <v>1342856046</v>
      </c>
      <c r="E62" s="26">
        <f>'9.1 melléklet'!F66+'9.8 melléklet'!E66</f>
        <v>1192852110</v>
      </c>
      <c r="F62" s="29"/>
      <c r="G62" s="29"/>
    </row>
    <row r="63" spans="1:7" ht="21" x14ac:dyDescent="0.25">
      <c r="A63" s="132" t="s">
        <v>68</v>
      </c>
      <c r="B63" s="5" t="s">
        <v>69</v>
      </c>
      <c r="C63" s="7">
        <f>'9.1 melléklet'!D67+'9.8 melléklet'!C67</f>
        <v>0</v>
      </c>
      <c r="D63" s="7">
        <f>'9.1 melléklet'!E67+'9.8 melléklet'!D67</f>
        <v>0</v>
      </c>
      <c r="E63" s="7">
        <f>'9.1 melléklet'!F67+'9.8 melléklet'!E67</f>
        <v>0</v>
      </c>
      <c r="F63" s="37"/>
    </row>
    <row r="64" spans="1:7" x14ac:dyDescent="0.25">
      <c r="A64" s="41" t="s">
        <v>308</v>
      </c>
      <c r="B64" s="8" t="s">
        <v>70</v>
      </c>
      <c r="C64" s="10">
        <f>'9.1 melléklet'!D68+'9.8 melléklet'!C68</f>
        <v>0</v>
      </c>
      <c r="D64" s="10">
        <f>'9.1 melléklet'!E68+'9.8 melléklet'!D68</f>
        <v>0</v>
      </c>
      <c r="E64" s="10">
        <f>'9.1 melléklet'!F68+'9.8 melléklet'!E68</f>
        <v>0</v>
      </c>
      <c r="F64" s="29"/>
    </row>
    <row r="65" spans="1:5" ht="22.5" x14ac:dyDescent="0.25">
      <c r="A65" s="41" t="s">
        <v>276</v>
      </c>
      <c r="B65" s="8" t="s">
        <v>71</v>
      </c>
      <c r="C65" s="10">
        <f>'9.1 melléklet'!D69+'9.8 melléklet'!C69</f>
        <v>0</v>
      </c>
      <c r="D65" s="10">
        <f>'9.1 melléklet'!E69+'9.8 melléklet'!D69</f>
        <v>0</v>
      </c>
      <c r="E65" s="10">
        <f>'9.1 melléklet'!F69+'9.8 melléklet'!E69</f>
        <v>0</v>
      </c>
    </row>
    <row r="66" spans="1:5" x14ac:dyDescent="0.25">
      <c r="A66" s="41" t="s">
        <v>277</v>
      </c>
      <c r="B66" s="8" t="s">
        <v>72</v>
      </c>
      <c r="C66" s="10">
        <f>'9.1 melléklet'!D70+'9.8 melléklet'!C70</f>
        <v>0</v>
      </c>
      <c r="D66" s="10">
        <f>'9.1 melléklet'!E70+'9.8 melléklet'!D70</f>
        <v>0</v>
      </c>
      <c r="E66" s="10">
        <f>'9.1 melléklet'!F70+'9.8 melléklet'!E70</f>
        <v>0</v>
      </c>
    </row>
    <row r="67" spans="1:5" ht="21" x14ac:dyDescent="0.25">
      <c r="A67" s="132" t="s">
        <v>73</v>
      </c>
      <c r="B67" s="5" t="s">
        <v>74</v>
      </c>
      <c r="C67" s="7">
        <f>'9.1 melléklet'!D71+'9.8 melléklet'!C71</f>
        <v>0</v>
      </c>
      <c r="D67" s="7">
        <f>'9.1 melléklet'!E71+'9.8 melléklet'!D71</f>
        <v>0</v>
      </c>
      <c r="E67" s="7">
        <f>'9.1 melléklet'!F71+'9.8 melléklet'!E71</f>
        <v>0</v>
      </c>
    </row>
    <row r="68" spans="1:5" ht="22.5" x14ac:dyDescent="0.25">
      <c r="A68" s="41" t="s">
        <v>278</v>
      </c>
      <c r="B68" s="8" t="s">
        <v>75</v>
      </c>
      <c r="C68" s="10">
        <f>'9.1 melléklet'!D72+'9.8 melléklet'!C72</f>
        <v>0</v>
      </c>
      <c r="D68" s="10">
        <f>'9.1 melléklet'!E72+'9.8 melléklet'!D72</f>
        <v>0</v>
      </c>
      <c r="E68" s="10">
        <f>'9.1 melléklet'!F72+'9.8 melléklet'!E72</f>
        <v>0</v>
      </c>
    </row>
    <row r="69" spans="1:5" x14ac:dyDescent="0.25">
      <c r="A69" s="41" t="s">
        <v>279</v>
      </c>
      <c r="B69" s="8" t="s">
        <v>76</v>
      </c>
      <c r="C69" s="10">
        <f>'9.1 melléklet'!D73+'9.8 melléklet'!C73</f>
        <v>0</v>
      </c>
      <c r="D69" s="10">
        <f>'9.1 melléklet'!E73+'9.8 melléklet'!D73</f>
        <v>0</v>
      </c>
      <c r="E69" s="10">
        <f>'9.1 melléklet'!F73+'9.8 melléklet'!E73</f>
        <v>0</v>
      </c>
    </row>
    <row r="70" spans="1:5" ht="22.5" x14ac:dyDescent="0.25">
      <c r="A70" s="41" t="s">
        <v>280</v>
      </c>
      <c r="B70" s="8" t="s">
        <v>77</v>
      </c>
      <c r="C70" s="10">
        <f>'9.1 melléklet'!D74+'9.8 melléklet'!C74</f>
        <v>0</v>
      </c>
      <c r="D70" s="10">
        <f>'9.1 melléklet'!E74+'9.8 melléklet'!D74</f>
        <v>0</v>
      </c>
      <c r="E70" s="10">
        <f>'9.1 melléklet'!F74+'9.8 melléklet'!E74</f>
        <v>0</v>
      </c>
    </row>
    <row r="71" spans="1:5" x14ac:dyDescent="0.25">
      <c r="A71" s="41" t="s">
        <v>281</v>
      </c>
      <c r="B71" s="8" t="s">
        <v>78</v>
      </c>
      <c r="C71" s="10">
        <f>'9.1 melléklet'!D75+'9.8 melléklet'!C75</f>
        <v>0</v>
      </c>
      <c r="D71" s="10">
        <f>'9.1 melléklet'!E75+'9.8 melléklet'!D75</f>
        <v>0</v>
      </c>
      <c r="E71" s="10">
        <f>'9.1 melléklet'!F75+'9.8 melléklet'!E75</f>
        <v>0</v>
      </c>
    </row>
    <row r="72" spans="1:5" x14ac:dyDescent="0.25">
      <c r="A72" s="132" t="s">
        <v>79</v>
      </c>
      <c r="B72" s="5" t="s">
        <v>80</v>
      </c>
      <c r="C72" s="26">
        <f>'9.1 melléklet'!D76+'9.8 melléklet'!C76</f>
        <v>448350000</v>
      </c>
      <c r="D72" s="26">
        <f>'9.1 melléklet'!E76+'9.8 melléklet'!D76</f>
        <v>432906345</v>
      </c>
      <c r="E72" s="26">
        <f>'9.1 melléklet'!F76+'9.8 melléklet'!E76</f>
        <v>432906345</v>
      </c>
    </row>
    <row r="73" spans="1:5" ht="22.5" x14ac:dyDescent="0.25">
      <c r="A73" s="41" t="s">
        <v>282</v>
      </c>
      <c r="B73" s="8" t="s">
        <v>81</v>
      </c>
      <c r="C73" s="9">
        <f>'9.1 melléklet'!D77+'9.8 melléklet'!C77</f>
        <v>448350000</v>
      </c>
      <c r="D73" s="10">
        <f>'9.1 melléklet'!E77+'9.8 melléklet'!D77</f>
        <v>432906345</v>
      </c>
      <c r="E73" s="9">
        <f>'9.1 melléklet'!F77+'9.8 melléklet'!E77</f>
        <v>432906345</v>
      </c>
    </row>
    <row r="74" spans="1:5" x14ac:dyDescent="0.25">
      <c r="A74" s="41" t="s">
        <v>283</v>
      </c>
      <c r="B74" s="8" t="s">
        <v>82</v>
      </c>
      <c r="C74" s="10">
        <f>'9.1 melléklet'!D78+'9.8 melléklet'!C78</f>
        <v>0</v>
      </c>
      <c r="D74" s="10">
        <f>'9.1 melléklet'!E78+'9.8 melléklet'!D78</f>
        <v>0</v>
      </c>
      <c r="E74" s="10">
        <f>'9.1 melléklet'!F78+'9.8 melléklet'!E78</f>
        <v>0</v>
      </c>
    </row>
    <row r="75" spans="1:5" ht="21" x14ac:dyDescent="0.25">
      <c r="A75" s="132" t="s">
        <v>83</v>
      </c>
      <c r="B75" s="5" t="s">
        <v>84</v>
      </c>
      <c r="C75" s="26">
        <f>'9.1 melléklet'!D79+'9.8 melléklet'!C79</f>
        <v>722346922</v>
      </c>
      <c r="D75" s="26">
        <f>'9.1 melléklet'!E79+'9.8 melléklet'!D79</f>
        <v>689286964</v>
      </c>
      <c r="E75" s="26">
        <f>'9.1 melléklet'!F79+'9.8 melléklet'!E79</f>
        <v>689286964</v>
      </c>
    </row>
    <row r="76" spans="1:5" x14ac:dyDescent="0.25">
      <c r="A76" s="41" t="s">
        <v>284</v>
      </c>
      <c r="B76" s="8" t="s">
        <v>85</v>
      </c>
      <c r="C76" s="24">
        <f>'9.1 melléklet'!D80+'9.8 melléklet'!C80</f>
        <v>21261195</v>
      </c>
      <c r="D76" s="24">
        <f>'9.1 melléklet'!E80+'9.8 melléklet'!D80</f>
        <v>21422264</v>
      </c>
      <c r="E76" s="24">
        <f>'9.1 melléklet'!F80+'9.8 melléklet'!E80</f>
        <v>21422264</v>
      </c>
    </row>
    <row r="77" spans="1:5" x14ac:dyDescent="0.25">
      <c r="A77" s="41" t="s">
        <v>285</v>
      </c>
      <c r="B77" s="8" t="s">
        <v>86</v>
      </c>
      <c r="C77" s="24">
        <f>'9.1 melléklet'!D81+'9.8 melléklet'!C81</f>
        <v>0</v>
      </c>
      <c r="D77" s="24">
        <f>'9.1 melléklet'!E81+'9.8 melléklet'!D81</f>
        <v>0</v>
      </c>
      <c r="E77" s="24">
        <f>'9.1 melléklet'!F81+'9.8 melléklet'!E81</f>
        <v>0</v>
      </c>
    </row>
    <row r="78" spans="1:5" x14ac:dyDescent="0.25">
      <c r="A78" s="41" t="s">
        <v>286</v>
      </c>
      <c r="B78" s="8" t="s">
        <v>87</v>
      </c>
      <c r="C78" s="24">
        <f>'9.1 melléklet'!D82+'9.8 melléklet'!C82</f>
        <v>0</v>
      </c>
      <c r="D78" s="24">
        <f>'9.1 melléklet'!E82+'9.8 melléklet'!D82</f>
        <v>0</v>
      </c>
      <c r="E78" s="24">
        <f>'9.1 melléklet'!F82+'9.8 melléklet'!E82</f>
        <v>0</v>
      </c>
    </row>
    <row r="79" spans="1:5" x14ac:dyDescent="0.25">
      <c r="A79" s="41" t="s">
        <v>287</v>
      </c>
      <c r="B79" s="44" t="s">
        <v>202</v>
      </c>
      <c r="C79" s="24">
        <f>'9.1 melléklet'!D83+'9.8 melléklet'!C83</f>
        <v>701085727</v>
      </c>
      <c r="D79" s="24">
        <f>'9.1 melléklet'!E83+'9.8 melléklet'!D83</f>
        <v>667864700</v>
      </c>
      <c r="E79" s="24">
        <f>'9.1 melléklet'!F83+'9.8 melléklet'!E83</f>
        <v>667864700</v>
      </c>
    </row>
    <row r="80" spans="1:5" x14ac:dyDescent="0.25">
      <c r="A80" s="132" t="s">
        <v>88</v>
      </c>
      <c r="B80" s="5" t="s">
        <v>89</v>
      </c>
      <c r="C80" s="24">
        <f>'9.1 melléklet'!D84+'9.8 melléklet'!C84</f>
        <v>0</v>
      </c>
      <c r="D80" s="24">
        <f>'9.1 melléklet'!E84+'9.8 melléklet'!D84</f>
        <v>0</v>
      </c>
      <c r="E80" s="24">
        <f>'9.1 melléklet'!F84+'9.8 melléklet'!E84</f>
        <v>0</v>
      </c>
    </row>
    <row r="81" spans="1:5" ht="22.5" x14ac:dyDescent="0.25">
      <c r="A81" s="133" t="s">
        <v>90</v>
      </c>
      <c r="B81" s="8" t="s">
        <v>91</v>
      </c>
      <c r="C81" s="24">
        <f>'9.1 melléklet'!D85+'9.8 melléklet'!C85</f>
        <v>0</v>
      </c>
      <c r="D81" s="24">
        <f>'9.1 melléklet'!E85+'9.8 melléklet'!D85</f>
        <v>0</v>
      </c>
      <c r="E81" s="24">
        <f>'9.1 melléklet'!F85+'9.8 melléklet'!E85</f>
        <v>0</v>
      </c>
    </row>
    <row r="82" spans="1:5" ht="22.5" x14ac:dyDescent="0.25">
      <c r="A82" s="133" t="s">
        <v>92</v>
      </c>
      <c r="B82" s="8" t="s">
        <v>93</v>
      </c>
      <c r="C82" s="24">
        <f>'9.1 melléklet'!D86+'9.8 melléklet'!C86</f>
        <v>0</v>
      </c>
      <c r="D82" s="24">
        <f>'9.1 melléklet'!E86+'9.8 melléklet'!D86</f>
        <v>0</v>
      </c>
      <c r="E82" s="24">
        <f>'9.1 melléklet'!F86+'9.8 melléklet'!E86</f>
        <v>0</v>
      </c>
    </row>
    <row r="83" spans="1:5" x14ac:dyDescent="0.25">
      <c r="A83" s="133" t="s">
        <v>94</v>
      </c>
      <c r="B83" s="8" t="s">
        <v>95</v>
      </c>
      <c r="C83" s="24">
        <f>'9.1 melléklet'!D87+'9.8 melléklet'!C87</f>
        <v>0</v>
      </c>
      <c r="D83" s="24">
        <f>'9.1 melléklet'!E87+'9.8 melléklet'!D87</f>
        <v>0</v>
      </c>
      <c r="E83" s="24">
        <f>'9.1 melléklet'!F87+'9.8 melléklet'!E87</f>
        <v>0</v>
      </c>
    </row>
    <row r="84" spans="1:5" x14ac:dyDescent="0.25">
      <c r="A84" s="133" t="s">
        <v>96</v>
      </c>
      <c r="B84" s="8" t="s">
        <v>97</v>
      </c>
      <c r="C84" s="24">
        <f>'9.1 melléklet'!D88+'9.8 melléklet'!C88</f>
        <v>0</v>
      </c>
      <c r="D84" s="24">
        <f>'9.1 melléklet'!E88+'9.8 melléklet'!D88</f>
        <v>0</v>
      </c>
      <c r="E84" s="24">
        <f>'9.1 melléklet'!F88+'9.8 melléklet'!E88</f>
        <v>0</v>
      </c>
    </row>
    <row r="85" spans="1:5" ht="21" x14ac:dyDescent="0.25">
      <c r="A85" s="132" t="s">
        <v>98</v>
      </c>
      <c r="B85" s="5" t="s">
        <v>99</v>
      </c>
      <c r="C85" s="24">
        <f>'9.1 melléklet'!D89+'9.8 melléklet'!C89</f>
        <v>0</v>
      </c>
      <c r="D85" s="24">
        <f>'9.1 melléklet'!E89+'9.8 melléklet'!D89</f>
        <v>0</v>
      </c>
      <c r="E85" s="24">
        <f>'9.1 melléklet'!F89+'9.8 melléklet'!E89</f>
        <v>0</v>
      </c>
    </row>
    <row r="86" spans="1:5" ht="21" x14ac:dyDescent="0.25">
      <c r="A86" s="132" t="s">
        <v>100</v>
      </c>
      <c r="B86" s="5" t="s">
        <v>101</v>
      </c>
      <c r="C86" s="26">
        <f>'9.1 melléklet'!D90+'9.8 melléklet'!C90</f>
        <v>1167396922</v>
      </c>
      <c r="D86" s="26">
        <f>'9.1 melléklet'!E90+'9.8 melléklet'!D90</f>
        <v>1117203191</v>
      </c>
      <c r="E86" s="26">
        <f>'9.1 melléklet'!F90+'9.8 melléklet'!E90</f>
        <v>1117203191</v>
      </c>
    </row>
    <row r="87" spans="1:5" ht="21" x14ac:dyDescent="0.25">
      <c r="A87" s="132" t="s">
        <v>102</v>
      </c>
      <c r="B87" s="5" t="s">
        <v>103</v>
      </c>
      <c r="C87" s="26">
        <f>'9.1 melléklet'!D91+'9.8 melléklet'!C91</f>
        <v>2424318386</v>
      </c>
      <c r="D87" s="26">
        <f>'9.1 melléklet'!E91+'9.8 melléklet'!D91</f>
        <v>2460059237</v>
      </c>
      <c r="E87" s="26">
        <f>'9.1 melléklet'!F91+'9.8 melléklet'!E91</f>
        <v>2310055301</v>
      </c>
    </row>
    <row r="88" spans="1:5" ht="15" customHeight="1" x14ac:dyDescent="0.25">
      <c r="A88" s="134"/>
      <c r="B88" s="32"/>
      <c r="C88" s="32"/>
      <c r="D88" s="32"/>
      <c r="E88" s="38"/>
    </row>
    <row r="89" spans="1:5" ht="15" customHeight="1" x14ac:dyDescent="0.25">
      <c r="A89" s="135"/>
      <c r="B89" s="33"/>
      <c r="C89" s="33"/>
      <c r="D89" s="33"/>
      <c r="E89" s="3"/>
    </row>
    <row r="90" spans="1:5" ht="15" customHeight="1" x14ac:dyDescent="0.25">
      <c r="A90" s="135"/>
      <c r="B90" s="33"/>
      <c r="C90" s="33"/>
      <c r="D90" s="33"/>
      <c r="E90" s="3"/>
    </row>
    <row r="91" spans="1:5" ht="15" customHeight="1" x14ac:dyDescent="0.25">
      <c r="A91" s="135"/>
      <c r="B91" s="33"/>
      <c r="C91" s="33"/>
      <c r="D91" s="33"/>
      <c r="E91" s="3"/>
    </row>
    <row r="92" spans="1:5" ht="15" customHeight="1" x14ac:dyDescent="0.25">
      <c r="A92" s="135"/>
      <c r="B92" s="33"/>
      <c r="C92" s="33"/>
      <c r="D92" s="33"/>
      <c r="E92" s="3"/>
    </row>
    <row r="93" spans="1:5" ht="15" customHeight="1" x14ac:dyDescent="0.25">
      <c r="A93" s="135"/>
      <c r="B93" s="33"/>
      <c r="C93" s="33"/>
      <c r="D93" s="33"/>
      <c r="E93" s="3"/>
    </row>
    <row r="94" spans="1:5" ht="15" customHeight="1" x14ac:dyDescent="0.25">
      <c r="A94" s="135"/>
      <c r="B94" s="33"/>
      <c r="C94" s="33"/>
      <c r="D94" s="33"/>
      <c r="E94" s="3"/>
    </row>
    <row r="95" spans="1:5" ht="15" customHeight="1" x14ac:dyDescent="0.25">
      <c r="A95" s="135"/>
      <c r="B95" s="33"/>
      <c r="C95" s="33"/>
      <c r="D95" s="33"/>
      <c r="E95" s="3"/>
    </row>
    <row r="96" spans="1:5" ht="15" customHeight="1" x14ac:dyDescent="0.25">
      <c r="A96" s="135"/>
      <c r="B96" s="33"/>
      <c r="C96" s="33"/>
      <c r="D96" s="33"/>
      <c r="E96" s="3"/>
    </row>
    <row r="97" spans="1:5" ht="15" customHeight="1" x14ac:dyDescent="0.25">
      <c r="A97" s="135"/>
      <c r="B97" s="33"/>
      <c r="C97" s="33"/>
      <c r="D97" s="33"/>
      <c r="E97" s="3"/>
    </row>
    <row r="98" spans="1:5" ht="15" customHeight="1" x14ac:dyDescent="0.25">
      <c r="A98" s="135"/>
      <c r="B98" s="33"/>
      <c r="C98" s="33"/>
      <c r="D98" s="33"/>
      <c r="E98" s="3"/>
    </row>
    <row r="99" spans="1:5" ht="15" customHeight="1" x14ac:dyDescent="0.25">
      <c r="A99" s="135"/>
      <c r="B99" s="33"/>
      <c r="C99" s="33"/>
      <c r="D99" s="33"/>
      <c r="E99" s="3"/>
    </row>
    <row r="100" spans="1:5" ht="15" customHeight="1" x14ac:dyDescent="0.25">
      <c r="A100" s="135"/>
      <c r="B100" s="33"/>
      <c r="C100" s="33"/>
      <c r="D100" s="33"/>
      <c r="E100" s="3"/>
    </row>
    <row r="101" spans="1:5" ht="15" customHeight="1" x14ac:dyDescent="0.25">
      <c r="A101" s="135"/>
      <c r="B101" s="33"/>
      <c r="C101" s="33"/>
      <c r="D101" s="33"/>
      <c r="E101" s="3"/>
    </row>
    <row r="102" spans="1:5" ht="15" customHeight="1" x14ac:dyDescent="0.25">
      <c r="A102" s="135"/>
      <c r="B102" s="33"/>
      <c r="C102" s="33"/>
      <c r="D102" s="33"/>
      <c r="E102" s="3"/>
    </row>
  </sheetData>
  <mergeCells count="5">
    <mergeCell ref="A1:E1"/>
    <mergeCell ref="B3:B4"/>
    <mergeCell ref="C3:E3"/>
    <mergeCell ref="A2:E2"/>
    <mergeCell ref="A3:A4"/>
  </mergeCells>
  <pageMargins left="0.7" right="0.7" top="0.75" bottom="0.75" header="0.3" footer="0.3"/>
  <pageSetup paperSize="9" scale="69" orientation="portrait" horizontalDpi="4294967293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4.42578125" style="175" customWidth="1"/>
    <col min="2" max="2" width="33.7109375" style="175" customWidth="1"/>
    <col min="3" max="3" width="21.5703125" style="175" customWidth="1"/>
    <col min="4" max="16384" width="9.140625" style="175"/>
  </cols>
  <sheetData>
    <row r="1" spans="1:3" x14ac:dyDescent="0.25">
      <c r="A1" s="224" t="s">
        <v>400</v>
      </c>
      <c r="B1" s="225"/>
      <c r="C1" s="225"/>
    </row>
    <row r="2" spans="1:3" x14ac:dyDescent="0.25">
      <c r="A2" s="227" t="s">
        <v>618</v>
      </c>
      <c r="B2" s="228"/>
      <c r="C2" s="229"/>
    </row>
    <row r="3" spans="1:3" x14ac:dyDescent="0.25">
      <c r="A3" s="185" t="s">
        <v>376</v>
      </c>
      <c r="B3" s="185" t="s">
        <v>164</v>
      </c>
      <c r="C3" s="185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x14ac:dyDescent="0.25">
      <c r="A5" s="179" t="s">
        <v>378</v>
      </c>
      <c r="B5" s="180" t="s">
        <v>379</v>
      </c>
      <c r="C5" s="181">
        <v>9312021</v>
      </c>
    </row>
    <row r="6" spans="1:3" ht="24" x14ac:dyDescent="0.25">
      <c r="A6" s="179" t="s">
        <v>380</v>
      </c>
      <c r="B6" s="180" t="s">
        <v>381</v>
      </c>
      <c r="C6" s="181">
        <v>72908889</v>
      </c>
    </row>
    <row r="7" spans="1:3" ht="24" x14ac:dyDescent="0.25">
      <c r="A7" s="182" t="s">
        <v>382</v>
      </c>
      <c r="B7" s="183" t="s">
        <v>383</v>
      </c>
      <c r="C7" s="184">
        <v>-63596868</v>
      </c>
    </row>
    <row r="8" spans="1:3" ht="24" x14ac:dyDescent="0.25">
      <c r="A8" s="179" t="s">
        <v>384</v>
      </c>
      <c r="B8" s="180" t="s">
        <v>385</v>
      </c>
      <c r="C8" s="181">
        <v>67536471</v>
      </c>
    </row>
    <row r="9" spans="1:3" ht="24" x14ac:dyDescent="0.25">
      <c r="A9" s="182" t="s">
        <v>386</v>
      </c>
      <c r="B9" s="183" t="s">
        <v>387</v>
      </c>
      <c r="C9" s="184">
        <v>67536471</v>
      </c>
    </row>
    <row r="10" spans="1:3" ht="24" x14ac:dyDescent="0.25">
      <c r="A10" s="182" t="s">
        <v>388</v>
      </c>
      <c r="B10" s="183" t="s">
        <v>389</v>
      </c>
      <c r="C10" s="184">
        <v>3939603</v>
      </c>
    </row>
    <row r="11" spans="1:3" x14ac:dyDescent="0.25">
      <c r="A11" s="182" t="s">
        <v>390</v>
      </c>
      <c r="B11" s="183" t="s">
        <v>391</v>
      </c>
      <c r="C11" s="184">
        <v>3939603</v>
      </c>
    </row>
    <row r="12" spans="1:3" ht="24" x14ac:dyDescent="0.25">
      <c r="A12" s="182" t="s">
        <v>392</v>
      </c>
      <c r="B12" s="183" t="s">
        <v>393</v>
      </c>
      <c r="C12" s="184">
        <v>3939603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4.42578125" style="175" customWidth="1"/>
    <col min="2" max="2" width="33.7109375" style="175" customWidth="1"/>
    <col min="3" max="3" width="21.5703125" style="175" customWidth="1"/>
    <col min="4" max="16384" width="9.140625" style="175"/>
  </cols>
  <sheetData>
    <row r="1" spans="1:3" x14ac:dyDescent="0.25">
      <c r="A1" s="224" t="s">
        <v>401</v>
      </c>
      <c r="B1" s="225"/>
      <c r="C1" s="225"/>
    </row>
    <row r="2" spans="1:3" x14ac:dyDescent="0.25">
      <c r="A2" s="227" t="s">
        <v>619</v>
      </c>
      <c r="B2" s="228"/>
      <c r="C2" s="229"/>
    </row>
    <row r="3" spans="1:3" x14ac:dyDescent="0.25">
      <c r="A3" s="185" t="s">
        <v>376</v>
      </c>
      <c r="B3" s="185" t="s">
        <v>164</v>
      </c>
      <c r="C3" s="185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x14ac:dyDescent="0.25">
      <c r="A5" s="179" t="s">
        <v>378</v>
      </c>
      <c r="B5" s="180" t="s">
        <v>379</v>
      </c>
      <c r="C5" s="181">
        <v>11025862</v>
      </c>
    </row>
    <row r="6" spans="1:3" ht="24" x14ac:dyDescent="0.25">
      <c r="A6" s="179" t="s">
        <v>380</v>
      </c>
      <c r="B6" s="180" t="s">
        <v>381</v>
      </c>
      <c r="C6" s="181">
        <v>85838585</v>
      </c>
    </row>
    <row r="7" spans="1:3" ht="24" x14ac:dyDescent="0.25">
      <c r="A7" s="182" t="s">
        <v>382</v>
      </c>
      <c r="B7" s="183" t="s">
        <v>383</v>
      </c>
      <c r="C7" s="184">
        <v>-74812723</v>
      </c>
    </row>
    <row r="8" spans="1:3" ht="24" x14ac:dyDescent="0.25">
      <c r="A8" s="179" t="s">
        <v>384</v>
      </c>
      <c r="B8" s="180" t="s">
        <v>385</v>
      </c>
      <c r="C8" s="181">
        <v>77748824</v>
      </c>
    </row>
    <row r="9" spans="1:3" ht="24" x14ac:dyDescent="0.25">
      <c r="A9" s="182" t="s">
        <v>386</v>
      </c>
      <c r="B9" s="183" t="s">
        <v>387</v>
      </c>
      <c r="C9" s="184">
        <v>77748824</v>
      </c>
    </row>
    <row r="10" spans="1:3" ht="24" x14ac:dyDescent="0.25">
      <c r="A10" s="182" t="s">
        <v>388</v>
      </c>
      <c r="B10" s="183" t="s">
        <v>389</v>
      </c>
      <c r="C10" s="184">
        <v>2936101</v>
      </c>
    </row>
    <row r="11" spans="1:3" x14ac:dyDescent="0.25">
      <c r="A11" s="182" t="s">
        <v>390</v>
      </c>
      <c r="B11" s="183" t="s">
        <v>391</v>
      </c>
      <c r="C11" s="184">
        <v>2936101</v>
      </c>
    </row>
    <row r="12" spans="1:3" ht="24" x14ac:dyDescent="0.25">
      <c r="A12" s="182" t="s">
        <v>392</v>
      </c>
      <c r="B12" s="183" t="s">
        <v>393</v>
      </c>
      <c r="C12" s="184">
        <v>2936101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6"/>
  <sheetViews>
    <sheetView workbookViewId="0">
      <selection activeCell="A2" sqref="A2:E2"/>
    </sheetView>
  </sheetViews>
  <sheetFormatPr defaultRowHeight="15" x14ac:dyDescent="0.25"/>
  <cols>
    <col min="1" max="1" width="7.7109375" customWidth="1"/>
    <col min="2" max="2" width="38" customWidth="1"/>
    <col min="3" max="3" width="13" customWidth="1"/>
    <col min="4" max="4" width="13.7109375" customWidth="1"/>
    <col min="5" max="5" width="20.42578125" customWidth="1"/>
  </cols>
  <sheetData>
    <row r="1" spans="1:5" x14ac:dyDescent="0.25">
      <c r="A1" s="230" t="s">
        <v>525</v>
      </c>
      <c r="B1" s="231"/>
      <c r="C1" s="231"/>
      <c r="D1" s="231"/>
      <c r="E1" s="231"/>
    </row>
    <row r="2" spans="1:5" s="175" customFormat="1" x14ac:dyDescent="0.25">
      <c r="A2" s="232" t="s">
        <v>620</v>
      </c>
      <c r="B2" s="233"/>
      <c r="C2" s="233"/>
      <c r="D2" s="233"/>
      <c r="E2" s="234"/>
    </row>
    <row r="3" spans="1:5" ht="25.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x14ac:dyDescent="0.25">
      <c r="A5" s="186" t="s">
        <v>380</v>
      </c>
      <c r="B5" s="187" t="s">
        <v>406</v>
      </c>
      <c r="C5" s="188">
        <v>2875557</v>
      </c>
      <c r="D5" s="188">
        <v>0</v>
      </c>
      <c r="E5" s="188">
        <v>838356</v>
      </c>
    </row>
    <row r="6" spans="1:5" x14ac:dyDescent="0.25">
      <c r="A6" s="189" t="s">
        <v>384</v>
      </c>
      <c r="B6" s="190" t="s">
        <v>407</v>
      </c>
      <c r="C6" s="191">
        <v>2875557</v>
      </c>
      <c r="D6" s="191">
        <v>0</v>
      </c>
      <c r="E6" s="191">
        <v>838356</v>
      </c>
    </row>
    <row r="7" spans="1:5" ht="25.5" x14ac:dyDescent="0.25">
      <c r="A7" s="186" t="s">
        <v>398</v>
      </c>
      <c r="B7" s="187" t="s">
        <v>408</v>
      </c>
      <c r="C7" s="188">
        <v>5472086755</v>
      </c>
      <c r="D7" s="188">
        <v>0</v>
      </c>
      <c r="E7" s="188">
        <v>5598541299</v>
      </c>
    </row>
    <row r="8" spans="1:5" ht="25.5" x14ac:dyDescent="0.25">
      <c r="A8" s="186" t="s">
        <v>386</v>
      </c>
      <c r="B8" s="187" t="s">
        <v>409</v>
      </c>
      <c r="C8" s="188">
        <v>32527123</v>
      </c>
      <c r="D8" s="188">
        <v>0</v>
      </c>
      <c r="E8" s="188">
        <v>48173866</v>
      </c>
    </row>
    <row r="9" spans="1:5" x14ac:dyDescent="0.25">
      <c r="A9" s="186" t="s">
        <v>410</v>
      </c>
      <c r="B9" s="187" t="s">
        <v>411</v>
      </c>
      <c r="C9" s="188">
        <v>31510652</v>
      </c>
      <c r="D9" s="188">
        <v>0</v>
      </c>
      <c r="E9" s="188">
        <v>147948094</v>
      </c>
    </row>
    <row r="10" spans="1:5" x14ac:dyDescent="0.25">
      <c r="A10" s="189" t="s">
        <v>412</v>
      </c>
      <c r="B10" s="190" t="s">
        <v>413</v>
      </c>
      <c r="C10" s="191">
        <v>5536124530</v>
      </c>
      <c r="D10" s="191">
        <v>0</v>
      </c>
      <c r="E10" s="191">
        <v>5794663259</v>
      </c>
    </row>
    <row r="11" spans="1:5" ht="25.5" x14ac:dyDescent="0.25">
      <c r="A11" s="186" t="s">
        <v>414</v>
      </c>
      <c r="B11" s="187" t="s">
        <v>415</v>
      </c>
      <c r="C11" s="188">
        <v>54809000</v>
      </c>
      <c r="D11" s="188">
        <v>0</v>
      </c>
      <c r="E11" s="188">
        <v>54809000</v>
      </c>
    </row>
    <row r="12" spans="1:5" ht="25.5" x14ac:dyDescent="0.25">
      <c r="A12" s="186" t="s">
        <v>416</v>
      </c>
      <c r="B12" s="187" t="s">
        <v>417</v>
      </c>
      <c r="C12" s="188">
        <v>54809000</v>
      </c>
      <c r="D12" s="188">
        <v>0</v>
      </c>
      <c r="E12" s="188">
        <v>54809000</v>
      </c>
    </row>
    <row r="13" spans="1:5" ht="25.5" x14ac:dyDescent="0.25">
      <c r="A13" s="189" t="s">
        <v>418</v>
      </c>
      <c r="B13" s="190" t="s">
        <v>419</v>
      </c>
      <c r="C13" s="191">
        <v>54809000</v>
      </c>
      <c r="D13" s="191">
        <v>0</v>
      </c>
      <c r="E13" s="191">
        <v>54809000</v>
      </c>
    </row>
    <row r="14" spans="1:5" ht="38.25" x14ac:dyDescent="0.25">
      <c r="A14" s="189" t="s">
        <v>420</v>
      </c>
      <c r="B14" s="190" t="s">
        <v>421</v>
      </c>
      <c r="C14" s="191">
        <v>5593809087</v>
      </c>
      <c r="D14" s="191">
        <v>0</v>
      </c>
      <c r="E14" s="191">
        <v>5850310615</v>
      </c>
    </row>
    <row r="15" spans="1:5" x14ac:dyDescent="0.25">
      <c r="A15" s="186" t="s">
        <v>422</v>
      </c>
      <c r="B15" s="187" t="s">
        <v>423</v>
      </c>
      <c r="C15" s="188">
        <v>276560</v>
      </c>
      <c r="D15" s="188">
        <v>0</v>
      </c>
      <c r="E15" s="188">
        <v>0</v>
      </c>
    </row>
    <row r="16" spans="1:5" ht="25.5" x14ac:dyDescent="0.25">
      <c r="A16" s="189" t="s">
        <v>424</v>
      </c>
      <c r="B16" s="190" t="s">
        <v>425</v>
      </c>
      <c r="C16" s="191">
        <v>276560</v>
      </c>
      <c r="D16" s="191">
        <v>0</v>
      </c>
      <c r="E16" s="191">
        <v>0</v>
      </c>
    </row>
    <row r="17" spans="1:5" x14ac:dyDescent="0.25">
      <c r="A17" s="186" t="s">
        <v>426</v>
      </c>
      <c r="B17" s="187" t="s">
        <v>427</v>
      </c>
      <c r="C17" s="188">
        <v>453681740</v>
      </c>
      <c r="D17" s="188">
        <v>0</v>
      </c>
      <c r="E17" s="188">
        <v>210205978</v>
      </c>
    </row>
    <row r="18" spans="1:5" x14ac:dyDescent="0.25">
      <c r="A18" s="189" t="s">
        <v>428</v>
      </c>
      <c r="B18" s="190" t="s">
        <v>429</v>
      </c>
      <c r="C18" s="191">
        <v>453681740</v>
      </c>
      <c r="D18" s="191">
        <v>0</v>
      </c>
      <c r="E18" s="191">
        <v>210205978</v>
      </c>
    </row>
    <row r="19" spans="1:5" x14ac:dyDescent="0.25">
      <c r="A19" s="189" t="s">
        <v>430</v>
      </c>
      <c r="B19" s="190" t="s">
        <v>431</v>
      </c>
      <c r="C19" s="191">
        <v>453958300</v>
      </c>
      <c r="D19" s="191">
        <v>0</v>
      </c>
      <c r="E19" s="191">
        <v>210205978</v>
      </c>
    </row>
    <row r="20" spans="1:5" ht="38.25" x14ac:dyDescent="0.25">
      <c r="A20" s="186" t="s">
        <v>432</v>
      </c>
      <c r="B20" s="187" t="s">
        <v>433</v>
      </c>
      <c r="C20" s="188">
        <v>63904740</v>
      </c>
      <c r="D20" s="188">
        <v>0</v>
      </c>
      <c r="E20" s="188">
        <v>68592526</v>
      </c>
    </row>
    <row r="21" spans="1:5" ht="25.5" x14ac:dyDescent="0.25">
      <c r="A21" s="186" t="s">
        <v>434</v>
      </c>
      <c r="B21" s="187" t="s">
        <v>435</v>
      </c>
      <c r="C21" s="188">
        <v>7122025</v>
      </c>
      <c r="D21" s="188">
        <v>0</v>
      </c>
      <c r="E21" s="188">
        <v>9398771</v>
      </c>
    </row>
    <row r="22" spans="1:5" ht="25.5" x14ac:dyDescent="0.25">
      <c r="A22" s="186" t="s">
        <v>436</v>
      </c>
      <c r="B22" s="187" t="s">
        <v>437</v>
      </c>
      <c r="C22" s="188">
        <v>54936301</v>
      </c>
      <c r="D22" s="188">
        <v>0</v>
      </c>
      <c r="E22" s="188">
        <v>56376917</v>
      </c>
    </row>
    <row r="23" spans="1:5" ht="25.5" x14ac:dyDescent="0.25">
      <c r="A23" s="186" t="s">
        <v>438</v>
      </c>
      <c r="B23" s="187" t="s">
        <v>439</v>
      </c>
      <c r="C23" s="188">
        <v>1846414</v>
      </c>
      <c r="D23" s="188">
        <v>0</v>
      </c>
      <c r="E23" s="188">
        <v>2816838</v>
      </c>
    </row>
    <row r="24" spans="1:5" ht="38.25" x14ac:dyDescent="0.25">
      <c r="A24" s="186" t="s">
        <v>440</v>
      </c>
      <c r="B24" s="187" t="s">
        <v>441</v>
      </c>
      <c r="C24" s="188">
        <v>9403146</v>
      </c>
      <c r="D24" s="188">
        <v>0</v>
      </c>
      <c r="E24" s="188">
        <v>24665039</v>
      </c>
    </row>
    <row r="25" spans="1:5" ht="51" x14ac:dyDescent="0.25">
      <c r="A25" s="186" t="s">
        <v>442</v>
      </c>
      <c r="B25" s="187" t="s">
        <v>443</v>
      </c>
      <c r="C25" s="188">
        <v>2046135</v>
      </c>
      <c r="D25" s="188">
        <v>0</v>
      </c>
      <c r="E25" s="188">
        <v>223604</v>
      </c>
    </row>
    <row r="26" spans="1:5" ht="25.5" x14ac:dyDescent="0.25">
      <c r="A26" s="186" t="s">
        <v>444</v>
      </c>
      <c r="B26" s="187" t="s">
        <v>445</v>
      </c>
      <c r="C26" s="188">
        <v>6514403</v>
      </c>
      <c r="D26" s="188">
        <v>0</v>
      </c>
      <c r="E26" s="188">
        <v>20362948</v>
      </c>
    </row>
    <row r="27" spans="1:5" ht="25.5" x14ac:dyDescent="0.25">
      <c r="A27" s="186" t="s">
        <v>446</v>
      </c>
      <c r="B27" s="187" t="s">
        <v>447</v>
      </c>
      <c r="C27" s="188">
        <v>0</v>
      </c>
      <c r="D27" s="188">
        <v>0</v>
      </c>
      <c r="E27" s="188">
        <v>3685</v>
      </c>
    </row>
    <row r="28" spans="1:5" ht="38.25" x14ac:dyDescent="0.25">
      <c r="A28" s="186" t="s">
        <v>448</v>
      </c>
      <c r="B28" s="187" t="s">
        <v>449</v>
      </c>
      <c r="C28" s="188">
        <v>448613</v>
      </c>
      <c r="D28" s="188">
        <v>0</v>
      </c>
      <c r="E28" s="188">
        <v>3632844</v>
      </c>
    </row>
    <row r="29" spans="1:5" ht="25.5" x14ac:dyDescent="0.25">
      <c r="A29" s="186" t="s">
        <v>450</v>
      </c>
      <c r="B29" s="187" t="s">
        <v>451</v>
      </c>
      <c r="C29" s="188">
        <v>279215</v>
      </c>
      <c r="D29" s="188">
        <v>0</v>
      </c>
      <c r="E29" s="188">
        <v>279215</v>
      </c>
    </row>
    <row r="30" spans="1:5" ht="25.5" x14ac:dyDescent="0.25">
      <c r="A30" s="186" t="s">
        <v>452</v>
      </c>
      <c r="B30" s="187" t="s">
        <v>453</v>
      </c>
      <c r="C30" s="188">
        <v>114780</v>
      </c>
      <c r="D30" s="188">
        <v>0</v>
      </c>
      <c r="E30" s="188">
        <v>162743</v>
      </c>
    </row>
    <row r="31" spans="1:5" ht="25.5" x14ac:dyDescent="0.25">
      <c r="A31" s="189" t="s">
        <v>275</v>
      </c>
      <c r="B31" s="190" t="s">
        <v>454</v>
      </c>
      <c r="C31" s="191">
        <v>73307886</v>
      </c>
      <c r="D31" s="191">
        <v>0</v>
      </c>
      <c r="E31" s="191">
        <v>93257565</v>
      </c>
    </row>
    <row r="32" spans="1:5" ht="38.25" x14ac:dyDescent="0.25">
      <c r="A32" s="186" t="s">
        <v>455</v>
      </c>
      <c r="B32" s="187" t="s">
        <v>456</v>
      </c>
      <c r="C32" s="188">
        <v>2918679</v>
      </c>
      <c r="D32" s="188">
        <v>0</v>
      </c>
      <c r="E32" s="188">
        <v>136075540</v>
      </c>
    </row>
    <row r="33" spans="1:5" ht="25.5" x14ac:dyDescent="0.25">
      <c r="A33" s="186" t="s">
        <v>457</v>
      </c>
      <c r="B33" s="187" t="s">
        <v>458</v>
      </c>
      <c r="C33" s="188">
        <v>0</v>
      </c>
      <c r="D33" s="188">
        <v>0</v>
      </c>
      <c r="E33" s="188">
        <v>114281</v>
      </c>
    </row>
    <row r="34" spans="1:5" ht="38.25" x14ac:dyDescent="0.25">
      <c r="A34" s="186" t="s">
        <v>459</v>
      </c>
      <c r="B34" s="187" t="s">
        <v>460</v>
      </c>
      <c r="C34" s="188">
        <v>2918679</v>
      </c>
      <c r="D34" s="188">
        <v>0</v>
      </c>
      <c r="E34" s="188">
        <v>135938459</v>
      </c>
    </row>
    <row r="35" spans="1:5" ht="38.25" x14ac:dyDescent="0.25">
      <c r="A35" s="186" t="s">
        <v>461</v>
      </c>
      <c r="B35" s="187" t="s">
        <v>462</v>
      </c>
      <c r="C35" s="188">
        <v>0</v>
      </c>
      <c r="D35" s="188">
        <v>0</v>
      </c>
      <c r="E35" s="188">
        <v>22800</v>
      </c>
    </row>
    <row r="36" spans="1:5" ht="25.5" x14ac:dyDescent="0.25">
      <c r="A36" s="189" t="s">
        <v>463</v>
      </c>
      <c r="B36" s="190" t="s">
        <v>464</v>
      </c>
      <c r="C36" s="191">
        <v>2918679</v>
      </c>
      <c r="D36" s="191">
        <v>0</v>
      </c>
      <c r="E36" s="191">
        <v>136075540</v>
      </c>
    </row>
    <row r="37" spans="1:5" x14ac:dyDescent="0.25">
      <c r="A37" s="186" t="s">
        <v>465</v>
      </c>
      <c r="B37" s="187" t="s">
        <v>466</v>
      </c>
      <c r="C37" s="188">
        <v>728369</v>
      </c>
      <c r="D37" s="188">
        <v>0</v>
      </c>
      <c r="E37" s="188">
        <v>0</v>
      </c>
    </row>
    <row r="38" spans="1:5" ht="25.5" x14ac:dyDescent="0.25">
      <c r="A38" s="186" t="s">
        <v>467</v>
      </c>
      <c r="B38" s="187" t="s">
        <v>468</v>
      </c>
      <c r="C38" s="188">
        <v>728369</v>
      </c>
      <c r="D38" s="188">
        <v>0</v>
      </c>
      <c r="E38" s="188">
        <v>0</v>
      </c>
    </row>
    <row r="39" spans="1:5" x14ac:dyDescent="0.25">
      <c r="A39" s="186" t="s">
        <v>469</v>
      </c>
      <c r="B39" s="187" t="s">
        <v>470</v>
      </c>
      <c r="C39" s="188">
        <v>0</v>
      </c>
      <c r="D39" s="188">
        <v>0</v>
      </c>
      <c r="E39" s="188">
        <v>470000</v>
      </c>
    </row>
    <row r="40" spans="1:5" ht="25.5" x14ac:dyDescent="0.25">
      <c r="A40" s="189" t="s">
        <v>471</v>
      </c>
      <c r="B40" s="190" t="s">
        <v>472</v>
      </c>
      <c r="C40" s="191">
        <v>728369</v>
      </c>
      <c r="D40" s="191">
        <v>0</v>
      </c>
      <c r="E40" s="191">
        <v>470000</v>
      </c>
    </row>
    <row r="41" spans="1:5" x14ac:dyDescent="0.25">
      <c r="A41" s="189" t="s">
        <v>473</v>
      </c>
      <c r="B41" s="190" t="s">
        <v>474</v>
      </c>
      <c r="C41" s="191">
        <v>76954934</v>
      </c>
      <c r="D41" s="191">
        <v>0</v>
      </c>
      <c r="E41" s="191">
        <v>229803105</v>
      </c>
    </row>
    <row r="42" spans="1:5" x14ac:dyDescent="0.25">
      <c r="A42" s="186" t="s">
        <v>475</v>
      </c>
      <c r="B42" s="187" t="s">
        <v>476</v>
      </c>
      <c r="C42" s="188">
        <v>-488000</v>
      </c>
      <c r="D42" s="188">
        <v>0</v>
      </c>
      <c r="E42" s="188">
        <v>-48460243</v>
      </c>
    </row>
    <row r="43" spans="1:5" ht="25.5" x14ac:dyDescent="0.25">
      <c r="A43" s="189" t="s">
        <v>477</v>
      </c>
      <c r="B43" s="190" t="s">
        <v>478</v>
      </c>
      <c r="C43" s="191">
        <v>-488000</v>
      </c>
      <c r="D43" s="191">
        <v>0</v>
      </c>
      <c r="E43" s="191">
        <v>-48460243</v>
      </c>
    </row>
    <row r="44" spans="1:5" ht="25.5" x14ac:dyDescent="0.25">
      <c r="A44" s="186" t="s">
        <v>479</v>
      </c>
      <c r="B44" s="187" t="s">
        <v>480</v>
      </c>
      <c r="C44" s="188">
        <v>98500</v>
      </c>
      <c r="D44" s="188">
        <v>0</v>
      </c>
      <c r="E44" s="188">
        <v>363298</v>
      </c>
    </row>
    <row r="45" spans="1:5" ht="25.5" x14ac:dyDescent="0.25">
      <c r="A45" s="189" t="s">
        <v>481</v>
      </c>
      <c r="B45" s="190" t="s">
        <v>482</v>
      </c>
      <c r="C45" s="191">
        <v>98500</v>
      </c>
      <c r="D45" s="191">
        <v>0</v>
      </c>
      <c r="E45" s="191">
        <v>363298</v>
      </c>
    </row>
    <row r="46" spans="1:5" ht="25.5" x14ac:dyDescent="0.25">
      <c r="A46" s="189" t="s">
        <v>483</v>
      </c>
      <c r="B46" s="190" t="s">
        <v>484</v>
      </c>
      <c r="C46" s="191">
        <v>-389500</v>
      </c>
      <c r="D46" s="191">
        <v>0</v>
      </c>
      <c r="E46" s="191">
        <v>-48096945</v>
      </c>
    </row>
    <row r="47" spans="1:5" x14ac:dyDescent="0.25">
      <c r="A47" s="189" t="s">
        <v>485</v>
      </c>
      <c r="B47" s="190" t="s">
        <v>486</v>
      </c>
      <c r="C47" s="191">
        <v>6124332821</v>
      </c>
      <c r="D47" s="191">
        <v>0</v>
      </c>
      <c r="E47" s="191">
        <v>6242222753</v>
      </c>
    </row>
    <row r="48" spans="1:5" x14ac:dyDescent="0.25">
      <c r="A48" s="186" t="s">
        <v>487</v>
      </c>
      <c r="B48" s="187" t="s">
        <v>488</v>
      </c>
      <c r="C48" s="188">
        <v>6163944605</v>
      </c>
      <c r="D48" s="188">
        <v>0</v>
      </c>
      <c r="E48" s="188">
        <v>6163944605</v>
      </c>
    </row>
    <row r="49" spans="1:5" ht="25.5" x14ac:dyDescent="0.25">
      <c r="A49" s="186" t="s">
        <v>489</v>
      </c>
      <c r="B49" s="187" t="s">
        <v>490</v>
      </c>
      <c r="C49" s="188">
        <v>101191911</v>
      </c>
      <c r="D49" s="188">
        <v>0</v>
      </c>
      <c r="E49" s="188">
        <v>101191911</v>
      </c>
    </row>
    <row r="50" spans="1:5" x14ac:dyDescent="0.25">
      <c r="A50" s="186" t="s">
        <v>491</v>
      </c>
      <c r="B50" s="187" t="s">
        <v>492</v>
      </c>
      <c r="C50" s="188">
        <v>-584044766</v>
      </c>
      <c r="D50" s="188">
        <v>0</v>
      </c>
      <c r="E50" s="188">
        <v>-311378242</v>
      </c>
    </row>
    <row r="51" spans="1:5" x14ac:dyDescent="0.25">
      <c r="A51" s="186" t="s">
        <v>493</v>
      </c>
      <c r="B51" s="187" t="s">
        <v>494</v>
      </c>
      <c r="C51" s="188">
        <v>281274662</v>
      </c>
      <c r="D51" s="188">
        <v>0</v>
      </c>
      <c r="E51" s="188">
        <v>121453982</v>
      </c>
    </row>
    <row r="52" spans="1:5" x14ac:dyDescent="0.25">
      <c r="A52" s="189" t="s">
        <v>495</v>
      </c>
      <c r="B52" s="190" t="s">
        <v>496</v>
      </c>
      <c r="C52" s="191">
        <v>5962366412</v>
      </c>
      <c r="D52" s="191">
        <v>0</v>
      </c>
      <c r="E52" s="191">
        <v>6075212256</v>
      </c>
    </row>
    <row r="53" spans="1:5" ht="25.5" x14ac:dyDescent="0.25">
      <c r="A53" s="186" t="s">
        <v>497</v>
      </c>
      <c r="B53" s="187" t="s">
        <v>498</v>
      </c>
      <c r="C53" s="188">
        <v>0</v>
      </c>
      <c r="D53" s="188">
        <v>0</v>
      </c>
      <c r="E53" s="188">
        <v>1552675</v>
      </c>
    </row>
    <row r="54" spans="1:5" ht="25.5" x14ac:dyDescent="0.25">
      <c r="A54" s="186" t="s">
        <v>499</v>
      </c>
      <c r="B54" s="187" t="s">
        <v>500</v>
      </c>
      <c r="C54" s="188">
        <v>0</v>
      </c>
      <c r="D54" s="188">
        <v>0</v>
      </c>
      <c r="E54" s="188">
        <v>11063168</v>
      </c>
    </row>
    <row r="55" spans="1:5" ht="25.5" x14ac:dyDescent="0.25">
      <c r="A55" s="189" t="s">
        <v>501</v>
      </c>
      <c r="B55" s="190" t="s">
        <v>502</v>
      </c>
      <c r="C55" s="191">
        <v>0</v>
      </c>
      <c r="D55" s="191">
        <v>0</v>
      </c>
      <c r="E55" s="191">
        <v>12615843</v>
      </c>
    </row>
    <row r="56" spans="1:5" ht="38.25" x14ac:dyDescent="0.25">
      <c r="A56" s="186" t="s">
        <v>503</v>
      </c>
      <c r="B56" s="187" t="s">
        <v>504</v>
      </c>
      <c r="C56" s="188">
        <v>21261195</v>
      </c>
      <c r="D56" s="188">
        <v>0</v>
      </c>
      <c r="E56" s="188">
        <v>20835125</v>
      </c>
    </row>
    <row r="57" spans="1:5" ht="38.25" x14ac:dyDescent="0.25">
      <c r="A57" s="186" t="s">
        <v>505</v>
      </c>
      <c r="B57" s="187" t="s">
        <v>506</v>
      </c>
      <c r="C57" s="188">
        <v>21261195</v>
      </c>
      <c r="D57" s="188">
        <v>0</v>
      </c>
      <c r="E57" s="188">
        <v>20835125</v>
      </c>
    </row>
    <row r="58" spans="1:5" ht="25.5" x14ac:dyDescent="0.25">
      <c r="A58" s="189" t="s">
        <v>507</v>
      </c>
      <c r="B58" s="190" t="s">
        <v>508</v>
      </c>
      <c r="C58" s="191">
        <v>21261195</v>
      </c>
      <c r="D58" s="191">
        <v>0</v>
      </c>
      <c r="E58" s="191">
        <v>20835125</v>
      </c>
    </row>
    <row r="59" spans="1:5" x14ac:dyDescent="0.25">
      <c r="A59" s="186" t="s">
        <v>509</v>
      </c>
      <c r="B59" s="187" t="s">
        <v>510</v>
      </c>
      <c r="C59" s="188">
        <v>70612908</v>
      </c>
      <c r="D59" s="188">
        <v>0</v>
      </c>
      <c r="E59" s="188">
        <v>62704543</v>
      </c>
    </row>
    <row r="60" spans="1:5" ht="25.5" x14ac:dyDescent="0.25">
      <c r="A60" s="186" t="s">
        <v>511</v>
      </c>
      <c r="B60" s="187" t="s">
        <v>512</v>
      </c>
      <c r="C60" s="188">
        <v>3276747</v>
      </c>
      <c r="D60" s="188">
        <v>0</v>
      </c>
      <c r="E60" s="188">
        <v>4432549</v>
      </c>
    </row>
    <row r="61" spans="1:5" ht="25.5" x14ac:dyDescent="0.25">
      <c r="A61" s="189" t="s">
        <v>513</v>
      </c>
      <c r="B61" s="190" t="s">
        <v>514</v>
      </c>
      <c r="C61" s="191">
        <v>73889655</v>
      </c>
      <c r="D61" s="191">
        <v>0</v>
      </c>
      <c r="E61" s="191">
        <v>67137092</v>
      </c>
    </row>
    <row r="62" spans="1:5" x14ac:dyDescent="0.25">
      <c r="A62" s="189" t="s">
        <v>515</v>
      </c>
      <c r="B62" s="190" t="s">
        <v>516</v>
      </c>
      <c r="C62" s="191">
        <v>95150850</v>
      </c>
      <c r="D62" s="191">
        <v>0</v>
      </c>
      <c r="E62" s="191">
        <v>100588060</v>
      </c>
    </row>
    <row r="63" spans="1:5" ht="25.5" x14ac:dyDescent="0.25">
      <c r="A63" s="186" t="s">
        <v>517</v>
      </c>
      <c r="B63" s="187" t="s">
        <v>518</v>
      </c>
      <c r="C63" s="188">
        <v>5916319</v>
      </c>
      <c r="D63" s="188">
        <v>0</v>
      </c>
      <c r="E63" s="188">
        <v>5523197</v>
      </c>
    </row>
    <row r="64" spans="1:5" x14ac:dyDescent="0.25">
      <c r="A64" s="186" t="s">
        <v>519</v>
      </c>
      <c r="B64" s="187" t="s">
        <v>520</v>
      </c>
      <c r="C64" s="188">
        <v>60899240</v>
      </c>
      <c r="D64" s="188">
        <v>0</v>
      </c>
      <c r="E64" s="188">
        <v>60899240</v>
      </c>
    </row>
    <row r="65" spans="1:5" ht="25.5" x14ac:dyDescent="0.25">
      <c r="A65" s="189" t="s">
        <v>521</v>
      </c>
      <c r="B65" s="190" t="s">
        <v>522</v>
      </c>
      <c r="C65" s="191">
        <v>66815559</v>
      </c>
      <c r="D65" s="191">
        <v>0</v>
      </c>
      <c r="E65" s="191">
        <v>66422437</v>
      </c>
    </row>
    <row r="66" spans="1:5" x14ac:dyDescent="0.25">
      <c r="A66" s="189" t="s">
        <v>523</v>
      </c>
      <c r="B66" s="190" t="s">
        <v>524</v>
      </c>
      <c r="C66" s="191">
        <v>6124332821</v>
      </c>
      <c r="D66" s="191">
        <v>0</v>
      </c>
      <c r="E66" s="191">
        <v>6242222753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6"/>
  <sheetViews>
    <sheetView workbookViewId="0">
      <selection activeCell="A2" sqref="A2:E2"/>
    </sheetView>
  </sheetViews>
  <sheetFormatPr defaultRowHeight="15" x14ac:dyDescent="0.25"/>
  <cols>
    <col min="2" max="2" width="25.85546875" customWidth="1"/>
    <col min="3" max="3" width="13.140625" customWidth="1"/>
    <col min="4" max="5" width="12.42578125" customWidth="1"/>
  </cols>
  <sheetData>
    <row r="1" spans="1:5" ht="15" customHeight="1" x14ac:dyDescent="0.25">
      <c r="A1" s="230" t="s">
        <v>530</v>
      </c>
      <c r="B1" s="231"/>
      <c r="C1" s="231"/>
      <c r="D1" s="231"/>
      <c r="E1" s="231"/>
    </row>
    <row r="2" spans="1:5" s="175" customFormat="1" ht="15" customHeight="1" x14ac:dyDescent="0.25">
      <c r="A2" s="232" t="s">
        <v>621</v>
      </c>
      <c r="B2" s="233"/>
      <c r="C2" s="233"/>
      <c r="D2" s="233"/>
      <c r="E2" s="234"/>
    </row>
    <row r="3" spans="1:5" ht="25.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386</v>
      </c>
      <c r="B5" s="187" t="s">
        <v>409</v>
      </c>
      <c r="C5" s="188">
        <v>517033</v>
      </c>
      <c r="D5" s="188">
        <v>0</v>
      </c>
      <c r="E5" s="188">
        <v>460979</v>
      </c>
    </row>
    <row r="6" spans="1:5" x14ac:dyDescent="0.25">
      <c r="A6" s="186" t="s">
        <v>410</v>
      </c>
      <c r="B6" s="187" t="s">
        <v>411</v>
      </c>
      <c r="C6" s="188">
        <v>68676</v>
      </c>
      <c r="D6" s="188">
        <v>0</v>
      </c>
      <c r="E6" s="188">
        <v>0</v>
      </c>
    </row>
    <row r="7" spans="1:5" ht="25.5" x14ac:dyDescent="0.25">
      <c r="A7" s="189" t="s">
        <v>412</v>
      </c>
      <c r="B7" s="190" t="s">
        <v>413</v>
      </c>
      <c r="C7" s="191">
        <v>585709</v>
      </c>
      <c r="D7" s="191">
        <v>0</v>
      </c>
      <c r="E7" s="191">
        <v>460979</v>
      </c>
    </row>
    <row r="8" spans="1:5" ht="51" x14ac:dyDescent="0.25">
      <c r="A8" s="189" t="s">
        <v>420</v>
      </c>
      <c r="B8" s="190" t="s">
        <v>421</v>
      </c>
      <c r="C8" s="191">
        <v>585709</v>
      </c>
      <c r="D8" s="191">
        <v>0</v>
      </c>
      <c r="E8" s="191">
        <v>460979</v>
      </c>
    </row>
    <row r="9" spans="1:5" x14ac:dyDescent="0.25">
      <c r="A9" s="186" t="s">
        <v>422</v>
      </c>
      <c r="B9" s="187" t="s">
        <v>423</v>
      </c>
      <c r="C9" s="188">
        <v>251420</v>
      </c>
      <c r="D9" s="188">
        <v>0</v>
      </c>
      <c r="E9" s="188">
        <v>0</v>
      </c>
    </row>
    <row r="10" spans="1:5" ht="38.25" x14ac:dyDescent="0.25">
      <c r="A10" s="189" t="s">
        <v>424</v>
      </c>
      <c r="B10" s="190" t="s">
        <v>425</v>
      </c>
      <c r="C10" s="191">
        <v>251420</v>
      </c>
      <c r="D10" s="191">
        <v>0</v>
      </c>
      <c r="E10" s="191">
        <v>0</v>
      </c>
    </row>
    <row r="11" spans="1:5" ht="25.5" x14ac:dyDescent="0.25">
      <c r="A11" s="186" t="s">
        <v>426</v>
      </c>
      <c r="B11" s="187" t="s">
        <v>427</v>
      </c>
      <c r="C11" s="188">
        <v>2908847</v>
      </c>
      <c r="D11" s="188">
        <v>0</v>
      </c>
      <c r="E11" s="188">
        <v>2080935</v>
      </c>
    </row>
    <row r="12" spans="1:5" ht="25.5" x14ac:dyDescent="0.25">
      <c r="A12" s="189" t="s">
        <v>428</v>
      </c>
      <c r="B12" s="190" t="s">
        <v>429</v>
      </c>
      <c r="C12" s="191">
        <v>2908847</v>
      </c>
      <c r="D12" s="191">
        <v>0</v>
      </c>
      <c r="E12" s="191">
        <v>2080935</v>
      </c>
    </row>
    <row r="13" spans="1:5" ht="25.5" x14ac:dyDescent="0.25">
      <c r="A13" s="189" t="s">
        <v>430</v>
      </c>
      <c r="B13" s="190" t="s">
        <v>431</v>
      </c>
      <c r="C13" s="191">
        <v>3160267</v>
      </c>
      <c r="D13" s="191">
        <v>0</v>
      </c>
      <c r="E13" s="191">
        <v>2080935</v>
      </c>
    </row>
    <row r="14" spans="1:5" ht="25.5" x14ac:dyDescent="0.25">
      <c r="A14" s="186" t="s">
        <v>465</v>
      </c>
      <c r="B14" s="187" t="s">
        <v>466</v>
      </c>
      <c r="C14" s="188">
        <v>2710000</v>
      </c>
      <c r="D14" s="188">
        <v>0</v>
      </c>
      <c r="E14" s="188">
        <v>0</v>
      </c>
    </row>
    <row r="15" spans="1:5" ht="38.25" x14ac:dyDescent="0.25">
      <c r="A15" s="186" t="s">
        <v>467</v>
      </c>
      <c r="B15" s="187" t="s">
        <v>468</v>
      </c>
      <c r="C15" s="188">
        <v>2710000</v>
      </c>
      <c r="D15" s="188">
        <v>0</v>
      </c>
      <c r="E15" s="188">
        <v>0</v>
      </c>
    </row>
    <row r="16" spans="1:5" ht="38.25" x14ac:dyDescent="0.25">
      <c r="A16" s="189" t="s">
        <v>471</v>
      </c>
      <c r="B16" s="190" t="s">
        <v>472</v>
      </c>
      <c r="C16" s="191">
        <v>2710000</v>
      </c>
      <c r="D16" s="191">
        <v>0</v>
      </c>
      <c r="E16" s="191">
        <v>0</v>
      </c>
    </row>
    <row r="17" spans="1:5" ht="25.5" x14ac:dyDescent="0.25">
      <c r="A17" s="189" t="s">
        <v>473</v>
      </c>
      <c r="B17" s="190" t="s">
        <v>474</v>
      </c>
      <c r="C17" s="191">
        <v>2710000</v>
      </c>
      <c r="D17" s="191">
        <v>0</v>
      </c>
      <c r="E17" s="191">
        <v>0</v>
      </c>
    </row>
    <row r="18" spans="1:5" ht="38.25" x14ac:dyDescent="0.25">
      <c r="A18" s="186" t="s">
        <v>526</v>
      </c>
      <c r="B18" s="187" t="s">
        <v>527</v>
      </c>
      <c r="C18" s="188">
        <v>0</v>
      </c>
      <c r="D18" s="188">
        <v>0</v>
      </c>
      <c r="E18" s="188">
        <v>909784</v>
      </c>
    </row>
    <row r="19" spans="1:5" ht="38.25" x14ac:dyDescent="0.25">
      <c r="A19" s="189" t="s">
        <v>528</v>
      </c>
      <c r="B19" s="190" t="s">
        <v>529</v>
      </c>
      <c r="C19" s="191">
        <v>0</v>
      </c>
      <c r="D19" s="191">
        <v>0</v>
      </c>
      <c r="E19" s="191">
        <v>909784</v>
      </c>
    </row>
    <row r="20" spans="1:5" ht="25.5" x14ac:dyDescent="0.25">
      <c r="A20" s="186" t="s">
        <v>475</v>
      </c>
      <c r="B20" s="187" t="s">
        <v>476</v>
      </c>
      <c r="C20" s="188">
        <v>-64000</v>
      </c>
      <c r="D20" s="188">
        <v>0</v>
      </c>
      <c r="E20" s="188">
        <v>-749363</v>
      </c>
    </row>
    <row r="21" spans="1:5" ht="38.25" x14ac:dyDescent="0.25">
      <c r="A21" s="189" t="s">
        <v>477</v>
      </c>
      <c r="B21" s="190" t="s">
        <v>478</v>
      </c>
      <c r="C21" s="191">
        <v>-64000</v>
      </c>
      <c r="D21" s="191">
        <v>0</v>
      </c>
      <c r="E21" s="191">
        <v>-749363</v>
      </c>
    </row>
    <row r="22" spans="1:5" ht="38.25" x14ac:dyDescent="0.25">
      <c r="A22" s="186" t="s">
        <v>479</v>
      </c>
      <c r="B22" s="187" t="s">
        <v>480</v>
      </c>
      <c r="C22" s="188">
        <v>6081423</v>
      </c>
      <c r="D22" s="188">
        <v>0</v>
      </c>
      <c r="E22" s="188">
        <v>538618</v>
      </c>
    </row>
    <row r="23" spans="1:5" ht="25.5" x14ac:dyDescent="0.25">
      <c r="A23" s="189" t="s">
        <v>481</v>
      </c>
      <c r="B23" s="190" t="s">
        <v>482</v>
      </c>
      <c r="C23" s="191">
        <v>6081423</v>
      </c>
      <c r="D23" s="191">
        <v>0</v>
      </c>
      <c r="E23" s="191">
        <v>538618</v>
      </c>
    </row>
    <row r="24" spans="1:5" ht="38.25" x14ac:dyDescent="0.25">
      <c r="A24" s="189" t="s">
        <v>483</v>
      </c>
      <c r="B24" s="190" t="s">
        <v>484</v>
      </c>
      <c r="C24" s="191">
        <v>6017423</v>
      </c>
      <c r="D24" s="191">
        <v>0</v>
      </c>
      <c r="E24" s="191">
        <v>699039</v>
      </c>
    </row>
    <row r="25" spans="1:5" ht="25.5" x14ac:dyDescent="0.25">
      <c r="A25" s="189" t="s">
        <v>485</v>
      </c>
      <c r="B25" s="190" t="s">
        <v>486</v>
      </c>
      <c r="C25" s="191">
        <v>12473399</v>
      </c>
      <c r="D25" s="191">
        <v>0</v>
      </c>
      <c r="E25" s="191">
        <v>3240953</v>
      </c>
    </row>
    <row r="26" spans="1:5" ht="25.5" x14ac:dyDescent="0.25">
      <c r="A26" s="186" t="s">
        <v>487</v>
      </c>
      <c r="B26" s="187" t="s">
        <v>488</v>
      </c>
      <c r="C26" s="188">
        <v>61523008</v>
      </c>
      <c r="D26" s="188">
        <v>0</v>
      </c>
      <c r="E26" s="188">
        <v>61523008</v>
      </c>
    </row>
    <row r="27" spans="1:5" ht="25.5" x14ac:dyDescent="0.25">
      <c r="A27" s="186" t="s">
        <v>489</v>
      </c>
      <c r="B27" s="187" t="s">
        <v>490</v>
      </c>
      <c r="C27" s="188">
        <v>893752</v>
      </c>
      <c r="D27" s="188">
        <v>0</v>
      </c>
      <c r="E27" s="188">
        <v>893752</v>
      </c>
    </row>
    <row r="28" spans="1:5" x14ac:dyDescent="0.25">
      <c r="A28" s="186" t="s">
        <v>491</v>
      </c>
      <c r="B28" s="187" t="s">
        <v>492</v>
      </c>
      <c r="C28" s="188">
        <v>-69490833</v>
      </c>
      <c r="D28" s="188">
        <v>0</v>
      </c>
      <c r="E28" s="188">
        <v>-66495775</v>
      </c>
    </row>
    <row r="29" spans="1:5" x14ac:dyDescent="0.25">
      <c r="A29" s="186" t="s">
        <v>493</v>
      </c>
      <c r="B29" s="187" t="s">
        <v>494</v>
      </c>
      <c r="C29" s="188">
        <v>2178177</v>
      </c>
      <c r="D29" s="188">
        <v>0</v>
      </c>
      <c r="E29" s="188">
        <v>-3486645</v>
      </c>
    </row>
    <row r="30" spans="1:5" ht="25.5" x14ac:dyDescent="0.25">
      <c r="A30" s="189" t="s">
        <v>495</v>
      </c>
      <c r="B30" s="190" t="s">
        <v>496</v>
      </c>
      <c r="C30" s="191">
        <v>-4895896</v>
      </c>
      <c r="D30" s="191">
        <v>0</v>
      </c>
      <c r="E30" s="191">
        <v>-7565660</v>
      </c>
    </row>
    <row r="31" spans="1:5" ht="38.25" x14ac:dyDescent="0.25">
      <c r="A31" s="186" t="s">
        <v>497</v>
      </c>
      <c r="B31" s="187" t="s">
        <v>498</v>
      </c>
      <c r="C31" s="188">
        <v>115570</v>
      </c>
      <c r="D31" s="188">
        <v>0</v>
      </c>
      <c r="E31" s="188">
        <v>0</v>
      </c>
    </row>
    <row r="32" spans="1:5" ht="38.25" x14ac:dyDescent="0.25">
      <c r="A32" s="189" t="s">
        <v>501</v>
      </c>
      <c r="B32" s="190" t="s">
        <v>502</v>
      </c>
      <c r="C32" s="191">
        <v>115570</v>
      </c>
      <c r="D32" s="191">
        <v>0</v>
      </c>
      <c r="E32" s="191">
        <v>0</v>
      </c>
    </row>
    <row r="33" spans="1:5" ht="25.5" x14ac:dyDescent="0.25">
      <c r="A33" s="189" t="s">
        <v>515</v>
      </c>
      <c r="B33" s="190" t="s">
        <v>516</v>
      </c>
      <c r="C33" s="191">
        <v>115570</v>
      </c>
      <c r="D33" s="191">
        <v>0</v>
      </c>
      <c r="E33" s="191">
        <v>0</v>
      </c>
    </row>
    <row r="34" spans="1:5" ht="25.5" x14ac:dyDescent="0.25">
      <c r="A34" s="186" t="s">
        <v>517</v>
      </c>
      <c r="B34" s="187" t="s">
        <v>518</v>
      </c>
      <c r="C34" s="188">
        <v>17253725</v>
      </c>
      <c r="D34" s="188">
        <v>0</v>
      </c>
      <c r="E34" s="188">
        <v>10806613</v>
      </c>
    </row>
    <row r="35" spans="1:5" ht="38.25" x14ac:dyDescent="0.25">
      <c r="A35" s="189" t="s">
        <v>521</v>
      </c>
      <c r="B35" s="190" t="s">
        <v>522</v>
      </c>
      <c r="C35" s="191">
        <v>17253725</v>
      </c>
      <c r="D35" s="191">
        <v>0</v>
      </c>
      <c r="E35" s="191">
        <v>10806613</v>
      </c>
    </row>
    <row r="36" spans="1:5" ht="25.5" x14ac:dyDescent="0.25">
      <c r="A36" s="189" t="s">
        <v>523</v>
      </c>
      <c r="B36" s="190" t="s">
        <v>524</v>
      </c>
      <c r="C36" s="191">
        <v>12473399</v>
      </c>
      <c r="D36" s="191">
        <v>0</v>
      </c>
      <c r="E36" s="191">
        <v>3240953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4"/>
  <sheetViews>
    <sheetView workbookViewId="0">
      <selection activeCell="A2" sqref="A2:E2"/>
    </sheetView>
  </sheetViews>
  <sheetFormatPr defaultRowHeight="15" x14ac:dyDescent="0.25"/>
  <cols>
    <col min="1" max="1" width="9.28515625" bestFit="1" customWidth="1"/>
    <col min="2" max="2" width="32.42578125" customWidth="1"/>
    <col min="3" max="3" width="12.7109375" customWidth="1"/>
    <col min="4" max="4" width="11.28515625" customWidth="1"/>
    <col min="5" max="5" width="13.28515625" customWidth="1"/>
  </cols>
  <sheetData>
    <row r="1" spans="1:5" ht="15" customHeight="1" x14ac:dyDescent="0.25">
      <c r="A1" s="230" t="s">
        <v>531</v>
      </c>
      <c r="B1" s="231"/>
      <c r="C1" s="231"/>
      <c r="D1" s="231"/>
      <c r="E1" s="231"/>
    </row>
    <row r="2" spans="1:5" s="175" customFormat="1" ht="15" customHeight="1" x14ac:dyDescent="0.25">
      <c r="A2" s="232" t="s">
        <v>622</v>
      </c>
      <c r="B2" s="233"/>
      <c r="C2" s="233"/>
      <c r="D2" s="233"/>
      <c r="E2" s="234"/>
    </row>
    <row r="3" spans="1:5" ht="25.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386</v>
      </c>
      <c r="B5" s="187" t="s">
        <v>409</v>
      </c>
      <c r="C5" s="188">
        <v>283362</v>
      </c>
      <c r="D5" s="188">
        <v>0</v>
      </c>
      <c r="E5" s="188">
        <v>186664</v>
      </c>
    </row>
    <row r="6" spans="1:5" x14ac:dyDescent="0.25">
      <c r="A6" s="186" t="s">
        <v>410</v>
      </c>
      <c r="B6" s="187" t="s">
        <v>411</v>
      </c>
      <c r="C6" s="188">
        <v>30902</v>
      </c>
      <c r="D6" s="188">
        <v>0</v>
      </c>
      <c r="E6" s="188">
        <v>0</v>
      </c>
    </row>
    <row r="7" spans="1:5" ht="25.5" x14ac:dyDescent="0.25">
      <c r="A7" s="189" t="s">
        <v>412</v>
      </c>
      <c r="B7" s="190" t="s">
        <v>413</v>
      </c>
      <c r="C7" s="191">
        <v>314264</v>
      </c>
      <c r="D7" s="191">
        <v>0</v>
      </c>
      <c r="E7" s="191">
        <v>186664</v>
      </c>
    </row>
    <row r="8" spans="1:5" ht="38.25" x14ac:dyDescent="0.25">
      <c r="A8" s="189" t="s">
        <v>420</v>
      </c>
      <c r="B8" s="190" t="s">
        <v>421</v>
      </c>
      <c r="C8" s="191">
        <v>314264</v>
      </c>
      <c r="D8" s="191">
        <v>0</v>
      </c>
      <c r="E8" s="191">
        <v>186664</v>
      </c>
    </row>
    <row r="9" spans="1:5" x14ac:dyDescent="0.25">
      <c r="A9" s="186" t="s">
        <v>426</v>
      </c>
      <c r="B9" s="187" t="s">
        <v>427</v>
      </c>
      <c r="C9" s="188">
        <v>1161005</v>
      </c>
      <c r="D9" s="188">
        <v>0</v>
      </c>
      <c r="E9" s="188">
        <v>3636477</v>
      </c>
    </row>
    <row r="10" spans="1:5" x14ac:dyDescent="0.25">
      <c r="A10" s="189" t="s">
        <v>428</v>
      </c>
      <c r="B10" s="190" t="s">
        <v>429</v>
      </c>
      <c r="C10" s="191">
        <v>1161005</v>
      </c>
      <c r="D10" s="191">
        <v>0</v>
      </c>
      <c r="E10" s="191">
        <v>3636477</v>
      </c>
    </row>
    <row r="11" spans="1:5" x14ac:dyDescent="0.25">
      <c r="A11" s="189" t="s">
        <v>430</v>
      </c>
      <c r="B11" s="190" t="s">
        <v>431</v>
      </c>
      <c r="C11" s="191">
        <v>1161005</v>
      </c>
      <c r="D11" s="191">
        <v>0</v>
      </c>
      <c r="E11" s="191">
        <v>3636477</v>
      </c>
    </row>
    <row r="12" spans="1:5" ht="25.5" x14ac:dyDescent="0.25">
      <c r="A12" s="186" t="s">
        <v>465</v>
      </c>
      <c r="B12" s="187" t="s">
        <v>466</v>
      </c>
      <c r="C12" s="188">
        <v>0</v>
      </c>
      <c r="D12" s="188">
        <v>0</v>
      </c>
      <c r="E12" s="188">
        <v>109998</v>
      </c>
    </row>
    <row r="13" spans="1:5" ht="25.5" x14ac:dyDescent="0.25">
      <c r="A13" s="186" t="s">
        <v>467</v>
      </c>
      <c r="B13" s="187" t="s">
        <v>468</v>
      </c>
      <c r="C13" s="188">
        <v>0</v>
      </c>
      <c r="D13" s="188">
        <v>0</v>
      </c>
      <c r="E13" s="188">
        <v>109998</v>
      </c>
    </row>
    <row r="14" spans="1:5" ht="25.5" x14ac:dyDescent="0.25">
      <c r="A14" s="189" t="s">
        <v>471</v>
      </c>
      <c r="B14" s="190" t="s">
        <v>472</v>
      </c>
      <c r="C14" s="191">
        <v>0</v>
      </c>
      <c r="D14" s="191">
        <v>0</v>
      </c>
      <c r="E14" s="191">
        <v>109998</v>
      </c>
    </row>
    <row r="15" spans="1:5" x14ac:dyDescent="0.25">
      <c r="A15" s="189" t="s">
        <v>473</v>
      </c>
      <c r="B15" s="190" t="s">
        <v>474</v>
      </c>
      <c r="C15" s="191">
        <v>0</v>
      </c>
      <c r="D15" s="191">
        <v>0</v>
      </c>
      <c r="E15" s="191">
        <v>109998</v>
      </c>
    </row>
    <row r="16" spans="1:5" ht="25.5" x14ac:dyDescent="0.25">
      <c r="A16" s="186" t="s">
        <v>526</v>
      </c>
      <c r="B16" s="187" t="s">
        <v>527</v>
      </c>
      <c r="C16" s="188">
        <v>0</v>
      </c>
      <c r="D16" s="188">
        <v>0</v>
      </c>
      <c r="E16" s="188">
        <v>2733230</v>
      </c>
    </row>
    <row r="17" spans="1:5" ht="38.25" x14ac:dyDescent="0.25">
      <c r="A17" s="189" t="s">
        <v>528</v>
      </c>
      <c r="B17" s="190" t="s">
        <v>529</v>
      </c>
      <c r="C17" s="191">
        <v>0</v>
      </c>
      <c r="D17" s="191">
        <v>0</v>
      </c>
      <c r="E17" s="191">
        <v>2733230</v>
      </c>
    </row>
    <row r="18" spans="1:5" ht="25.5" x14ac:dyDescent="0.25">
      <c r="A18" s="186" t="s">
        <v>475</v>
      </c>
      <c r="B18" s="187" t="s">
        <v>476</v>
      </c>
      <c r="C18" s="188">
        <v>-254000</v>
      </c>
      <c r="D18" s="188">
        <v>0</v>
      </c>
      <c r="E18" s="188">
        <v>-567247</v>
      </c>
    </row>
    <row r="19" spans="1:5" ht="25.5" x14ac:dyDescent="0.25">
      <c r="A19" s="189" t="s">
        <v>477</v>
      </c>
      <c r="B19" s="190" t="s">
        <v>478</v>
      </c>
      <c r="C19" s="191">
        <v>-254000</v>
      </c>
      <c r="D19" s="191">
        <v>0</v>
      </c>
      <c r="E19" s="191">
        <v>-567247</v>
      </c>
    </row>
    <row r="20" spans="1:5" ht="25.5" x14ac:dyDescent="0.25">
      <c r="A20" s="186" t="s">
        <v>479</v>
      </c>
      <c r="B20" s="187" t="s">
        <v>480</v>
      </c>
      <c r="C20" s="188">
        <v>2650264</v>
      </c>
      <c r="D20" s="188">
        <v>0</v>
      </c>
      <c r="E20" s="188">
        <v>1150322</v>
      </c>
    </row>
    <row r="21" spans="1:5" ht="25.5" x14ac:dyDescent="0.25">
      <c r="A21" s="189" t="s">
        <v>481</v>
      </c>
      <c r="B21" s="190" t="s">
        <v>482</v>
      </c>
      <c r="C21" s="191">
        <v>2650264</v>
      </c>
      <c r="D21" s="191">
        <v>0</v>
      </c>
      <c r="E21" s="191">
        <v>1150322</v>
      </c>
    </row>
    <row r="22" spans="1:5" ht="25.5" x14ac:dyDescent="0.25">
      <c r="A22" s="189" t="s">
        <v>483</v>
      </c>
      <c r="B22" s="190" t="s">
        <v>484</v>
      </c>
      <c r="C22" s="191">
        <v>2396264</v>
      </c>
      <c r="D22" s="191">
        <v>0</v>
      </c>
      <c r="E22" s="191">
        <v>3316305</v>
      </c>
    </row>
    <row r="23" spans="1:5" ht="25.5" x14ac:dyDescent="0.25">
      <c r="A23" s="189" t="s">
        <v>485</v>
      </c>
      <c r="B23" s="190" t="s">
        <v>486</v>
      </c>
      <c r="C23" s="191">
        <v>3871533</v>
      </c>
      <c r="D23" s="191">
        <v>0</v>
      </c>
      <c r="E23" s="191">
        <v>7249444</v>
      </c>
    </row>
    <row r="24" spans="1:5" x14ac:dyDescent="0.25">
      <c r="A24" s="186" t="s">
        <v>487</v>
      </c>
      <c r="B24" s="187" t="s">
        <v>488</v>
      </c>
      <c r="C24" s="188">
        <v>3931009</v>
      </c>
      <c r="D24" s="188">
        <v>0</v>
      </c>
      <c r="E24" s="188">
        <v>3931009</v>
      </c>
    </row>
    <row r="25" spans="1:5" ht="25.5" x14ac:dyDescent="0.25">
      <c r="A25" s="186" t="s">
        <v>489</v>
      </c>
      <c r="B25" s="187" t="s">
        <v>490</v>
      </c>
      <c r="C25" s="188">
        <v>79662</v>
      </c>
      <c r="D25" s="188">
        <v>0</v>
      </c>
      <c r="E25" s="188">
        <v>79662</v>
      </c>
    </row>
    <row r="26" spans="1:5" x14ac:dyDescent="0.25">
      <c r="A26" s="186" t="s">
        <v>491</v>
      </c>
      <c r="B26" s="187" t="s">
        <v>492</v>
      </c>
      <c r="C26" s="188">
        <v>-13556414</v>
      </c>
      <c r="D26" s="188">
        <v>0</v>
      </c>
      <c r="E26" s="188">
        <v>-19859632</v>
      </c>
    </row>
    <row r="27" spans="1:5" x14ac:dyDescent="0.25">
      <c r="A27" s="186" t="s">
        <v>493</v>
      </c>
      <c r="B27" s="187" t="s">
        <v>494</v>
      </c>
      <c r="C27" s="188">
        <v>-6303218</v>
      </c>
      <c r="D27" s="188">
        <v>0</v>
      </c>
      <c r="E27" s="188">
        <v>3351701</v>
      </c>
    </row>
    <row r="28" spans="1:5" x14ac:dyDescent="0.25">
      <c r="A28" s="189" t="s">
        <v>495</v>
      </c>
      <c r="B28" s="190" t="s">
        <v>496</v>
      </c>
      <c r="C28" s="191">
        <v>-15848961</v>
      </c>
      <c r="D28" s="191">
        <v>0</v>
      </c>
      <c r="E28" s="191">
        <v>-12497260</v>
      </c>
    </row>
    <row r="29" spans="1:5" ht="25.5" x14ac:dyDescent="0.25">
      <c r="A29" s="186" t="s">
        <v>497</v>
      </c>
      <c r="B29" s="187" t="s">
        <v>498</v>
      </c>
      <c r="C29" s="188">
        <v>1400</v>
      </c>
      <c r="D29" s="188">
        <v>0</v>
      </c>
      <c r="E29" s="188">
        <v>1311093</v>
      </c>
    </row>
    <row r="30" spans="1:5" ht="25.5" x14ac:dyDescent="0.25">
      <c r="A30" s="189" t="s">
        <v>501</v>
      </c>
      <c r="B30" s="190" t="s">
        <v>502</v>
      </c>
      <c r="C30" s="191">
        <v>1400</v>
      </c>
      <c r="D30" s="191">
        <v>0</v>
      </c>
      <c r="E30" s="191">
        <v>1311093</v>
      </c>
    </row>
    <row r="31" spans="1:5" ht="25.5" x14ac:dyDescent="0.25">
      <c r="A31" s="189" t="s">
        <v>515</v>
      </c>
      <c r="B31" s="190" t="s">
        <v>516</v>
      </c>
      <c r="C31" s="191">
        <v>1400</v>
      </c>
      <c r="D31" s="191">
        <v>0</v>
      </c>
      <c r="E31" s="191">
        <v>1311093</v>
      </c>
    </row>
    <row r="32" spans="1:5" ht="25.5" x14ac:dyDescent="0.25">
      <c r="A32" s="186" t="s">
        <v>517</v>
      </c>
      <c r="B32" s="187" t="s">
        <v>518</v>
      </c>
      <c r="C32" s="188">
        <v>19719094</v>
      </c>
      <c r="D32" s="188">
        <v>0</v>
      </c>
      <c r="E32" s="188">
        <v>18435611</v>
      </c>
    </row>
    <row r="33" spans="1:5" ht="25.5" x14ac:dyDescent="0.25">
      <c r="A33" s="189" t="s">
        <v>521</v>
      </c>
      <c r="B33" s="190" t="s">
        <v>522</v>
      </c>
      <c r="C33" s="191">
        <v>19719094</v>
      </c>
      <c r="D33" s="191">
        <v>0</v>
      </c>
      <c r="E33" s="191">
        <v>18435611</v>
      </c>
    </row>
    <row r="34" spans="1:5" x14ac:dyDescent="0.25">
      <c r="A34" s="189" t="s">
        <v>523</v>
      </c>
      <c r="B34" s="190" t="s">
        <v>524</v>
      </c>
      <c r="C34" s="191">
        <v>3871533</v>
      </c>
      <c r="D34" s="191">
        <v>0</v>
      </c>
      <c r="E34" s="191">
        <v>7249444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3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8.85546875" style="175" bestFit="1" customWidth="1"/>
    <col min="4" max="4" width="11.140625" style="175" customWidth="1"/>
    <col min="5" max="5" width="14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ht="15" customHeight="1" x14ac:dyDescent="0.25">
      <c r="A1" s="230" t="s">
        <v>532</v>
      </c>
      <c r="B1" s="231"/>
      <c r="C1" s="231"/>
      <c r="D1" s="231"/>
      <c r="E1" s="231"/>
    </row>
    <row r="2" spans="1:5" ht="15" customHeight="1" x14ac:dyDescent="0.25">
      <c r="A2" s="232" t="s">
        <v>623</v>
      </c>
      <c r="B2" s="233"/>
      <c r="C2" s="233"/>
      <c r="D2" s="233"/>
      <c r="E2" s="234"/>
    </row>
    <row r="3" spans="1:5" ht="34.5" customHeight="1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x14ac:dyDescent="0.25">
      <c r="A5" s="186" t="s">
        <v>386</v>
      </c>
      <c r="B5" s="187" t="s">
        <v>409</v>
      </c>
      <c r="C5" s="188">
        <v>92512</v>
      </c>
      <c r="D5" s="188">
        <v>0</v>
      </c>
      <c r="E5" s="188">
        <v>2458066</v>
      </c>
    </row>
    <row r="6" spans="1:5" x14ac:dyDescent="0.25">
      <c r="A6" s="186" t="s">
        <v>410</v>
      </c>
      <c r="B6" s="187" t="s">
        <v>411</v>
      </c>
      <c r="C6" s="188">
        <v>493350</v>
      </c>
      <c r="D6" s="188">
        <v>0</v>
      </c>
      <c r="E6" s="188">
        <v>697800</v>
      </c>
    </row>
    <row r="7" spans="1:5" x14ac:dyDescent="0.25">
      <c r="A7" s="189" t="s">
        <v>412</v>
      </c>
      <c r="B7" s="190" t="s">
        <v>413</v>
      </c>
      <c r="C7" s="191">
        <v>585862</v>
      </c>
      <c r="D7" s="191">
        <v>0</v>
      </c>
      <c r="E7" s="191">
        <v>3155866</v>
      </c>
    </row>
    <row r="8" spans="1:5" ht="38.25" x14ac:dyDescent="0.25">
      <c r="A8" s="189" t="s">
        <v>420</v>
      </c>
      <c r="B8" s="190" t="s">
        <v>421</v>
      </c>
      <c r="C8" s="191">
        <v>585862</v>
      </c>
      <c r="D8" s="191">
        <v>0</v>
      </c>
      <c r="E8" s="191">
        <v>3155866</v>
      </c>
    </row>
    <row r="9" spans="1:5" x14ac:dyDescent="0.25">
      <c r="A9" s="186" t="s">
        <v>426</v>
      </c>
      <c r="B9" s="187" t="s">
        <v>427</v>
      </c>
      <c r="C9" s="188">
        <v>1989661</v>
      </c>
      <c r="D9" s="188">
        <v>0</v>
      </c>
      <c r="E9" s="188">
        <v>2464495</v>
      </c>
    </row>
    <row r="10" spans="1:5" x14ac:dyDescent="0.25">
      <c r="A10" s="189" t="s">
        <v>428</v>
      </c>
      <c r="B10" s="190" t="s">
        <v>429</v>
      </c>
      <c r="C10" s="191">
        <v>1989661</v>
      </c>
      <c r="D10" s="191">
        <v>0</v>
      </c>
      <c r="E10" s="191">
        <v>2464495</v>
      </c>
    </row>
    <row r="11" spans="1:5" x14ac:dyDescent="0.25">
      <c r="A11" s="189" t="s">
        <v>430</v>
      </c>
      <c r="B11" s="190" t="s">
        <v>431</v>
      </c>
      <c r="C11" s="191">
        <v>1989661</v>
      </c>
      <c r="D11" s="191">
        <v>0</v>
      </c>
      <c r="E11" s="191">
        <v>2464495</v>
      </c>
    </row>
    <row r="12" spans="1:5" ht="25.5" x14ac:dyDescent="0.25">
      <c r="A12" s="186" t="s">
        <v>440</v>
      </c>
      <c r="B12" s="187" t="s">
        <v>441</v>
      </c>
      <c r="C12" s="188">
        <v>0</v>
      </c>
      <c r="D12" s="188">
        <v>0</v>
      </c>
      <c r="E12" s="188">
        <v>2490</v>
      </c>
    </row>
    <row r="13" spans="1:5" ht="51" x14ac:dyDescent="0.25">
      <c r="A13" s="186" t="s">
        <v>442</v>
      </c>
      <c r="B13" s="187" t="s">
        <v>443</v>
      </c>
      <c r="C13" s="188">
        <v>0</v>
      </c>
      <c r="D13" s="188">
        <v>0</v>
      </c>
      <c r="E13" s="188">
        <v>1961</v>
      </c>
    </row>
    <row r="14" spans="1:5" ht="25.5" x14ac:dyDescent="0.25">
      <c r="A14" s="186" t="s">
        <v>448</v>
      </c>
      <c r="B14" s="187" t="s">
        <v>449</v>
      </c>
      <c r="C14" s="188">
        <v>0</v>
      </c>
      <c r="D14" s="188">
        <v>0</v>
      </c>
      <c r="E14" s="188">
        <v>529</v>
      </c>
    </row>
    <row r="15" spans="1:5" ht="25.5" x14ac:dyDescent="0.25">
      <c r="A15" s="189" t="s">
        <v>275</v>
      </c>
      <c r="B15" s="190" t="s">
        <v>454</v>
      </c>
      <c r="C15" s="191">
        <v>0</v>
      </c>
      <c r="D15" s="191">
        <v>0</v>
      </c>
      <c r="E15" s="191">
        <v>2490</v>
      </c>
    </row>
    <row r="16" spans="1:5" x14ac:dyDescent="0.25">
      <c r="A16" s="186" t="s">
        <v>465</v>
      </c>
      <c r="B16" s="187" t="s">
        <v>466</v>
      </c>
      <c r="C16" s="188">
        <v>0</v>
      </c>
      <c r="D16" s="188">
        <v>0</v>
      </c>
      <c r="E16" s="188">
        <v>175000</v>
      </c>
    </row>
    <row r="17" spans="1:5" x14ac:dyDescent="0.25">
      <c r="A17" s="186" t="s">
        <v>467</v>
      </c>
      <c r="B17" s="187" t="s">
        <v>468</v>
      </c>
      <c r="C17" s="188">
        <v>0</v>
      </c>
      <c r="D17" s="188">
        <v>0</v>
      </c>
      <c r="E17" s="188">
        <v>175000</v>
      </c>
    </row>
    <row r="18" spans="1:5" ht="25.5" x14ac:dyDescent="0.25">
      <c r="A18" s="189" t="s">
        <v>471</v>
      </c>
      <c r="B18" s="190" t="s">
        <v>472</v>
      </c>
      <c r="C18" s="191">
        <v>0</v>
      </c>
      <c r="D18" s="191">
        <v>0</v>
      </c>
      <c r="E18" s="191">
        <v>175000</v>
      </c>
    </row>
    <row r="19" spans="1:5" x14ac:dyDescent="0.25">
      <c r="A19" s="189" t="s">
        <v>473</v>
      </c>
      <c r="B19" s="190" t="s">
        <v>474</v>
      </c>
      <c r="C19" s="191">
        <v>0</v>
      </c>
      <c r="D19" s="191">
        <v>0</v>
      </c>
      <c r="E19" s="191">
        <v>177490</v>
      </c>
    </row>
    <row r="20" spans="1:5" x14ac:dyDescent="0.25">
      <c r="A20" s="186" t="s">
        <v>475</v>
      </c>
      <c r="B20" s="187" t="s">
        <v>476</v>
      </c>
      <c r="C20" s="188">
        <v>-218000</v>
      </c>
      <c r="D20" s="188">
        <v>0</v>
      </c>
      <c r="E20" s="188">
        <v>-181746</v>
      </c>
    </row>
    <row r="21" spans="1:5" ht="25.5" x14ac:dyDescent="0.25">
      <c r="A21" s="189" t="s">
        <v>477</v>
      </c>
      <c r="B21" s="190" t="s">
        <v>478</v>
      </c>
      <c r="C21" s="191">
        <v>-218000</v>
      </c>
      <c r="D21" s="191">
        <v>0</v>
      </c>
      <c r="E21" s="191">
        <v>-181746</v>
      </c>
    </row>
    <row r="22" spans="1:5" ht="25.5" x14ac:dyDescent="0.25">
      <c r="A22" s="186" t="s">
        <v>479</v>
      </c>
      <c r="B22" s="187" t="s">
        <v>480</v>
      </c>
      <c r="C22" s="188">
        <v>80223</v>
      </c>
      <c r="D22" s="188">
        <v>0</v>
      </c>
      <c r="E22" s="188">
        <v>40000</v>
      </c>
    </row>
    <row r="23" spans="1:5" ht="25.5" x14ac:dyDescent="0.25">
      <c r="A23" s="189" t="s">
        <v>481</v>
      </c>
      <c r="B23" s="190" t="s">
        <v>482</v>
      </c>
      <c r="C23" s="191">
        <v>80223</v>
      </c>
      <c r="D23" s="191">
        <v>0</v>
      </c>
      <c r="E23" s="191">
        <v>40000</v>
      </c>
    </row>
    <row r="24" spans="1:5" ht="25.5" x14ac:dyDescent="0.25">
      <c r="A24" s="189" t="s">
        <v>483</v>
      </c>
      <c r="B24" s="190" t="s">
        <v>484</v>
      </c>
      <c r="C24" s="191">
        <v>-137777</v>
      </c>
      <c r="D24" s="191">
        <v>0</v>
      </c>
      <c r="E24" s="191">
        <v>-141746</v>
      </c>
    </row>
    <row r="25" spans="1:5" x14ac:dyDescent="0.25">
      <c r="A25" s="189" t="s">
        <v>485</v>
      </c>
      <c r="B25" s="190" t="s">
        <v>486</v>
      </c>
      <c r="C25" s="191">
        <v>2437746</v>
      </c>
      <c r="D25" s="191">
        <v>0</v>
      </c>
      <c r="E25" s="191">
        <v>5656105</v>
      </c>
    </row>
    <row r="26" spans="1:5" x14ac:dyDescent="0.25">
      <c r="A26" s="186" t="s">
        <v>487</v>
      </c>
      <c r="B26" s="187" t="s">
        <v>488</v>
      </c>
      <c r="C26" s="188">
        <v>2975192</v>
      </c>
      <c r="D26" s="188">
        <v>0</v>
      </c>
      <c r="E26" s="188">
        <v>2975192</v>
      </c>
    </row>
    <row r="27" spans="1:5" ht="25.5" x14ac:dyDescent="0.25">
      <c r="A27" s="186" t="s">
        <v>489</v>
      </c>
      <c r="B27" s="187" t="s">
        <v>490</v>
      </c>
      <c r="C27" s="188">
        <v>2461656</v>
      </c>
      <c r="D27" s="188">
        <v>0</v>
      </c>
      <c r="E27" s="188">
        <v>2461656</v>
      </c>
    </row>
    <row r="28" spans="1:5" x14ac:dyDescent="0.25">
      <c r="A28" s="186" t="s">
        <v>491</v>
      </c>
      <c r="B28" s="187" t="s">
        <v>492</v>
      </c>
      <c r="C28" s="188">
        <v>-5756162</v>
      </c>
      <c r="D28" s="188">
        <v>0</v>
      </c>
      <c r="E28" s="188">
        <v>-5373512</v>
      </c>
    </row>
    <row r="29" spans="1:5" x14ac:dyDescent="0.25">
      <c r="A29" s="186" t="s">
        <v>493</v>
      </c>
      <c r="B29" s="187" t="s">
        <v>494</v>
      </c>
      <c r="C29" s="188">
        <v>382650</v>
      </c>
      <c r="D29" s="188">
        <v>0</v>
      </c>
      <c r="E29" s="188">
        <v>2992855</v>
      </c>
    </row>
    <row r="30" spans="1:5" x14ac:dyDescent="0.25">
      <c r="A30" s="189" t="s">
        <v>495</v>
      </c>
      <c r="B30" s="190" t="s">
        <v>496</v>
      </c>
      <c r="C30" s="191">
        <v>63336</v>
      </c>
      <c r="D30" s="191">
        <v>0</v>
      </c>
      <c r="E30" s="191">
        <v>3056191</v>
      </c>
    </row>
    <row r="31" spans="1:5" ht="25.5" x14ac:dyDescent="0.25">
      <c r="A31" s="186" t="s">
        <v>517</v>
      </c>
      <c r="B31" s="187" t="s">
        <v>518</v>
      </c>
      <c r="C31" s="188">
        <v>2374410</v>
      </c>
      <c r="D31" s="188">
        <v>0</v>
      </c>
      <c r="E31" s="188">
        <v>2599914</v>
      </c>
    </row>
    <row r="32" spans="1:5" ht="25.5" x14ac:dyDescent="0.25">
      <c r="A32" s="189" t="s">
        <v>521</v>
      </c>
      <c r="B32" s="190" t="s">
        <v>522</v>
      </c>
      <c r="C32" s="191">
        <v>2374410</v>
      </c>
      <c r="D32" s="191">
        <v>0</v>
      </c>
      <c r="E32" s="191">
        <v>2599914</v>
      </c>
    </row>
    <row r="33" spans="1:5" x14ac:dyDescent="0.25">
      <c r="A33" s="189" t="s">
        <v>523</v>
      </c>
      <c r="B33" s="190" t="s">
        <v>524</v>
      </c>
      <c r="C33" s="191">
        <v>2437746</v>
      </c>
      <c r="D33" s="191">
        <v>0</v>
      </c>
      <c r="E33" s="191">
        <v>5656105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4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5.28515625" style="175" customWidth="1"/>
    <col min="4" max="4" width="12.7109375" style="175" customWidth="1"/>
    <col min="5" max="5" width="17.2851562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ht="15" customHeight="1" x14ac:dyDescent="0.25">
      <c r="A1" s="230" t="s">
        <v>533</v>
      </c>
      <c r="B1" s="231"/>
      <c r="C1" s="231"/>
      <c r="D1" s="231"/>
      <c r="E1" s="231"/>
    </row>
    <row r="2" spans="1:5" ht="15" customHeight="1" x14ac:dyDescent="0.25">
      <c r="A2" s="232" t="s">
        <v>624</v>
      </c>
      <c r="B2" s="233"/>
      <c r="C2" s="233"/>
      <c r="D2" s="233"/>
      <c r="E2" s="234"/>
    </row>
    <row r="3" spans="1:5" ht="33" customHeight="1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x14ac:dyDescent="0.25">
      <c r="A5" s="186" t="s">
        <v>386</v>
      </c>
      <c r="B5" s="187" t="s">
        <v>409</v>
      </c>
      <c r="C5" s="188">
        <v>0</v>
      </c>
      <c r="D5" s="188">
        <v>0</v>
      </c>
      <c r="E5" s="188">
        <v>397390</v>
      </c>
    </row>
    <row r="6" spans="1:5" x14ac:dyDescent="0.25">
      <c r="A6" s="189" t="s">
        <v>412</v>
      </c>
      <c r="B6" s="190" t="s">
        <v>413</v>
      </c>
      <c r="C6" s="191">
        <v>0</v>
      </c>
      <c r="D6" s="191">
        <v>0</v>
      </c>
      <c r="E6" s="191">
        <v>397390</v>
      </c>
    </row>
    <row r="7" spans="1:5" ht="38.25" x14ac:dyDescent="0.25">
      <c r="A7" s="189" t="s">
        <v>420</v>
      </c>
      <c r="B7" s="190" t="s">
        <v>421</v>
      </c>
      <c r="C7" s="191">
        <v>0</v>
      </c>
      <c r="D7" s="191">
        <v>0</v>
      </c>
      <c r="E7" s="191">
        <v>397390</v>
      </c>
    </row>
    <row r="8" spans="1:5" x14ac:dyDescent="0.25">
      <c r="A8" s="186" t="s">
        <v>422</v>
      </c>
      <c r="B8" s="187" t="s">
        <v>423</v>
      </c>
      <c r="C8" s="188">
        <v>18330</v>
      </c>
      <c r="D8" s="188">
        <v>0</v>
      </c>
      <c r="E8" s="188">
        <v>0</v>
      </c>
    </row>
    <row r="9" spans="1:5" ht="25.5" x14ac:dyDescent="0.25">
      <c r="A9" s="189" t="s">
        <v>424</v>
      </c>
      <c r="B9" s="190" t="s">
        <v>425</v>
      </c>
      <c r="C9" s="191">
        <v>18330</v>
      </c>
      <c r="D9" s="191">
        <v>0</v>
      </c>
      <c r="E9" s="191">
        <v>0</v>
      </c>
    </row>
    <row r="10" spans="1:5" x14ac:dyDescent="0.25">
      <c r="A10" s="186" t="s">
        <v>426</v>
      </c>
      <c r="B10" s="187" t="s">
        <v>427</v>
      </c>
      <c r="C10" s="188">
        <v>68342</v>
      </c>
      <c r="D10" s="188">
        <v>0</v>
      </c>
      <c r="E10" s="188">
        <v>1985863</v>
      </c>
    </row>
    <row r="11" spans="1:5" x14ac:dyDescent="0.25">
      <c r="A11" s="189" t="s">
        <v>428</v>
      </c>
      <c r="B11" s="190" t="s">
        <v>429</v>
      </c>
      <c r="C11" s="191">
        <v>68342</v>
      </c>
      <c r="D11" s="191">
        <v>0</v>
      </c>
      <c r="E11" s="191">
        <v>1985863</v>
      </c>
    </row>
    <row r="12" spans="1:5" x14ac:dyDescent="0.25">
      <c r="A12" s="189" t="s">
        <v>430</v>
      </c>
      <c r="B12" s="190" t="s">
        <v>431</v>
      </c>
      <c r="C12" s="191">
        <v>86672</v>
      </c>
      <c r="D12" s="191">
        <v>0</v>
      </c>
      <c r="E12" s="191">
        <v>1985863</v>
      </c>
    </row>
    <row r="13" spans="1:5" ht="25.5" x14ac:dyDescent="0.25">
      <c r="A13" s="186" t="s">
        <v>479</v>
      </c>
      <c r="B13" s="187" t="s">
        <v>480</v>
      </c>
      <c r="C13" s="188">
        <v>76582</v>
      </c>
      <c r="D13" s="188">
        <v>0</v>
      </c>
      <c r="E13" s="188">
        <v>11780</v>
      </c>
    </row>
    <row r="14" spans="1:5" ht="25.5" x14ac:dyDescent="0.25">
      <c r="A14" s="189" t="s">
        <v>481</v>
      </c>
      <c r="B14" s="190" t="s">
        <v>482</v>
      </c>
      <c r="C14" s="191">
        <v>76582</v>
      </c>
      <c r="D14" s="191">
        <v>0</v>
      </c>
      <c r="E14" s="191">
        <v>11780</v>
      </c>
    </row>
    <row r="15" spans="1:5" ht="25.5" x14ac:dyDescent="0.25">
      <c r="A15" s="189" t="s">
        <v>483</v>
      </c>
      <c r="B15" s="190" t="s">
        <v>484</v>
      </c>
      <c r="C15" s="191">
        <v>76582</v>
      </c>
      <c r="D15" s="191">
        <v>0</v>
      </c>
      <c r="E15" s="191">
        <v>11780</v>
      </c>
    </row>
    <row r="16" spans="1:5" x14ac:dyDescent="0.25">
      <c r="A16" s="189" t="s">
        <v>485</v>
      </c>
      <c r="B16" s="190" t="s">
        <v>486</v>
      </c>
      <c r="C16" s="191">
        <v>163254</v>
      </c>
      <c r="D16" s="191">
        <v>0</v>
      </c>
      <c r="E16" s="191">
        <v>2395033</v>
      </c>
    </row>
    <row r="17" spans="1:5" x14ac:dyDescent="0.25">
      <c r="A17" s="186" t="s">
        <v>487</v>
      </c>
      <c r="B17" s="187" t="s">
        <v>488</v>
      </c>
      <c r="C17" s="188">
        <v>752240</v>
      </c>
      <c r="D17" s="188">
        <v>0</v>
      </c>
      <c r="E17" s="188">
        <v>752240</v>
      </c>
    </row>
    <row r="18" spans="1:5" ht="25.5" x14ac:dyDescent="0.25">
      <c r="A18" s="186" t="s">
        <v>489</v>
      </c>
      <c r="B18" s="187" t="s">
        <v>490</v>
      </c>
      <c r="C18" s="188">
        <v>794178</v>
      </c>
      <c r="D18" s="188">
        <v>0</v>
      </c>
      <c r="E18" s="188">
        <v>794178</v>
      </c>
    </row>
    <row r="19" spans="1:5" x14ac:dyDescent="0.25">
      <c r="A19" s="186" t="s">
        <v>491</v>
      </c>
      <c r="B19" s="187" t="s">
        <v>492</v>
      </c>
      <c r="C19" s="188">
        <v>-1628768</v>
      </c>
      <c r="D19" s="188">
        <v>0</v>
      </c>
      <c r="E19" s="188">
        <v>-2011660</v>
      </c>
    </row>
    <row r="20" spans="1:5" x14ac:dyDescent="0.25">
      <c r="A20" s="186" t="s">
        <v>493</v>
      </c>
      <c r="B20" s="187" t="s">
        <v>494</v>
      </c>
      <c r="C20" s="188">
        <v>-382892</v>
      </c>
      <c r="D20" s="188">
        <v>0</v>
      </c>
      <c r="E20" s="188">
        <v>2205851</v>
      </c>
    </row>
    <row r="21" spans="1:5" x14ac:dyDescent="0.25">
      <c r="A21" s="189" t="s">
        <v>495</v>
      </c>
      <c r="B21" s="190" t="s">
        <v>496</v>
      </c>
      <c r="C21" s="191">
        <v>-465242</v>
      </c>
      <c r="D21" s="191">
        <v>0</v>
      </c>
      <c r="E21" s="191">
        <v>1740609</v>
      </c>
    </row>
    <row r="22" spans="1:5" ht="25.5" x14ac:dyDescent="0.25">
      <c r="A22" s="186" t="s">
        <v>517</v>
      </c>
      <c r="B22" s="187" t="s">
        <v>518</v>
      </c>
      <c r="C22" s="188">
        <v>628496</v>
      </c>
      <c r="D22" s="188">
        <v>0</v>
      </c>
      <c r="E22" s="188">
        <v>654424</v>
      </c>
    </row>
    <row r="23" spans="1:5" ht="25.5" x14ac:dyDescent="0.25">
      <c r="A23" s="189" t="s">
        <v>521</v>
      </c>
      <c r="B23" s="190" t="s">
        <v>522</v>
      </c>
      <c r="C23" s="191">
        <v>628496</v>
      </c>
      <c r="D23" s="191">
        <v>0</v>
      </c>
      <c r="E23" s="191">
        <v>654424</v>
      </c>
    </row>
    <row r="24" spans="1:5" x14ac:dyDescent="0.25">
      <c r="A24" s="189" t="s">
        <v>523</v>
      </c>
      <c r="B24" s="190" t="s">
        <v>524</v>
      </c>
      <c r="C24" s="191">
        <v>163254</v>
      </c>
      <c r="D24" s="191">
        <v>0</v>
      </c>
      <c r="E24" s="191">
        <v>2395033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3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7.42578125" style="175" customWidth="1"/>
    <col min="4" max="4" width="12.5703125" style="175" customWidth="1"/>
    <col min="5" max="5" width="18.710937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ht="15" customHeight="1" x14ac:dyDescent="0.25">
      <c r="A1" s="230" t="s">
        <v>534</v>
      </c>
      <c r="B1" s="231"/>
      <c r="C1" s="231"/>
      <c r="D1" s="231"/>
      <c r="E1" s="231"/>
    </row>
    <row r="2" spans="1:5" ht="15" customHeight="1" x14ac:dyDescent="0.25">
      <c r="A2" s="232" t="s">
        <v>625</v>
      </c>
      <c r="B2" s="233"/>
      <c r="C2" s="233"/>
      <c r="D2" s="233"/>
      <c r="E2" s="234"/>
    </row>
    <row r="3" spans="1:5" ht="30.75" customHeight="1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x14ac:dyDescent="0.25">
      <c r="A5" s="186" t="s">
        <v>386</v>
      </c>
      <c r="B5" s="187" t="s">
        <v>409</v>
      </c>
      <c r="C5" s="188">
        <v>2257703</v>
      </c>
      <c r="D5" s="188">
        <v>0</v>
      </c>
      <c r="E5" s="188">
        <v>1285667</v>
      </c>
    </row>
    <row r="6" spans="1:5" x14ac:dyDescent="0.25">
      <c r="A6" s="189" t="s">
        <v>412</v>
      </c>
      <c r="B6" s="190" t="s">
        <v>413</v>
      </c>
      <c r="C6" s="191">
        <v>2257703</v>
      </c>
      <c r="D6" s="191">
        <v>0</v>
      </c>
      <c r="E6" s="191">
        <v>1285667</v>
      </c>
    </row>
    <row r="7" spans="1:5" ht="38.25" x14ac:dyDescent="0.25">
      <c r="A7" s="189" t="s">
        <v>420</v>
      </c>
      <c r="B7" s="190" t="s">
        <v>421</v>
      </c>
      <c r="C7" s="191">
        <v>2257703</v>
      </c>
      <c r="D7" s="191">
        <v>0</v>
      </c>
      <c r="E7" s="191">
        <v>1285667</v>
      </c>
    </row>
    <row r="8" spans="1:5" x14ac:dyDescent="0.25">
      <c r="A8" s="186" t="s">
        <v>426</v>
      </c>
      <c r="B8" s="187" t="s">
        <v>427</v>
      </c>
      <c r="C8" s="188">
        <v>2959462</v>
      </c>
      <c r="D8" s="188">
        <v>0</v>
      </c>
      <c r="E8" s="188">
        <v>3510889</v>
      </c>
    </row>
    <row r="9" spans="1:5" x14ac:dyDescent="0.25">
      <c r="A9" s="189" t="s">
        <v>428</v>
      </c>
      <c r="B9" s="190" t="s">
        <v>429</v>
      </c>
      <c r="C9" s="191">
        <v>2959462</v>
      </c>
      <c r="D9" s="191">
        <v>0</v>
      </c>
      <c r="E9" s="191">
        <v>3510889</v>
      </c>
    </row>
    <row r="10" spans="1:5" x14ac:dyDescent="0.25">
      <c r="A10" s="189" t="s">
        <v>430</v>
      </c>
      <c r="B10" s="190" t="s">
        <v>431</v>
      </c>
      <c r="C10" s="191">
        <v>2959462</v>
      </c>
      <c r="D10" s="191">
        <v>0</v>
      </c>
      <c r="E10" s="191">
        <v>3510889</v>
      </c>
    </row>
    <row r="11" spans="1:5" x14ac:dyDescent="0.25">
      <c r="A11" s="186" t="s">
        <v>465</v>
      </c>
      <c r="B11" s="187" t="s">
        <v>466</v>
      </c>
      <c r="C11" s="188">
        <v>6667</v>
      </c>
      <c r="D11" s="188">
        <v>0</v>
      </c>
      <c r="E11" s="188">
        <v>133334</v>
      </c>
    </row>
    <row r="12" spans="1:5" x14ac:dyDescent="0.25">
      <c r="A12" s="186" t="s">
        <v>467</v>
      </c>
      <c r="B12" s="187" t="s">
        <v>468</v>
      </c>
      <c r="C12" s="188">
        <v>6667</v>
      </c>
      <c r="D12" s="188">
        <v>0</v>
      </c>
      <c r="E12" s="188">
        <v>133334</v>
      </c>
    </row>
    <row r="13" spans="1:5" ht="25.5" x14ac:dyDescent="0.25">
      <c r="A13" s="189" t="s">
        <v>471</v>
      </c>
      <c r="B13" s="190" t="s">
        <v>472</v>
      </c>
      <c r="C13" s="191">
        <v>6667</v>
      </c>
      <c r="D13" s="191">
        <v>0</v>
      </c>
      <c r="E13" s="191">
        <v>133334</v>
      </c>
    </row>
    <row r="14" spans="1:5" x14ac:dyDescent="0.25">
      <c r="A14" s="189" t="s">
        <v>473</v>
      </c>
      <c r="B14" s="190" t="s">
        <v>474</v>
      </c>
      <c r="C14" s="191">
        <v>6667</v>
      </c>
      <c r="D14" s="191">
        <v>0</v>
      </c>
      <c r="E14" s="191">
        <v>133334</v>
      </c>
    </row>
    <row r="15" spans="1:5" ht="25.5" x14ac:dyDescent="0.25">
      <c r="A15" s="186" t="s">
        <v>526</v>
      </c>
      <c r="B15" s="187" t="s">
        <v>527</v>
      </c>
      <c r="C15" s="188">
        <v>0</v>
      </c>
      <c r="D15" s="188">
        <v>0</v>
      </c>
      <c r="E15" s="188">
        <v>262182</v>
      </c>
    </row>
    <row r="16" spans="1:5" ht="25.5" x14ac:dyDescent="0.25">
      <c r="A16" s="189" t="s">
        <v>528</v>
      </c>
      <c r="B16" s="190" t="s">
        <v>529</v>
      </c>
      <c r="C16" s="191">
        <v>0</v>
      </c>
      <c r="D16" s="191">
        <v>0</v>
      </c>
      <c r="E16" s="191">
        <v>262182</v>
      </c>
    </row>
    <row r="17" spans="1:5" x14ac:dyDescent="0.25">
      <c r="A17" s="186" t="s">
        <v>475</v>
      </c>
      <c r="B17" s="187" t="s">
        <v>476</v>
      </c>
      <c r="C17" s="188">
        <v>-266000</v>
      </c>
      <c r="D17" s="188">
        <v>0</v>
      </c>
      <c r="E17" s="188">
        <v>-491799</v>
      </c>
    </row>
    <row r="18" spans="1:5" ht="25.5" x14ac:dyDescent="0.25">
      <c r="A18" s="189" t="s">
        <v>477</v>
      </c>
      <c r="B18" s="190" t="s">
        <v>478</v>
      </c>
      <c r="C18" s="191">
        <v>-266000</v>
      </c>
      <c r="D18" s="191">
        <v>0</v>
      </c>
      <c r="E18" s="191">
        <v>-491799</v>
      </c>
    </row>
    <row r="19" spans="1:5" ht="25.5" x14ac:dyDescent="0.25">
      <c r="A19" s="186" t="s">
        <v>479</v>
      </c>
      <c r="B19" s="187" t="s">
        <v>480</v>
      </c>
      <c r="C19" s="188">
        <v>401779</v>
      </c>
      <c r="D19" s="188">
        <v>0</v>
      </c>
      <c r="E19" s="188">
        <v>307980</v>
      </c>
    </row>
    <row r="20" spans="1:5" ht="25.5" x14ac:dyDescent="0.25">
      <c r="A20" s="189" t="s">
        <v>481</v>
      </c>
      <c r="B20" s="190" t="s">
        <v>482</v>
      </c>
      <c r="C20" s="191">
        <v>401779</v>
      </c>
      <c r="D20" s="191">
        <v>0</v>
      </c>
      <c r="E20" s="191">
        <v>307980</v>
      </c>
    </row>
    <row r="21" spans="1:5" ht="25.5" x14ac:dyDescent="0.25">
      <c r="A21" s="189" t="s">
        <v>483</v>
      </c>
      <c r="B21" s="190" t="s">
        <v>484</v>
      </c>
      <c r="C21" s="191">
        <v>135779</v>
      </c>
      <c r="D21" s="191">
        <v>0</v>
      </c>
      <c r="E21" s="191">
        <v>78363</v>
      </c>
    </row>
    <row r="22" spans="1:5" x14ac:dyDescent="0.25">
      <c r="A22" s="189" t="s">
        <v>485</v>
      </c>
      <c r="B22" s="190" t="s">
        <v>486</v>
      </c>
      <c r="C22" s="191">
        <v>5359611</v>
      </c>
      <c r="D22" s="191">
        <v>0</v>
      </c>
      <c r="E22" s="191">
        <v>5008253</v>
      </c>
    </row>
    <row r="23" spans="1:5" x14ac:dyDescent="0.25">
      <c r="A23" s="186" t="s">
        <v>487</v>
      </c>
      <c r="B23" s="187" t="s">
        <v>488</v>
      </c>
      <c r="C23" s="188">
        <v>10017830</v>
      </c>
      <c r="D23" s="188">
        <v>0</v>
      </c>
      <c r="E23" s="188">
        <v>10017830</v>
      </c>
    </row>
    <row r="24" spans="1:5" ht="25.5" x14ac:dyDescent="0.25">
      <c r="A24" s="186" t="s">
        <v>489</v>
      </c>
      <c r="B24" s="187" t="s">
        <v>490</v>
      </c>
      <c r="C24" s="188">
        <v>4646424</v>
      </c>
      <c r="D24" s="188">
        <v>0</v>
      </c>
      <c r="E24" s="188">
        <v>4646424</v>
      </c>
    </row>
    <row r="25" spans="1:5" x14ac:dyDescent="0.25">
      <c r="A25" s="186" t="s">
        <v>491</v>
      </c>
      <c r="B25" s="187" t="s">
        <v>492</v>
      </c>
      <c r="C25" s="188">
        <v>-12269857</v>
      </c>
      <c r="D25" s="188">
        <v>0</v>
      </c>
      <c r="E25" s="188">
        <v>-13847090</v>
      </c>
    </row>
    <row r="26" spans="1:5" x14ac:dyDescent="0.25">
      <c r="A26" s="186" t="s">
        <v>493</v>
      </c>
      <c r="B26" s="187" t="s">
        <v>494</v>
      </c>
      <c r="C26" s="188">
        <v>-1577233</v>
      </c>
      <c r="D26" s="188">
        <v>0</v>
      </c>
      <c r="E26" s="188">
        <v>-414412</v>
      </c>
    </row>
    <row r="27" spans="1:5" x14ac:dyDescent="0.25">
      <c r="A27" s="189" t="s">
        <v>495</v>
      </c>
      <c r="B27" s="190" t="s">
        <v>496</v>
      </c>
      <c r="C27" s="191">
        <v>817164</v>
      </c>
      <c r="D27" s="191">
        <v>0</v>
      </c>
      <c r="E27" s="191">
        <v>402752</v>
      </c>
    </row>
    <row r="28" spans="1:5" x14ac:dyDescent="0.25">
      <c r="A28" s="186" t="s">
        <v>509</v>
      </c>
      <c r="B28" s="187" t="s">
        <v>510</v>
      </c>
      <c r="C28" s="188">
        <v>207335</v>
      </c>
      <c r="D28" s="188">
        <v>0</v>
      </c>
      <c r="E28" s="188">
        <v>0</v>
      </c>
    </row>
    <row r="29" spans="1:5" ht="25.5" x14ac:dyDescent="0.25">
      <c r="A29" s="189" t="s">
        <v>513</v>
      </c>
      <c r="B29" s="190" t="s">
        <v>514</v>
      </c>
      <c r="C29" s="191">
        <v>207335</v>
      </c>
      <c r="D29" s="191">
        <v>0</v>
      </c>
      <c r="E29" s="191">
        <v>0</v>
      </c>
    </row>
    <row r="30" spans="1:5" x14ac:dyDescent="0.25">
      <c r="A30" s="189" t="s">
        <v>515</v>
      </c>
      <c r="B30" s="190" t="s">
        <v>516</v>
      </c>
      <c r="C30" s="191">
        <v>207335</v>
      </c>
      <c r="D30" s="191">
        <v>0</v>
      </c>
      <c r="E30" s="191">
        <v>0</v>
      </c>
    </row>
    <row r="31" spans="1:5" ht="25.5" x14ac:dyDescent="0.25">
      <c r="A31" s="186" t="s">
        <v>517</v>
      </c>
      <c r="B31" s="187" t="s">
        <v>518</v>
      </c>
      <c r="C31" s="188">
        <v>4335112</v>
      </c>
      <c r="D31" s="188">
        <v>0</v>
      </c>
      <c r="E31" s="188">
        <v>4605501</v>
      </c>
    </row>
    <row r="32" spans="1:5" ht="25.5" x14ac:dyDescent="0.25">
      <c r="A32" s="189" t="s">
        <v>521</v>
      </c>
      <c r="B32" s="190" t="s">
        <v>522</v>
      </c>
      <c r="C32" s="191">
        <v>4335112</v>
      </c>
      <c r="D32" s="191">
        <v>0</v>
      </c>
      <c r="E32" s="191">
        <v>4605501</v>
      </c>
    </row>
    <row r="33" spans="1:5" x14ac:dyDescent="0.25">
      <c r="A33" s="189" t="s">
        <v>523</v>
      </c>
      <c r="B33" s="190" t="s">
        <v>524</v>
      </c>
      <c r="C33" s="191">
        <v>5359611</v>
      </c>
      <c r="D33" s="191">
        <v>0</v>
      </c>
      <c r="E33" s="191">
        <v>5008253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3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7" style="175" customWidth="1"/>
    <col min="4" max="4" width="15.7109375" style="175" customWidth="1"/>
    <col min="5" max="5" width="14.570312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ht="15" customHeight="1" x14ac:dyDescent="0.25">
      <c r="A1" s="230" t="s">
        <v>535</v>
      </c>
      <c r="B1" s="231"/>
      <c r="C1" s="231"/>
      <c r="D1" s="231"/>
      <c r="E1" s="231"/>
    </row>
    <row r="2" spans="1:5" ht="15" customHeight="1" x14ac:dyDescent="0.25">
      <c r="A2" s="232" t="s">
        <v>626</v>
      </c>
      <c r="B2" s="233"/>
      <c r="C2" s="233"/>
      <c r="D2" s="233"/>
      <c r="E2" s="234"/>
    </row>
    <row r="3" spans="1: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x14ac:dyDescent="0.25">
      <c r="A5" s="186" t="s">
        <v>410</v>
      </c>
      <c r="B5" s="187" t="s">
        <v>411</v>
      </c>
      <c r="C5" s="188">
        <v>57569</v>
      </c>
      <c r="D5" s="188">
        <v>0</v>
      </c>
      <c r="E5" s="188">
        <v>0</v>
      </c>
    </row>
    <row r="6" spans="1:5" x14ac:dyDescent="0.25">
      <c r="A6" s="189" t="s">
        <v>412</v>
      </c>
      <c r="B6" s="190" t="s">
        <v>413</v>
      </c>
      <c r="C6" s="191">
        <v>57569</v>
      </c>
      <c r="D6" s="191">
        <v>0</v>
      </c>
      <c r="E6" s="191">
        <v>0</v>
      </c>
    </row>
    <row r="7" spans="1:5" ht="38.25" x14ac:dyDescent="0.25">
      <c r="A7" s="189" t="s">
        <v>420</v>
      </c>
      <c r="B7" s="190" t="s">
        <v>421</v>
      </c>
      <c r="C7" s="191">
        <v>57569</v>
      </c>
      <c r="D7" s="191">
        <v>0</v>
      </c>
      <c r="E7" s="191">
        <v>0</v>
      </c>
    </row>
    <row r="8" spans="1:5" x14ac:dyDescent="0.25">
      <c r="A8" s="186" t="s">
        <v>426</v>
      </c>
      <c r="B8" s="187" t="s">
        <v>427</v>
      </c>
      <c r="C8" s="188">
        <v>911559</v>
      </c>
      <c r="D8" s="188">
        <v>0</v>
      </c>
      <c r="E8" s="188">
        <v>2493746</v>
      </c>
    </row>
    <row r="9" spans="1:5" x14ac:dyDescent="0.25">
      <c r="A9" s="189" t="s">
        <v>428</v>
      </c>
      <c r="B9" s="190" t="s">
        <v>429</v>
      </c>
      <c r="C9" s="191">
        <v>911559</v>
      </c>
      <c r="D9" s="191">
        <v>0</v>
      </c>
      <c r="E9" s="191">
        <v>2493746</v>
      </c>
    </row>
    <row r="10" spans="1:5" x14ac:dyDescent="0.25">
      <c r="A10" s="189" t="s">
        <v>430</v>
      </c>
      <c r="B10" s="190" t="s">
        <v>431</v>
      </c>
      <c r="C10" s="191">
        <v>911559</v>
      </c>
      <c r="D10" s="191">
        <v>0</v>
      </c>
      <c r="E10" s="191">
        <v>2493746</v>
      </c>
    </row>
    <row r="11" spans="1:5" ht="25.5" x14ac:dyDescent="0.25">
      <c r="A11" s="186" t="s">
        <v>440</v>
      </c>
      <c r="B11" s="187" t="s">
        <v>441</v>
      </c>
      <c r="C11" s="188">
        <v>300950</v>
      </c>
      <c r="D11" s="188">
        <v>0</v>
      </c>
      <c r="E11" s="188">
        <v>0</v>
      </c>
    </row>
    <row r="12" spans="1:5" ht="51" x14ac:dyDescent="0.25">
      <c r="A12" s="186" t="s">
        <v>442</v>
      </c>
      <c r="B12" s="187" t="s">
        <v>443</v>
      </c>
      <c r="C12" s="188">
        <v>163124</v>
      </c>
      <c r="D12" s="188">
        <v>0</v>
      </c>
      <c r="E12" s="188">
        <v>0</v>
      </c>
    </row>
    <row r="13" spans="1:5" ht="25.5" x14ac:dyDescent="0.25">
      <c r="A13" s="186" t="s">
        <v>446</v>
      </c>
      <c r="B13" s="187" t="s">
        <v>447</v>
      </c>
      <c r="C13" s="188">
        <v>101496</v>
      </c>
      <c r="D13" s="188">
        <v>0</v>
      </c>
      <c r="E13" s="188">
        <v>0</v>
      </c>
    </row>
    <row r="14" spans="1:5" ht="25.5" x14ac:dyDescent="0.25">
      <c r="A14" s="186" t="s">
        <v>448</v>
      </c>
      <c r="B14" s="187" t="s">
        <v>449</v>
      </c>
      <c r="C14" s="188">
        <v>36330</v>
      </c>
      <c r="D14" s="188">
        <v>0</v>
      </c>
      <c r="E14" s="188">
        <v>0</v>
      </c>
    </row>
    <row r="15" spans="1:5" ht="25.5" x14ac:dyDescent="0.25">
      <c r="A15" s="189" t="s">
        <v>275</v>
      </c>
      <c r="B15" s="190" t="s">
        <v>454</v>
      </c>
      <c r="C15" s="191">
        <v>300950</v>
      </c>
      <c r="D15" s="191">
        <v>0</v>
      </c>
      <c r="E15" s="191">
        <v>0</v>
      </c>
    </row>
    <row r="16" spans="1:5" x14ac:dyDescent="0.25">
      <c r="A16" s="186" t="s">
        <v>465</v>
      </c>
      <c r="B16" s="187" t="s">
        <v>466</v>
      </c>
      <c r="C16" s="188">
        <v>10000</v>
      </c>
      <c r="D16" s="188">
        <v>0</v>
      </c>
      <c r="E16" s="188">
        <v>0</v>
      </c>
    </row>
    <row r="17" spans="1:5" x14ac:dyDescent="0.25">
      <c r="A17" s="186" t="s">
        <v>467</v>
      </c>
      <c r="B17" s="187" t="s">
        <v>468</v>
      </c>
      <c r="C17" s="188">
        <v>10000</v>
      </c>
      <c r="D17" s="188">
        <v>0</v>
      </c>
      <c r="E17" s="188">
        <v>0</v>
      </c>
    </row>
    <row r="18" spans="1:5" ht="25.5" x14ac:dyDescent="0.25">
      <c r="A18" s="189" t="s">
        <v>471</v>
      </c>
      <c r="B18" s="190" t="s">
        <v>472</v>
      </c>
      <c r="C18" s="191">
        <v>10000</v>
      </c>
      <c r="D18" s="191">
        <v>0</v>
      </c>
      <c r="E18" s="191">
        <v>0</v>
      </c>
    </row>
    <row r="19" spans="1:5" x14ac:dyDescent="0.25">
      <c r="A19" s="189" t="s">
        <v>473</v>
      </c>
      <c r="B19" s="190" t="s">
        <v>474</v>
      </c>
      <c r="C19" s="191">
        <v>310950</v>
      </c>
      <c r="D19" s="191">
        <v>0</v>
      </c>
      <c r="E19" s="191">
        <v>0</v>
      </c>
    </row>
    <row r="20" spans="1:5" ht="25.5" x14ac:dyDescent="0.25">
      <c r="A20" s="186" t="s">
        <v>526</v>
      </c>
      <c r="B20" s="187" t="s">
        <v>527</v>
      </c>
      <c r="C20" s="188">
        <v>0</v>
      </c>
      <c r="D20" s="188">
        <v>0</v>
      </c>
      <c r="E20" s="188">
        <v>373415</v>
      </c>
    </row>
    <row r="21" spans="1:5" ht="25.5" x14ac:dyDescent="0.25">
      <c r="A21" s="189" t="s">
        <v>528</v>
      </c>
      <c r="B21" s="190" t="s">
        <v>529</v>
      </c>
      <c r="C21" s="191">
        <v>0</v>
      </c>
      <c r="D21" s="191">
        <v>0</v>
      </c>
      <c r="E21" s="191">
        <v>373415</v>
      </c>
    </row>
    <row r="22" spans="1:5" x14ac:dyDescent="0.25">
      <c r="A22" s="186" t="s">
        <v>475</v>
      </c>
      <c r="B22" s="187" t="s">
        <v>476</v>
      </c>
      <c r="C22" s="188">
        <v>-158330</v>
      </c>
      <c r="D22" s="188">
        <v>0</v>
      </c>
      <c r="E22" s="188">
        <v>-324657</v>
      </c>
    </row>
    <row r="23" spans="1:5" ht="25.5" x14ac:dyDescent="0.25">
      <c r="A23" s="189" t="s">
        <v>477</v>
      </c>
      <c r="B23" s="190" t="s">
        <v>478</v>
      </c>
      <c r="C23" s="191">
        <v>-158330</v>
      </c>
      <c r="D23" s="191">
        <v>0</v>
      </c>
      <c r="E23" s="191">
        <v>-324657</v>
      </c>
    </row>
    <row r="24" spans="1:5" ht="25.5" x14ac:dyDescent="0.25">
      <c r="A24" s="186" t="s">
        <v>479</v>
      </c>
      <c r="B24" s="187" t="s">
        <v>480</v>
      </c>
      <c r="C24" s="188">
        <v>876726</v>
      </c>
      <c r="D24" s="188">
        <v>0</v>
      </c>
      <c r="E24" s="188">
        <v>398495</v>
      </c>
    </row>
    <row r="25" spans="1:5" ht="25.5" x14ac:dyDescent="0.25">
      <c r="A25" s="189" t="s">
        <v>481</v>
      </c>
      <c r="B25" s="190" t="s">
        <v>482</v>
      </c>
      <c r="C25" s="191">
        <v>876726</v>
      </c>
      <c r="D25" s="191">
        <v>0</v>
      </c>
      <c r="E25" s="191">
        <v>398495</v>
      </c>
    </row>
    <row r="26" spans="1:5" ht="25.5" x14ac:dyDescent="0.25">
      <c r="A26" s="189" t="s">
        <v>483</v>
      </c>
      <c r="B26" s="190" t="s">
        <v>484</v>
      </c>
      <c r="C26" s="191">
        <v>718396</v>
      </c>
      <c r="D26" s="191">
        <v>0</v>
      </c>
      <c r="E26" s="191">
        <v>447253</v>
      </c>
    </row>
    <row r="27" spans="1:5" x14ac:dyDescent="0.25">
      <c r="A27" s="189" t="s">
        <v>485</v>
      </c>
      <c r="B27" s="190" t="s">
        <v>486</v>
      </c>
      <c r="C27" s="191">
        <v>1998474</v>
      </c>
      <c r="D27" s="191">
        <v>0</v>
      </c>
      <c r="E27" s="191">
        <v>2940999</v>
      </c>
    </row>
    <row r="28" spans="1:5" x14ac:dyDescent="0.25">
      <c r="A28" s="186" t="s">
        <v>491</v>
      </c>
      <c r="B28" s="187" t="s">
        <v>492</v>
      </c>
      <c r="C28" s="188">
        <v>-1245432</v>
      </c>
      <c r="D28" s="188">
        <v>0</v>
      </c>
      <c r="E28" s="188">
        <v>-2784268</v>
      </c>
    </row>
    <row r="29" spans="1:5" x14ac:dyDescent="0.25">
      <c r="A29" s="186" t="s">
        <v>493</v>
      </c>
      <c r="B29" s="187" t="s">
        <v>494</v>
      </c>
      <c r="C29" s="188">
        <v>-1538836</v>
      </c>
      <c r="D29" s="188">
        <v>0</v>
      </c>
      <c r="E29" s="188">
        <v>423629</v>
      </c>
    </row>
    <row r="30" spans="1:5" x14ac:dyDescent="0.25">
      <c r="A30" s="189" t="s">
        <v>495</v>
      </c>
      <c r="B30" s="190" t="s">
        <v>496</v>
      </c>
      <c r="C30" s="191">
        <v>-2784268</v>
      </c>
      <c r="D30" s="191">
        <v>0</v>
      </c>
      <c r="E30" s="191">
        <v>-2360639</v>
      </c>
    </row>
    <row r="31" spans="1:5" ht="25.5" x14ac:dyDescent="0.25">
      <c r="A31" s="186" t="s">
        <v>517</v>
      </c>
      <c r="B31" s="187" t="s">
        <v>518</v>
      </c>
      <c r="C31" s="188">
        <v>4782742</v>
      </c>
      <c r="D31" s="188">
        <v>0</v>
      </c>
      <c r="E31" s="188">
        <v>5301638</v>
      </c>
    </row>
    <row r="32" spans="1:5" ht="25.5" x14ac:dyDescent="0.25">
      <c r="A32" s="189" t="s">
        <v>521</v>
      </c>
      <c r="B32" s="190" t="s">
        <v>522</v>
      </c>
      <c r="C32" s="191">
        <v>4782742</v>
      </c>
      <c r="D32" s="191">
        <v>0</v>
      </c>
      <c r="E32" s="191">
        <v>5301638</v>
      </c>
    </row>
    <row r="33" spans="1:5" x14ac:dyDescent="0.25">
      <c r="A33" s="189" t="s">
        <v>523</v>
      </c>
      <c r="B33" s="190" t="s">
        <v>524</v>
      </c>
      <c r="C33" s="191">
        <v>1998474</v>
      </c>
      <c r="D33" s="191">
        <v>0</v>
      </c>
      <c r="E33" s="191">
        <v>2940999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workbookViewId="0">
      <selection activeCell="A2" sqref="A2:E2"/>
    </sheetView>
  </sheetViews>
  <sheetFormatPr defaultRowHeight="15" x14ac:dyDescent="0.25"/>
  <cols>
    <col min="2" max="2" width="32.5703125" customWidth="1"/>
    <col min="3" max="3" width="12.5703125" customWidth="1"/>
    <col min="4" max="4" width="14.28515625" customWidth="1"/>
    <col min="5" max="5" width="13.85546875" customWidth="1"/>
  </cols>
  <sheetData>
    <row r="1" spans="1:5" x14ac:dyDescent="0.25">
      <c r="A1" s="230" t="s">
        <v>578</v>
      </c>
      <c r="B1" s="231"/>
      <c r="C1" s="231"/>
      <c r="D1" s="231"/>
      <c r="E1" s="231"/>
    </row>
    <row r="2" spans="1:5" s="175" customFormat="1" x14ac:dyDescent="0.25">
      <c r="A2" s="232" t="s">
        <v>627</v>
      </c>
      <c r="B2" s="233"/>
      <c r="C2" s="233"/>
      <c r="D2" s="233"/>
      <c r="E2" s="234"/>
    </row>
    <row r="3" spans="1:5" ht="25.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378</v>
      </c>
      <c r="B5" s="187" t="s">
        <v>536</v>
      </c>
      <c r="C5" s="188">
        <v>424685373</v>
      </c>
      <c r="D5" s="188">
        <v>0</v>
      </c>
      <c r="E5" s="188">
        <v>480729886</v>
      </c>
    </row>
    <row r="6" spans="1:5" ht="38.25" x14ac:dyDescent="0.25">
      <c r="A6" s="186" t="s">
        <v>380</v>
      </c>
      <c r="B6" s="187" t="s">
        <v>537</v>
      </c>
      <c r="C6" s="188">
        <v>37956161</v>
      </c>
      <c r="D6" s="188">
        <v>0</v>
      </c>
      <c r="E6" s="188">
        <v>55371673</v>
      </c>
    </row>
    <row r="7" spans="1:5" ht="25.5" x14ac:dyDescent="0.25">
      <c r="A7" s="186" t="s">
        <v>382</v>
      </c>
      <c r="B7" s="187" t="s">
        <v>538</v>
      </c>
      <c r="C7" s="188">
        <v>14247992</v>
      </c>
      <c r="D7" s="188">
        <v>0</v>
      </c>
      <c r="E7" s="188">
        <v>21582375</v>
      </c>
    </row>
    <row r="8" spans="1:5" ht="38.25" x14ac:dyDescent="0.25">
      <c r="A8" s="189" t="s">
        <v>384</v>
      </c>
      <c r="B8" s="190" t="s">
        <v>539</v>
      </c>
      <c r="C8" s="191">
        <v>476889526</v>
      </c>
      <c r="D8" s="191">
        <v>0</v>
      </c>
      <c r="E8" s="191">
        <v>557683934</v>
      </c>
    </row>
    <row r="9" spans="1:5" ht="25.5" x14ac:dyDescent="0.25">
      <c r="A9" s="186" t="s">
        <v>410</v>
      </c>
      <c r="B9" s="187" t="s">
        <v>540</v>
      </c>
      <c r="C9" s="188">
        <v>607385603</v>
      </c>
      <c r="D9" s="188">
        <v>0</v>
      </c>
      <c r="E9" s="188">
        <v>640543442</v>
      </c>
    </row>
    <row r="10" spans="1:5" ht="25.5" x14ac:dyDescent="0.25">
      <c r="A10" s="186" t="s">
        <v>541</v>
      </c>
      <c r="B10" s="187" t="s">
        <v>542</v>
      </c>
      <c r="C10" s="188">
        <v>35743095</v>
      </c>
      <c r="D10" s="188">
        <v>0</v>
      </c>
      <c r="E10" s="188">
        <v>35695087</v>
      </c>
    </row>
    <row r="11" spans="1:5" ht="25.5" x14ac:dyDescent="0.25">
      <c r="A11" s="186" t="s">
        <v>412</v>
      </c>
      <c r="B11" s="187" t="s">
        <v>543</v>
      </c>
      <c r="C11" s="188">
        <v>9007155</v>
      </c>
      <c r="D11" s="188">
        <v>0</v>
      </c>
      <c r="E11" s="188">
        <v>83187</v>
      </c>
    </row>
    <row r="12" spans="1:5" ht="25.5" x14ac:dyDescent="0.25">
      <c r="A12" s="186" t="s">
        <v>414</v>
      </c>
      <c r="B12" s="187" t="s">
        <v>544</v>
      </c>
      <c r="C12" s="188">
        <v>382607485</v>
      </c>
      <c r="D12" s="188">
        <v>0</v>
      </c>
      <c r="E12" s="188">
        <v>68579323</v>
      </c>
    </row>
    <row r="13" spans="1:5" ht="25.5" x14ac:dyDescent="0.25">
      <c r="A13" s="189" t="s">
        <v>545</v>
      </c>
      <c r="B13" s="190" t="s">
        <v>546</v>
      </c>
      <c r="C13" s="191">
        <v>1034743338</v>
      </c>
      <c r="D13" s="191">
        <v>0</v>
      </c>
      <c r="E13" s="191">
        <v>744901039</v>
      </c>
    </row>
    <row r="14" spans="1:5" x14ac:dyDescent="0.25">
      <c r="A14" s="186" t="s">
        <v>416</v>
      </c>
      <c r="B14" s="187" t="s">
        <v>547</v>
      </c>
      <c r="C14" s="188">
        <v>3477680</v>
      </c>
      <c r="D14" s="188">
        <v>0</v>
      </c>
      <c r="E14" s="188">
        <v>1542863</v>
      </c>
    </row>
    <row r="15" spans="1:5" x14ac:dyDescent="0.25">
      <c r="A15" s="186" t="s">
        <v>288</v>
      </c>
      <c r="B15" s="187" t="s">
        <v>548</v>
      </c>
      <c r="C15" s="188">
        <v>93636339</v>
      </c>
      <c r="D15" s="188">
        <v>0</v>
      </c>
      <c r="E15" s="188">
        <v>117265251</v>
      </c>
    </row>
    <row r="16" spans="1:5" ht="25.5" x14ac:dyDescent="0.25">
      <c r="A16" s="186" t="s">
        <v>549</v>
      </c>
      <c r="B16" s="187" t="s">
        <v>550</v>
      </c>
      <c r="C16" s="188">
        <v>17502870</v>
      </c>
      <c r="D16" s="188">
        <v>0</v>
      </c>
      <c r="E16" s="188">
        <v>14757279</v>
      </c>
    </row>
    <row r="17" spans="1:5" ht="25.5" x14ac:dyDescent="0.25">
      <c r="A17" s="189" t="s">
        <v>392</v>
      </c>
      <c r="B17" s="190" t="s">
        <v>551</v>
      </c>
      <c r="C17" s="191">
        <v>114616889</v>
      </c>
      <c r="D17" s="191">
        <v>0</v>
      </c>
      <c r="E17" s="191">
        <v>133565393</v>
      </c>
    </row>
    <row r="18" spans="1:5" x14ac:dyDescent="0.25">
      <c r="A18" s="186" t="s">
        <v>552</v>
      </c>
      <c r="B18" s="187" t="s">
        <v>553</v>
      </c>
      <c r="C18" s="188">
        <v>30465455</v>
      </c>
      <c r="D18" s="188">
        <v>0</v>
      </c>
      <c r="E18" s="188">
        <v>25201944</v>
      </c>
    </row>
    <row r="19" spans="1:5" x14ac:dyDescent="0.25">
      <c r="A19" s="186" t="s">
        <v>554</v>
      </c>
      <c r="B19" s="187" t="s">
        <v>555</v>
      </c>
      <c r="C19" s="188">
        <v>35700851</v>
      </c>
      <c r="D19" s="188">
        <v>0</v>
      </c>
      <c r="E19" s="188">
        <v>33880942</v>
      </c>
    </row>
    <row r="20" spans="1:5" x14ac:dyDescent="0.25">
      <c r="A20" s="186" t="s">
        <v>556</v>
      </c>
      <c r="B20" s="187" t="s">
        <v>557</v>
      </c>
      <c r="C20" s="188">
        <v>15027859</v>
      </c>
      <c r="D20" s="188">
        <v>0</v>
      </c>
      <c r="E20" s="188">
        <v>11415532</v>
      </c>
    </row>
    <row r="21" spans="1:5" ht="25.5" x14ac:dyDescent="0.25">
      <c r="A21" s="189" t="s">
        <v>418</v>
      </c>
      <c r="B21" s="190" t="s">
        <v>558</v>
      </c>
      <c r="C21" s="191">
        <v>81194165</v>
      </c>
      <c r="D21" s="191">
        <v>0</v>
      </c>
      <c r="E21" s="191">
        <v>70498418</v>
      </c>
    </row>
    <row r="22" spans="1:5" x14ac:dyDescent="0.25">
      <c r="A22" s="189" t="s">
        <v>559</v>
      </c>
      <c r="B22" s="190" t="s">
        <v>560</v>
      </c>
      <c r="C22" s="191">
        <v>78131381</v>
      </c>
      <c r="D22" s="191">
        <v>0</v>
      </c>
      <c r="E22" s="191">
        <v>88805232</v>
      </c>
    </row>
    <row r="23" spans="1:5" x14ac:dyDescent="0.25">
      <c r="A23" s="189" t="s">
        <v>561</v>
      </c>
      <c r="B23" s="190" t="s">
        <v>562</v>
      </c>
      <c r="C23" s="191">
        <v>956195525</v>
      </c>
      <c r="D23" s="191">
        <v>0</v>
      </c>
      <c r="E23" s="191">
        <v>888034940</v>
      </c>
    </row>
    <row r="24" spans="1:5" ht="25.5" x14ac:dyDescent="0.25">
      <c r="A24" s="189" t="s">
        <v>563</v>
      </c>
      <c r="B24" s="190" t="s">
        <v>564</v>
      </c>
      <c r="C24" s="191">
        <v>281494904</v>
      </c>
      <c r="D24" s="191">
        <v>0</v>
      </c>
      <c r="E24" s="191">
        <v>121680990</v>
      </c>
    </row>
    <row r="25" spans="1:5" ht="38.25" x14ac:dyDescent="0.25">
      <c r="A25" s="186" t="s">
        <v>420</v>
      </c>
      <c r="B25" s="187" t="s">
        <v>565</v>
      </c>
      <c r="C25" s="188">
        <v>32254</v>
      </c>
      <c r="D25" s="188">
        <v>0</v>
      </c>
      <c r="E25" s="188">
        <v>39199</v>
      </c>
    </row>
    <row r="26" spans="1:5" ht="38.25" x14ac:dyDescent="0.25">
      <c r="A26" s="189" t="s">
        <v>566</v>
      </c>
      <c r="B26" s="190" t="s">
        <v>567</v>
      </c>
      <c r="C26" s="191">
        <v>32254</v>
      </c>
      <c r="D26" s="191">
        <v>0</v>
      </c>
      <c r="E26" s="191">
        <v>39199</v>
      </c>
    </row>
    <row r="27" spans="1:5" ht="25.5" x14ac:dyDescent="0.25">
      <c r="A27" s="186" t="s">
        <v>568</v>
      </c>
      <c r="B27" s="187" t="s">
        <v>569</v>
      </c>
      <c r="C27" s="188">
        <v>252496</v>
      </c>
      <c r="D27" s="188">
        <v>0</v>
      </c>
      <c r="E27" s="188">
        <v>266207</v>
      </c>
    </row>
    <row r="28" spans="1:5" ht="25.5" x14ac:dyDescent="0.25">
      <c r="A28" s="189" t="s">
        <v>570</v>
      </c>
      <c r="B28" s="190" t="s">
        <v>571</v>
      </c>
      <c r="C28" s="191">
        <v>252496</v>
      </c>
      <c r="D28" s="191">
        <v>0</v>
      </c>
      <c r="E28" s="191">
        <v>266207</v>
      </c>
    </row>
    <row r="29" spans="1:5" ht="25.5" x14ac:dyDescent="0.25">
      <c r="A29" s="189" t="s">
        <v>572</v>
      </c>
      <c r="B29" s="190" t="s">
        <v>573</v>
      </c>
      <c r="C29" s="191">
        <v>-220242</v>
      </c>
      <c r="D29" s="191">
        <v>0</v>
      </c>
      <c r="E29" s="191">
        <v>-227008</v>
      </c>
    </row>
    <row r="30" spans="1:5" ht="25.5" x14ac:dyDescent="0.25">
      <c r="A30" s="189" t="s">
        <v>574</v>
      </c>
      <c r="B30" s="190" t="s">
        <v>575</v>
      </c>
      <c r="C30" s="191">
        <v>281274662</v>
      </c>
      <c r="D30" s="191">
        <v>0</v>
      </c>
      <c r="E30" s="191">
        <v>121453982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2"/>
  <sheetViews>
    <sheetView zoomScaleNormal="100" workbookViewId="0">
      <selection activeCell="A2" sqref="A2:E2"/>
    </sheetView>
  </sheetViews>
  <sheetFormatPr defaultRowHeight="11.25" x14ac:dyDescent="0.2"/>
  <cols>
    <col min="1" max="1" width="5.7109375" style="142" customWidth="1"/>
    <col min="2" max="2" width="36.140625" style="143" customWidth="1"/>
    <col min="3" max="5" width="12.7109375" style="136" customWidth="1"/>
    <col min="6" max="6" width="13.140625" style="136" customWidth="1"/>
    <col min="7" max="7" width="12.28515625" style="136" bestFit="1" customWidth="1"/>
    <col min="8" max="16384" width="9.140625" style="136"/>
  </cols>
  <sheetData>
    <row r="1" spans="1:6" x14ac:dyDescent="0.2">
      <c r="A1" s="218" t="s">
        <v>104</v>
      </c>
      <c r="B1" s="218"/>
      <c r="C1" s="218"/>
      <c r="D1" s="218"/>
      <c r="E1" s="218"/>
    </row>
    <row r="2" spans="1:6" x14ac:dyDescent="0.2">
      <c r="A2" s="219" t="s">
        <v>610</v>
      </c>
      <c r="B2" s="219"/>
      <c r="C2" s="219"/>
      <c r="D2" s="219"/>
      <c r="E2" s="219"/>
    </row>
    <row r="3" spans="1:6" ht="15" customHeight="1" x14ac:dyDescent="0.2">
      <c r="A3" s="216" t="s">
        <v>165</v>
      </c>
      <c r="B3" s="213" t="s">
        <v>105</v>
      </c>
      <c r="C3" s="214" t="s">
        <v>313</v>
      </c>
      <c r="D3" s="214"/>
      <c r="E3" s="214"/>
    </row>
    <row r="4" spans="1:6" ht="21" x14ac:dyDescent="0.2">
      <c r="A4" s="217"/>
      <c r="B4" s="213"/>
      <c r="C4" s="125" t="s">
        <v>365</v>
      </c>
      <c r="D4" s="125" t="s">
        <v>366</v>
      </c>
      <c r="E4" s="125" t="s">
        <v>367</v>
      </c>
    </row>
    <row r="5" spans="1:6" x14ac:dyDescent="0.2">
      <c r="A5" s="129">
        <v>1</v>
      </c>
      <c r="B5" s="125">
        <v>2</v>
      </c>
      <c r="C5" s="125">
        <v>3</v>
      </c>
      <c r="D5" s="125">
        <v>4</v>
      </c>
      <c r="E5" s="125">
        <v>5</v>
      </c>
    </row>
    <row r="6" spans="1:6" x14ac:dyDescent="0.2">
      <c r="A6" s="130" t="s">
        <v>3</v>
      </c>
      <c r="B6" s="35" t="s">
        <v>106</v>
      </c>
      <c r="C6" s="26">
        <f>'9.8 melléklet'!C99+'9.1 melléklet'!D101</f>
        <v>1138271958</v>
      </c>
      <c r="D6" s="26">
        <f>'9.8 melléklet'!D99+'9.1 melléklet'!E101</f>
        <v>1170282599</v>
      </c>
      <c r="E6" s="26">
        <f>'9.8 melléklet'!E99+'9.1 melléklet'!F101</f>
        <v>1046828686</v>
      </c>
    </row>
    <row r="7" spans="1:6" x14ac:dyDescent="0.2">
      <c r="A7" s="41" t="s">
        <v>228</v>
      </c>
      <c r="B7" s="36" t="s">
        <v>107</v>
      </c>
      <c r="C7" s="24">
        <f>'9.8 melléklet'!C100+'9.1 melléklet'!D102</f>
        <v>543048363</v>
      </c>
      <c r="D7" s="24">
        <f>'9.8 melléklet'!D100+'9.1 melléklet'!E102</f>
        <v>510395627</v>
      </c>
      <c r="E7" s="24">
        <f>'9.8 melléklet'!E100+'9.1 melléklet'!F102</f>
        <v>510395627</v>
      </c>
      <c r="F7" s="177"/>
    </row>
    <row r="8" spans="1:6" ht="22.5" x14ac:dyDescent="0.2">
      <c r="A8" s="41" t="s">
        <v>289</v>
      </c>
      <c r="B8" s="36" t="s">
        <v>108</v>
      </c>
      <c r="C8" s="24">
        <f>'9.8 melléklet'!C101+'9.1 melléklet'!D103</f>
        <v>106030301</v>
      </c>
      <c r="D8" s="24">
        <f>'9.8 melléklet'!D101+'9.1 melléklet'!E103</f>
        <v>105967884</v>
      </c>
      <c r="E8" s="24">
        <f>'9.8 melléklet'!E101+'9.1 melléklet'!F103</f>
        <v>105967884</v>
      </c>
      <c r="F8" s="177"/>
    </row>
    <row r="9" spans="1:6" x14ac:dyDescent="0.2">
      <c r="A9" s="41" t="s">
        <v>229</v>
      </c>
      <c r="B9" s="36" t="s">
        <v>109</v>
      </c>
      <c r="C9" s="24">
        <f>'9.8 melléklet'!C102+'9.1 melléklet'!D104</f>
        <v>348517900</v>
      </c>
      <c r="D9" s="24">
        <f>'9.8 melléklet'!D102+'9.1 melléklet'!E104</f>
        <v>408131331</v>
      </c>
      <c r="E9" s="24">
        <f>'9.8 melléklet'!E102+'9.1 melléklet'!F104</f>
        <v>327193599</v>
      </c>
      <c r="F9" s="177"/>
    </row>
    <row r="10" spans="1:6" x14ac:dyDescent="0.2">
      <c r="A10" s="41" t="s">
        <v>230</v>
      </c>
      <c r="B10" s="36" t="s">
        <v>110</v>
      </c>
      <c r="C10" s="24">
        <f>'9.8 melléklet'!C103+'9.1 melléklet'!D105</f>
        <v>37400000</v>
      </c>
      <c r="D10" s="24">
        <f>'9.8 melléklet'!D103+'9.1 melléklet'!E105</f>
        <v>38550324</v>
      </c>
      <c r="E10" s="24">
        <f>'9.8 melléklet'!E103+'9.1 melléklet'!F105</f>
        <v>28020644</v>
      </c>
      <c r="F10" s="177"/>
    </row>
    <row r="11" spans="1:6" x14ac:dyDescent="0.2">
      <c r="A11" s="41" t="s">
        <v>231</v>
      </c>
      <c r="B11" s="36" t="s">
        <v>111</v>
      </c>
      <c r="C11" s="24">
        <f>'9.8 melléklet'!C104+'9.1 melléklet'!D106</f>
        <v>103275394</v>
      </c>
      <c r="D11" s="24">
        <f>'9.8 melléklet'!D104+'9.1 melléklet'!E106</f>
        <v>107237433</v>
      </c>
      <c r="E11" s="24">
        <f>'9.8 melléklet'!E104+'9.1 melléklet'!F106</f>
        <v>75250932</v>
      </c>
      <c r="F11" s="178" t="s">
        <v>201</v>
      </c>
    </row>
    <row r="12" spans="1:6" x14ac:dyDescent="0.2">
      <c r="A12" s="41" t="s">
        <v>232</v>
      </c>
      <c r="B12" s="36" t="s">
        <v>112</v>
      </c>
      <c r="C12" s="24">
        <f>'9.8 melléklet'!C105+'9.1 melléklet'!D107</f>
        <v>11000000</v>
      </c>
      <c r="D12" s="24">
        <f>'9.8 melléklet'!D105+'9.1 melléklet'!E107</f>
        <v>11959771</v>
      </c>
      <c r="E12" s="24">
        <f>'9.8 melléklet'!E105+'9.1 melléklet'!F107</f>
        <v>11959771</v>
      </c>
      <c r="F12" s="137" t="s">
        <v>201</v>
      </c>
    </row>
    <row r="13" spans="1:6" ht="22.5" x14ac:dyDescent="0.2">
      <c r="A13" s="41" t="s">
        <v>233</v>
      </c>
      <c r="B13" s="36" t="s">
        <v>113</v>
      </c>
      <c r="C13" s="25">
        <f>'9.8 melléklet'!C106+'9.1 melléklet'!D108</f>
        <v>0</v>
      </c>
      <c r="D13" s="24">
        <f>'9.8 melléklet'!D106+'9.1 melléklet'!E108</f>
        <v>0</v>
      </c>
      <c r="E13" s="25">
        <f>'9.8 melléklet'!E106+'9.1 melléklet'!F108</f>
        <v>0</v>
      </c>
    </row>
    <row r="14" spans="1:6" ht="22.5" x14ac:dyDescent="0.2">
      <c r="A14" s="41" t="s">
        <v>290</v>
      </c>
      <c r="B14" s="36" t="s">
        <v>114</v>
      </c>
      <c r="C14" s="25">
        <f>'9.8 melléklet'!C107+'9.1 melléklet'!D109</f>
        <v>0</v>
      </c>
      <c r="D14" s="24">
        <f>'9.8 melléklet'!D107+'9.1 melléklet'!E109</f>
        <v>0</v>
      </c>
      <c r="E14" s="25">
        <f>'9.8 melléklet'!E107+'9.1 melléklet'!F109</f>
        <v>0</v>
      </c>
    </row>
    <row r="15" spans="1:6" ht="22.5" x14ac:dyDescent="0.2">
      <c r="A15" s="41" t="s">
        <v>291</v>
      </c>
      <c r="B15" s="36" t="s">
        <v>115</v>
      </c>
      <c r="C15" s="25">
        <f>'9.8 melléklet'!C108+'9.1 melléklet'!D110</f>
        <v>0</v>
      </c>
      <c r="D15" s="24">
        <f>'9.8 melléklet'!D108+'9.1 melléklet'!E110</f>
        <v>0</v>
      </c>
      <c r="E15" s="25">
        <f>'9.8 melléklet'!E108+'9.1 melléklet'!F110</f>
        <v>0</v>
      </c>
    </row>
    <row r="16" spans="1:6" x14ac:dyDescent="0.2">
      <c r="A16" s="41" t="s">
        <v>292</v>
      </c>
      <c r="B16" s="36" t="s">
        <v>116</v>
      </c>
      <c r="C16" s="25">
        <f>'9.8 melléklet'!C109+'9.1 melléklet'!D111</f>
        <v>0</v>
      </c>
      <c r="D16" s="24">
        <f>'9.8 melléklet'!D109+'9.1 melléklet'!E111</f>
        <v>0</v>
      </c>
      <c r="E16" s="25">
        <f>'9.8 melléklet'!E109+'9.1 melléklet'!F111</f>
        <v>0</v>
      </c>
    </row>
    <row r="17" spans="1:7" ht="22.5" x14ac:dyDescent="0.2">
      <c r="A17" s="41" t="s">
        <v>293</v>
      </c>
      <c r="B17" s="36" t="s">
        <v>117</v>
      </c>
      <c r="C17" s="25">
        <f>'9.8 melléklet'!C110+'9.1 melléklet'!D112</f>
        <v>0</v>
      </c>
      <c r="D17" s="24">
        <f>'9.8 melléklet'!D110+'9.1 melléklet'!E112</f>
        <v>0</v>
      </c>
      <c r="E17" s="25">
        <f>'9.8 melléklet'!E110+'9.1 melléklet'!F112</f>
        <v>0</v>
      </c>
    </row>
    <row r="18" spans="1:7" ht="22.5" x14ac:dyDescent="0.2">
      <c r="A18" s="41" t="s">
        <v>294</v>
      </c>
      <c r="B18" s="36" t="s">
        <v>118</v>
      </c>
      <c r="C18" s="25">
        <f>'9.8 melléklet'!C111+'9.1 melléklet'!D113</f>
        <v>0</v>
      </c>
      <c r="D18" s="24">
        <f>'9.8 melléklet'!D111+'9.1 melléklet'!E113</f>
        <v>0</v>
      </c>
      <c r="E18" s="25">
        <f>'9.8 melléklet'!E111+'9.1 melléklet'!F113</f>
        <v>0</v>
      </c>
    </row>
    <row r="19" spans="1:7" x14ac:dyDescent="0.2">
      <c r="A19" s="41" t="s">
        <v>295</v>
      </c>
      <c r="B19" s="36" t="s">
        <v>119</v>
      </c>
      <c r="C19" s="25">
        <f>'9.8 melléklet'!C112+'9.1 melléklet'!D114</f>
        <v>0</v>
      </c>
      <c r="D19" s="24">
        <f>'9.8 melléklet'!D112+'9.1 melléklet'!E114</f>
        <v>0</v>
      </c>
      <c r="E19" s="25">
        <f>'9.8 melléklet'!E112+'9.1 melléklet'!F114</f>
        <v>0</v>
      </c>
    </row>
    <row r="20" spans="1:7" x14ac:dyDescent="0.2">
      <c r="A20" s="41" t="s">
        <v>296</v>
      </c>
      <c r="B20" s="36" t="s">
        <v>120</v>
      </c>
      <c r="C20" s="25">
        <f>'9.8 melléklet'!C113+'9.1 melléklet'!D115</f>
        <v>0</v>
      </c>
      <c r="D20" s="24">
        <f>'9.8 melléklet'!D113+'9.1 melléklet'!E115</f>
        <v>0</v>
      </c>
      <c r="E20" s="25">
        <f>'9.8 melléklet'!E113+'9.1 melléklet'!F115</f>
        <v>0</v>
      </c>
    </row>
    <row r="21" spans="1:7" ht="22.5" x14ac:dyDescent="0.2">
      <c r="A21" s="41" t="s">
        <v>297</v>
      </c>
      <c r="B21" s="36" t="s">
        <v>121</v>
      </c>
      <c r="C21" s="25">
        <f>'9.8 melléklet'!C114+'9.1 melléklet'!D116</f>
        <v>0</v>
      </c>
      <c r="D21" s="24">
        <f>'9.8 melléklet'!D114+'9.1 melléklet'!E116</f>
        <v>0</v>
      </c>
      <c r="E21" s="24">
        <f>'9.8 melléklet'!E114+'9.1 melléklet'!F116</f>
        <v>0</v>
      </c>
      <c r="F21" s="137"/>
      <c r="G21" s="137"/>
    </row>
    <row r="22" spans="1:7" ht="21.75" x14ac:dyDescent="0.2">
      <c r="A22" s="130" t="s">
        <v>11</v>
      </c>
      <c r="B22" s="35" t="s">
        <v>122</v>
      </c>
      <c r="C22" s="26">
        <f>'9.8 melléklet'!C115+'9.1 melléklet'!D117</f>
        <v>566999506</v>
      </c>
      <c r="D22" s="26">
        <f>'9.8 melléklet'!D115+'9.1 melléklet'!E117</f>
        <v>605053722</v>
      </c>
      <c r="E22" s="26">
        <f>'9.8 melléklet'!E115+'9.1 melléklet'!F117</f>
        <v>386507707</v>
      </c>
    </row>
    <row r="23" spans="1:7" x14ac:dyDescent="0.2">
      <c r="A23" s="41" t="s">
        <v>234</v>
      </c>
      <c r="B23" s="36" t="s">
        <v>123</v>
      </c>
      <c r="C23" s="24">
        <f>'9.8 melléklet'!C116+'9.1 melléklet'!D118</f>
        <v>537745384</v>
      </c>
      <c r="D23" s="24">
        <f>'9.8 melléklet'!D116+'9.1 melléklet'!E118</f>
        <v>309796051</v>
      </c>
      <c r="E23" s="24">
        <f>'9.8 melléklet'!E116+'9.1 melléklet'!F118</f>
        <v>119131224</v>
      </c>
      <c r="F23" s="177"/>
    </row>
    <row r="24" spans="1:7" x14ac:dyDescent="0.2">
      <c r="A24" s="41" t="s">
        <v>235</v>
      </c>
      <c r="B24" s="36" t="s">
        <v>124</v>
      </c>
      <c r="C24" s="25">
        <f>'9.8 melléklet'!C117+'9.1 melléklet'!D119</f>
        <v>0</v>
      </c>
      <c r="D24" s="24">
        <f>'9.8 melléklet'!D117+'9.1 melléklet'!E119</f>
        <v>0</v>
      </c>
      <c r="E24" s="25">
        <f>'9.8 melléklet'!E117+'9.1 melléklet'!F119</f>
        <v>0</v>
      </c>
    </row>
    <row r="25" spans="1:7" x14ac:dyDescent="0.2">
      <c r="A25" s="41" t="s">
        <v>236</v>
      </c>
      <c r="B25" s="36" t="s">
        <v>125</v>
      </c>
      <c r="C25" s="24">
        <f>'9.8 melléklet'!C118+'9.1 melléklet'!D120</f>
        <v>23499270</v>
      </c>
      <c r="D25" s="24">
        <f>'9.8 melléklet'!D118+'9.1 melléklet'!E120</f>
        <v>289502819</v>
      </c>
      <c r="E25" s="24">
        <f>'9.8 melléklet'!E118+'9.1 melléklet'!F120</f>
        <v>267376483</v>
      </c>
      <c r="F25" s="177"/>
    </row>
    <row r="26" spans="1:7" x14ac:dyDescent="0.2">
      <c r="A26" s="41" t="s">
        <v>237</v>
      </c>
      <c r="B26" s="36" t="s">
        <v>126</v>
      </c>
      <c r="C26" s="24">
        <f>'9.8 melléklet'!C119+'9.1 melléklet'!D121</f>
        <v>0</v>
      </c>
      <c r="D26" s="24">
        <f>'9.8 melléklet'!D119+'9.1 melléklet'!E121</f>
        <v>0</v>
      </c>
      <c r="E26" s="24">
        <f>'9.8 melléklet'!E119+'9.1 melléklet'!F121</f>
        <v>0</v>
      </c>
    </row>
    <row r="27" spans="1:7" x14ac:dyDescent="0.2">
      <c r="A27" s="41" t="s">
        <v>238</v>
      </c>
      <c r="B27" s="36" t="s">
        <v>127</v>
      </c>
      <c r="C27" s="24">
        <f>'9.8 melléklet'!C120+'9.1 melléklet'!D122</f>
        <v>5754852</v>
      </c>
      <c r="D27" s="24">
        <f>'9.8 melléklet'!D120+'9.1 melléklet'!E122</f>
        <v>5754852</v>
      </c>
      <c r="E27" s="24">
        <f>'9.8 melléklet'!E120+'9.1 melléklet'!F122</f>
        <v>0</v>
      </c>
      <c r="F27" s="137" t="s">
        <v>201</v>
      </c>
    </row>
    <row r="28" spans="1:7" ht="22.5" x14ac:dyDescent="0.2">
      <c r="A28" s="41" t="s">
        <v>239</v>
      </c>
      <c r="B28" s="36" t="s">
        <v>128</v>
      </c>
      <c r="C28" s="24">
        <f>'9.8 melléklet'!C121+'9.1 melléklet'!D123</f>
        <v>0</v>
      </c>
      <c r="D28" s="24">
        <f>'9.8 melléklet'!D121+'9.1 melléklet'!E123</f>
        <v>0</v>
      </c>
      <c r="E28" s="24">
        <f>'9.8 melléklet'!E121+'9.1 melléklet'!F123</f>
        <v>0</v>
      </c>
    </row>
    <row r="29" spans="1:7" ht="22.5" x14ac:dyDescent="0.2">
      <c r="A29" s="41" t="s">
        <v>298</v>
      </c>
      <c r="B29" s="36" t="s">
        <v>129</v>
      </c>
      <c r="C29" s="24">
        <f>'9.8 melléklet'!C122+'9.1 melléklet'!D124</f>
        <v>0</v>
      </c>
      <c r="D29" s="24">
        <f>'9.8 melléklet'!D122+'9.1 melléklet'!E124</f>
        <v>0</v>
      </c>
      <c r="E29" s="24">
        <f>'9.8 melléklet'!E122+'9.1 melléklet'!F124</f>
        <v>0</v>
      </c>
    </row>
    <row r="30" spans="1:7" ht="22.5" x14ac:dyDescent="0.2">
      <c r="A30" s="41" t="s">
        <v>299</v>
      </c>
      <c r="B30" s="36" t="s">
        <v>115</v>
      </c>
      <c r="C30" s="24">
        <f>'9.8 melléklet'!C123+'9.1 melléklet'!D125</f>
        <v>0</v>
      </c>
      <c r="D30" s="24">
        <f>'9.8 melléklet'!D123+'9.1 melléklet'!E125</f>
        <v>0</v>
      </c>
      <c r="E30" s="24">
        <f>'9.8 melléklet'!E123+'9.1 melléklet'!F125</f>
        <v>0</v>
      </c>
    </row>
    <row r="31" spans="1:7" ht="22.5" x14ac:dyDescent="0.2">
      <c r="A31" s="41" t="s">
        <v>300</v>
      </c>
      <c r="B31" s="36" t="s">
        <v>130</v>
      </c>
      <c r="C31" s="24">
        <f>'9.8 melléklet'!C124+'9.1 melléklet'!D126</f>
        <v>0</v>
      </c>
      <c r="D31" s="24">
        <f>'9.8 melléklet'!D124+'9.1 melléklet'!E126</f>
        <v>0</v>
      </c>
      <c r="E31" s="24">
        <f>'9.8 melléklet'!E124+'9.1 melléklet'!F126</f>
        <v>0</v>
      </c>
    </row>
    <row r="32" spans="1:7" ht="22.5" x14ac:dyDescent="0.2">
      <c r="A32" s="41" t="s">
        <v>301</v>
      </c>
      <c r="B32" s="36" t="s">
        <v>131</v>
      </c>
      <c r="C32" s="24">
        <f>'9.8 melléklet'!C125+'9.1 melléklet'!D127</f>
        <v>0</v>
      </c>
      <c r="D32" s="24">
        <f>'9.8 melléklet'!D125+'9.1 melléklet'!E127</f>
        <v>0</v>
      </c>
      <c r="E32" s="24">
        <f>'9.8 melléklet'!E125+'9.1 melléklet'!F127</f>
        <v>0</v>
      </c>
    </row>
    <row r="33" spans="1:7" ht="22.5" x14ac:dyDescent="0.2">
      <c r="A33" s="41" t="s">
        <v>302</v>
      </c>
      <c r="B33" s="36" t="s">
        <v>118</v>
      </c>
      <c r="C33" s="24">
        <f>'9.8 melléklet'!C126+'9.1 melléklet'!D128</f>
        <v>0</v>
      </c>
      <c r="D33" s="24">
        <f>'9.8 melléklet'!D126+'9.1 melléklet'!E128</f>
        <v>0</v>
      </c>
      <c r="E33" s="24">
        <f>'9.8 melléklet'!E126+'9.1 melléklet'!F128</f>
        <v>0</v>
      </c>
    </row>
    <row r="34" spans="1:7" x14ac:dyDescent="0.2">
      <c r="A34" s="41" t="s">
        <v>303</v>
      </c>
      <c r="B34" s="36" t="s">
        <v>132</v>
      </c>
      <c r="C34" s="24">
        <f>'9.8 melléklet'!C127+'9.1 melléklet'!D129</f>
        <v>0</v>
      </c>
      <c r="D34" s="24">
        <f>'9.8 melléklet'!D127+'9.1 melléklet'!E129</f>
        <v>0</v>
      </c>
      <c r="E34" s="24">
        <f>'9.8 melléklet'!E127+'9.1 melléklet'!F129</f>
        <v>0</v>
      </c>
    </row>
    <row r="35" spans="1:7" ht="22.5" x14ac:dyDescent="0.2">
      <c r="A35" s="41" t="s">
        <v>304</v>
      </c>
      <c r="B35" s="36" t="s">
        <v>133</v>
      </c>
      <c r="C35" s="24">
        <f>'9.8 melléklet'!C128+'9.1 melléklet'!D130</f>
        <v>0</v>
      </c>
      <c r="D35" s="24">
        <f>'9.8 melléklet'!D128+'9.1 melléklet'!E130</f>
        <v>0</v>
      </c>
      <c r="E35" s="24">
        <f>'9.8 melléklet'!E128+'9.1 melléklet'!F130</f>
        <v>0</v>
      </c>
    </row>
    <row r="36" spans="1:7" x14ac:dyDescent="0.2">
      <c r="A36" s="130" t="s">
        <v>19</v>
      </c>
      <c r="B36" s="35" t="s">
        <v>134</v>
      </c>
      <c r="C36" s="26">
        <f>'9.8 melléklet'!C129+'9.1 melléklet'!D131</f>
        <v>33556780</v>
      </c>
      <c r="D36" s="26">
        <f>'9.8 melléklet'!D129+'9.1 melléklet'!E131</f>
        <v>31986501</v>
      </c>
      <c r="E36" s="26">
        <f>'9.8 melléklet'!E129+'9.1 melléklet'!F131</f>
        <v>0</v>
      </c>
    </row>
    <row r="37" spans="1:7" x14ac:dyDescent="0.2">
      <c r="A37" s="41" t="s">
        <v>240</v>
      </c>
      <c r="B37" s="36" t="s">
        <v>135</v>
      </c>
      <c r="C37" s="24">
        <f>'9.8 melléklet'!C130+'9.1 melléklet'!D132</f>
        <v>33556780</v>
      </c>
      <c r="D37" s="24">
        <f>'9.8 melléklet'!D130+'9.1 melléklet'!E132</f>
        <v>31986501</v>
      </c>
      <c r="E37" s="24">
        <f>'9.8 melléklet'!E130+'9.1 melléklet'!F132</f>
        <v>0</v>
      </c>
    </row>
    <row r="38" spans="1:7" x14ac:dyDescent="0.2">
      <c r="A38" s="41" t="s">
        <v>241</v>
      </c>
      <c r="B38" s="36" t="s">
        <v>136</v>
      </c>
      <c r="C38" s="25">
        <f>'9.8 melléklet'!C131+'9.1 melléklet'!D133</f>
        <v>0</v>
      </c>
      <c r="D38" s="25">
        <f>'9.8 melléklet'!D131+'9.1 melléklet'!E133</f>
        <v>0</v>
      </c>
      <c r="E38" s="25">
        <f>'9.8 melléklet'!E131+'9.1 melléklet'!F133</f>
        <v>0</v>
      </c>
    </row>
    <row r="39" spans="1:7" ht="21" x14ac:dyDescent="0.2">
      <c r="A39" s="130" t="s">
        <v>137</v>
      </c>
      <c r="B39" s="35" t="s">
        <v>138</v>
      </c>
      <c r="C39" s="26">
        <f>'9.8 melléklet'!C132+'9.1 melléklet'!D134</f>
        <v>1705271464</v>
      </c>
      <c r="D39" s="26">
        <f>'9.8 melléklet'!D132+'9.1 melléklet'!E134</f>
        <v>1775336321</v>
      </c>
      <c r="E39" s="26">
        <f>'9.8 melléklet'!E132+'9.1 melléklet'!F134</f>
        <v>1433336393</v>
      </c>
      <c r="F39" s="137" t="s">
        <v>201</v>
      </c>
      <c r="G39" s="137" t="s">
        <v>201</v>
      </c>
    </row>
    <row r="40" spans="1:7" ht="21" x14ac:dyDescent="0.2">
      <c r="A40" s="130" t="s">
        <v>35</v>
      </c>
      <c r="B40" s="35" t="s">
        <v>139</v>
      </c>
      <c r="C40" s="27">
        <f>'9.8 melléklet'!C133+'9.1 melléklet'!D135</f>
        <v>0</v>
      </c>
      <c r="D40" s="27">
        <f>'9.8 melléklet'!D133+'9.1 melléklet'!E135</f>
        <v>0</v>
      </c>
      <c r="E40" s="27">
        <f>'9.8 melléklet'!E133+'9.1 melléklet'!F135</f>
        <v>0</v>
      </c>
    </row>
    <row r="41" spans="1:7" x14ac:dyDescent="0.2">
      <c r="A41" s="41" t="s">
        <v>252</v>
      </c>
      <c r="B41" s="36" t="s">
        <v>140</v>
      </c>
      <c r="C41" s="25">
        <f>'9.8 melléklet'!C134+'9.1 melléklet'!D136</f>
        <v>0</v>
      </c>
      <c r="D41" s="25">
        <f>'9.8 melléklet'!D134+'9.1 melléklet'!E136</f>
        <v>0</v>
      </c>
      <c r="E41" s="25">
        <f>'9.8 melléklet'!E134+'9.1 melléklet'!F136</f>
        <v>0</v>
      </c>
    </row>
    <row r="42" spans="1:7" ht="22.5" x14ac:dyDescent="0.2">
      <c r="A42" s="41" t="s">
        <v>253</v>
      </c>
      <c r="B42" s="36" t="s">
        <v>141</v>
      </c>
      <c r="C42" s="25">
        <f>'9.8 melléklet'!C135+'9.1 melléklet'!D137</f>
        <v>0</v>
      </c>
      <c r="D42" s="25">
        <f>'9.8 melléklet'!D135+'9.1 melléklet'!E137</f>
        <v>0</v>
      </c>
      <c r="E42" s="25">
        <f>'9.8 melléklet'!E135+'9.1 melléklet'!F137</f>
        <v>0</v>
      </c>
    </row>
    <row r="43" spans="1:7" x14ac:dyDescent="0.2">
      <c r="A43" s="41" t="s">
        <v>254</v>
      </c>
      <c r="B43" s="36" t="s">
        <v>142</v>
      </c>
      <c r="C43" s="25">
        <f>'9.8 melléklet'!C136+'9.1 melléklet'!D138</f>
        <v>0</v>
      </c>
      <c r="D43" s="25">
        <f>'9.8 melléklet'!D136+'9.1 melléklet'!E138</f>
        <v>0</v>
      </c>
      <c r="E43" s="25">
        <f>'9.8 melléklet'!E136+'9.1 melléklet'!F138</f>
        <v>0</v>
      </c>
    </row>
    <row r="44" spans="1:7" ht="21" x14ac:dyDescent="0.2">
      <c r="A44" s="130" t="s">
        <v>47</v>
      </c>
      <c r="B44" s="35" t="s">
        <v>143</v>
      </c>
      <c r="C44" s="27">
        <f>'9.8 melléklet'!C137+'9.1 melléklet'!D139</f>
        <v>0</v>
      </c>
      <c r="D44" s="27">
        <f>'9.8 melléklet'!D137+'9.1 melléklet'!E139</f>
        <v>0</v>
      </c>
      <c r="E44" s="27">
        <f>'9.8 melléklet'!E137+'9.1 melléklet'!F139</f>
        <v>0</v>
      </c>
    </row>
    <row r="45" spans="1:7" x14ac:dyDescent="0.2">
      <c r="A45" s="41" t="s">
        <v>262</v>
      </c>
      <c r="B45" s="36" t="s">
        <v>144</v>
      </c>
      <c r="C45" s="25">
        <f>'9.8 melléklet'!C138+'9.1 melléklet'!D140</f>
        <v>0</v>
      </c>
      <c r="D45" s="25">
        <f>'9.8 melléklet'!D138+'9.1 melléklet'!E140</f>
        <v>0</v>
      </c>
      <c r="E45" s="25">
        <f>'9.8 melléklet'!E138+'9.1 melléklet'!F140</f>
        <v>0</v>
      </c>
    </row>
    <row r="46" spans="1:7" x14ac:dyDescent="0.2">
      <c r="A46" s="41" t="s">
        <v>263</v>
      </c>
      <c r="B46" s="36" t="s">
        <v>145</v>
      </c>
      <c r="C46" s="25">
        <f>'9.8 melléklet'!C139+'9.1 melléklet'!D141</f>
        <v>0</v>
      </c>
      <c r="D46" s="25">
        <f>'9.8 melléklet'!D139+'9.1 melléklet'!E141</f>
        <v>0</v>
      </c>
      <c r="E46" s="25">
        <f>'9.8 melléklet'!E139+'9.1 melléklet'!F141</f>
        <v>0</v>
      </c>
    </row>
    <row r="47" spans="1:7" x14ac:dyDescent="0.2">
      <c r="A47" s="41" t="s">
        <v>264</v>
      </c>
      <c r="B47" s="36" t="s">
        <v>146</v>
      </c>
      <c r="C47" s="25">
        <f>'9.8 melléklet'!C140+'9.1 melléklet'!D142</f>
        <v>0</v>
      </c>
      <c r="D47" s="25">
        <f>'9.8 melléklet'!D140+'9.1 melléklet'!E142</f>
        <v>0</v>
      </c>
      <c r="E47" s="25">
        <f>'9.8 melléklet'!E140+'9.1 melléklet'!F142</f>
        <v>0</v>
      </c>
    </row>
    <row r="48" spans="1:7" x14ac:dyDescent="0.2">
      <c r="A48" s="41" t="s">
        <v>265</v>
      </c>
      <c r="B48" s="36" t="s">
        <v>147</v>
      </c>
      <c r="C48" s="25">
        <f>'9.8 melléklet'!C141+'9.1 melléklet'!D143</f>
        <v>0</v>
      </c>
      <c r="D48" s="25">
        <f>'9.8 melléklet'!D141+'9.1 melléklet'!E143</f>
        <v>0</v>
      </c>
      <c r="E48" s="25">
        <f>'9.8 melléklet'!E141+'9.1 melléklet'!F143</f>
        <v>0</v>
      </c>
    </row>
    <row r="49" spans="1:5" ht="21" x14ac:dyDescent="0.2">
      <c r="A49" s="130" t="s">
        <v>148</v>
      </c>
      <c r="B49" s="35" t="s">
        <v>149</v>
      </c>
      <c r="C49" s="26">
        <f>'9.8 melléklet'!C142+'9.1 melléklet'!D144</f>
        <v>719046922</v>
      </c>
      <c r="D49" s="27">
        <f>'9.8 melléklet'!D142+'9.1 melléklet'!E144</f>
        <v>684722916</v>
      </c>
      <c r="E49" s="26">
        <f>'9.8 melléklet'!E142+'9.1 melléklet'!F144</f>
        <v>684722916</v>
      </c>
    </row>
    <row r="50" spans="1:5" ht="22.5" x14ac:dyDescent="0.2">
      <c r="A50" s="41" t="s">
        <v>267</v>
      </c>
      <c r="B50" s="36" t="s">
        <v>150</v>
      </c>
      <c r="C50" s="25">
        <f>'9.8 melléklet'!C143+'9.1 melléklet'!D145</f>
        <v>0</v>
      </c>
      <c r="D50" s="25">
        <f>'9.8 melléklet'!D143+'9.1 melléklet'!E145</f>
        <v>0</v>
      </c>
      <c r="E50" s="25">
        <f>'9.8 melléklet'!E143+'9.1 melléklet'!F145</f>
        <v>0</v>
      </c>
    </row>
    <row r="51" spans="1:5" ht="22.5" x14ac:dyDescent="0.2">
      <c r="A51" s="41" t="s">
        <v>268</v>
      </c>
      <c r="B51" s="36" t="s">
        <v>151</v>
      </c>
      <c r="C51" s="24">
        <f>'9.8 melléklet'!C144+'9.1 melléklet'!D146</f>
        <v>21261195</v>
      </c>
      <c r="D51" s="24">
        <f>'9.8 melléklet'!D144+'9.1 melléklet'!E146</f>
        <v>21848334</v>
      </c>
      <c r="E51" s="24">
        <f>'9.8 melléklet'!E144+'9.1 melléklet'!F146</f>
        <v>21848334</v>
      </c>
    </row>
    <row r="52" spans="1:5" x14ac:dyDescent="0.2">
      <c r="A52" s="41" t="s">
        <v>269</v>
      </c>
      <c r="B52" s="36" t="s">
        <v>152</v>
      </c>
      <c r="C52" s="25">
        <f>'9.8 melléklet'!C145+'9.1 melléklet'!D147</f>
        <v>0</v>
      </c>
      <c r="D52" s="24">
        <f>'9.8 melléklet'!D145+'9.1 melléklet'!E147</f>
        <v>0</v>
      </c>
      <c r="E52" s="25">
        <f>'9.8 melléklet'!E145+'9.1 melléklet'!F147</f>
        <v>0</v>
      </c>
    </row>
    <row r="53" spans="1:5" x14ac:dyDescent="0.2">
      <c r="A53" s="41" t="s">
        <v>270</v>
      </c>
      <c r="B53" s="36" t="s">
        <v>153</v>
      </c>
      <c r="C53" s="25">
        <f>'9.8 melléklet'!C146+'9.1 melléklet'!D148</f>
        <v>0</v>
      </c>
      <c r="D53" s="24">
        <f>'9.8 melléklet'!D146+'9.1 melléklet'!E148</f>
        <v>0</v>
      </c>
      <c r="E53" s="25">
        <f>'9.8 melléklet'!E146+'9.1 melléklet'!F148</f>
        <v>0</v>
      </c>
    </row>
    <row r="54" spans="1:5" x14ac:dyDescent="0.2">
      <c r="A54" s="41" t="s">
        <v>305</v>
      </c>
      <c r="B54" s="44" t="s">
        <v>202</v>
      </c>
      <c r="C54" s="24">
        <f>'9.8 melléklet'!C147+'9.1 melléklet'!D149</f>
        <v>697785727</v>
      </c>
      <c r="D54" s="24">
        <f>'9.8 melléklet'!D147+'9.1 melléklet'!E149</f>
        <v>662874582</v>
      </c>
      <c r="E54" s="24">
        <f>'9.8 melléklet'!E147+'9.1 melléklet'!F149</f>
        <v>662874582</v>
      </c>
    </row>
    <row r="55" spans="1:5" ht="21" x14ac:dyDescent="0.2">
      <c r="A55" s="130" t="s">
        <v>60</v>
      </c>
      <c r="B55" s="35" t="s">
        <v>154</v>
      </c>
      <c r="C55" s="27">
        <f>'9.8 melléklet'!C148+'9.1 melléklet'!D150</f>
        <v>0</v>
      </c>
      <c r="D55" s="24">
        <f>'9.8 melléklet'!D148+'9.1 melléklet'!E150</f>
        <v>0</v>
      </c>
      <c r="E55" s="27">
        <f>'9.8 melléklet'!E148+'9.1 melléklet'!F150</f>
        <v>0</v>
      </c>
    </row>
    <row r="56" spans="1:5" x14ac:dyDescent="0.2">
      <c r="A56" s="41" t="s">
        <v>271</v>
      </c>
      <c r="B56" s="36" t="s">
        <v>155</v>
      </c>
      <c r="C56" s="25">
        <f>'9.8 melléklet'!C149+'9.1 melléklet'!D151</f>
        <v>0</v>
      </c>
      <c r="D56" s="24">
        <f>'9.8 melléklet'!D149+'9.1 melléklet'!E151</f>
        <v>0</v>
      </c>
      <c r="E56" s="25">
        <f>'9.8 melléklet'!E149+'9.1 melléklet'!F151</f>
        <v>0</v>
      </c>
    </row>
    <row r="57" spans="1:5" x14ac:dyDescent="0.2">
      <c r="A57" s="41" t="s">
        <v>272</v>
      </c>
      <c r="B57" s="36" t="s">
        <v>156</v>
      </c>
      <c r="C57" s="25">
        <f>'9.8 melléklet'!C150+'9.1 melléklet'!D152</f>
        <v>0</v>
      </c>
      <c r="D57" s="24">
        <f>'9.8 melléklet'!D150+'9.1 melléklet'!E152</f>
        <v>0</v>
      </c>
      <c r="E57" s="25">
        <f>'9.8 melléklet'!E150+'9.1 melléklet'!F152</f>
        <v>0</v>
      </c>
    </row>
    <row r="58" spans="1:5" x14ac:dyDescent="0.2">
      <c r="A58" s="41" t="s">
        <v>273</v>
      </c>
      <c r="B58" s="36" t="s">
        <v>157</v>
      </c>
      <c r="C58" s="25">
        <f>'9.8 melléklet'!C151+'9.1 melléklet'!D153</f>
        <v>0</v>
      </c>
      <c r="D58" s="24">
        <f>'9.8 melléklet'!D151+'9.1 melléklet'!E153</f>
        <v>0</v>
      </c>
      <c r="E58" s="25">
        <f>'9.8 melléklet'!E151+'9.1 melléklet'!F153</f>
        <v>0</v>
      </c>
    </row>
    <row r="59" spans="1:5" x14ac:dyDescent="0.2">
      <c r="A59" s="41" t="s">
        <v>274</v>
      </c>
      <c r="B59" s="36" t="s">
        <v>158</v>
      </c>
      <c r="C59" s="25">
        <f>'9.8 melléklet'!C152+'9.1 melléklet'!D154</f>
        <v>0</v>
      </c>
      <c r="D59" s="24">
        <f>'9.8 melléklet'!D152+'9.1 melléklet'!E154</f>
        <v>0</v>
      </c>
      <c r="E59" s="25">
        <f>'9.8 melléklet'!E152+'9.1 melléklet'!F154</f>
        <v>0</v>
      </c>
    </row>
    <row r="60" spans="1:5" ht="21" x14ac:dyDescent="0.2">
      <c r="A60" s="130" t="s">
        <v>66</v>
      </c>
      <c r="B60" s="35" t="s">
        <v>159</v>
      </c>
      <c r="C60" s="26">
        <f>'9.8 melléklet'!C152+'9.1 melléklet'!D155</f>
        <v>719046922</v>
      </c>
      <c r="D60" s="27">
        <f>'9.8 melléklet'!D152+'9.1 melléklet'!E155</f>
        <v>684722916</v>
      </c>
      <c r="E60" s="26">
        <f>'9.8 melléklet'!E152+'9.1 melléklet'!F155</f>
        <v>684722916</v>
      </c>
    </row>
    <row r="61" spans="1:5" x14ac:dyDescent="0.2">
      <c r="A61" s="130" t="s">
        <v>160</v>
      </c>
      <c r="B61" s="35" t="s">
        <v>161</v>
      </c>
      <c r="C61" s="26">
        <f>'9.8 melléklet'!C153+'9.1 melléklet'!D156</f>
        <v>2424318386</v>
      </c>
      <c r="D61" s="26">
        <f>'9.8 melléklet'!D153+'9.1 melléklet'!E156</f>
        <v>2460059237</v>
      </c>
      <c r="E61" s="26">
        <f>'9.8 melléklet'!E153+'9.1 melléklet'!F156</f>
        <v>2118059309</v>
      </c>
    </row>
    <row r="62" spans="1:5" x14ac:dyDescent="0.2">
      <c r="C62" s="137"/>
      <c r="D62" s="137"/>
      <c r="E62" s="137"/>
    </row>
  </sheetData>
  <mergeCells count="5">
    <mergeCell ref="A1:E1"/>
    <mergeCell ref="B3:B4"/>
    <mergeCell ref="C3:E3"/>
    <mergeCell ref="A2:E2"/>
    <mergeCell ref="A3:A4"/>
  </mergeCells>
  <pageMargins left="0.7" right="0.7" top="0.75" bottom="0.75" header="0.3" footer="0.3"/>
  <pageSetup paperSize="9" scale="69" orientation="portrait" horizontalDpi="4294967293" r:id="rId1"/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A2" sqref="A2:E2"/>
    </sheetView>
  </sheetViews>
  <sheetFormatPr defaultRowHeight="15" x14ac:dyDescent="0.25"/>
  <cols>
    <col min="1" max="1" width="9.28515625" bestFit="1" customWidth="1"/>
    <col min="2" max="2" width="44.5703125" customWidth="1"/>
    <col min="3" max="3" width="10.85546875" bestFit="1" customWidth="1"/>
    <col min="4" max="4" width="9.28515625" bestFit="1" customWidth="1"/>
    <col min="5" max="5" width="10.85546875" bestFit="1" customWidth="1"/>
  </cols>
  <sheetData>
    <row r="1" spans="1:5" x14ac:dyDescent="0.25">
      <c r="A1" s="230" t="s">
        <v>579</v>
      </c>
      <c r="B1" s="231"/>
      <c r="C1" s="231"/>
      <c r="D1" s="231"/>
      <c r="E1" s="231"/>
    </row>
    <row r="2" spans="1:5" s="175" customFormat="1" x14ac:dyDescent="0.25">
      <c r="A2" s="232" t="s">
        <v>628</v>
      </c>
      <c r="B2" s="233"/>
      <c r="C2" s="233"/>
      <c r="D2" s="233"/>
      <c r="E2" s="234"/>
    </row>
    <row r="3" spans="1:5" ht="25.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380</v>
      </c>
      <c r="B5" s="187" t="s">
        <v>537</v>
      </c>
      <c r="C5" s="188">
        <v>3985946</v>
      </c>
      <c r="D5" s="188">
        <v>0</v>
      </c>
      <c r="E5" s="188">
        <v>2977596</v>
      </c>
    </row>
    <row r="6" spans="1:5" ht="25.5" x14ac:dyDescent="0.25">
      <c r="A6" s="189" t="s">
        <v>384</v>
      </c>
      <c r="B6" s="190" t="s">
        <v>539</v>
      </c>
      <c r="C6" s="191">
        <v>3985946</v>
      </c>
      <c r="D6" s="191">
        <v>0</v>
      </c>
      <c r="E6" s="191">
        <v>2977596</v>
      </c>
    </row>
    <row r="7" spans="1:5" ht="25.5" x14ac:dyDescent="0.25">
      <c r="A7" s="186" t="s">
        <v>410</v>
      </c>
      <c r="B7" s="187" t="s">
        <v>540</v>
      </c>
      <c r="C7" s="188">
        <v>215894797</v>
      </c>
      <c r="D7" s="188">
        <v>0</v>
      </c>
      <c r="E7" s="188">
        <v>198022782</v>
      </c>
    </row>
    <row r="8" spans="1:5" ht="25.5" x14ac:dyDescent="0.25">
      <c r="A8" s="186" t="s">
        <v>541</v>
      </c>
      <c r="B8" s="187" t="s">
        <v>542</v>
      </c>
      <c r="C8" s="188">
        <v>0</v>
      </c>
      <c r="D8" s="188">
        <v>0</v>
      </c>
      <c r="E8" s="188">
        <v>2294624</v>
      </c>
    </row>
    <row r="9" spans="1:5" x14ac:dyDescent="0.25">
      <c r="A9" s="186" t="s">
        <v>414</v>
      </c>
      <c r="B9" s="187" t="s">
        <v>544</v>
      </c>
      <c r="C9" s="188">
        <v>21617</v>
      </c>
      <c r="D9" s="188">
        <v>0</v>
      </c>
      <c r="E9" s="188">
        <v>114557</v>
      </c>
    </row>
    <row r="10" spans="1:5" ht="25.5" x14ac:dyDescent="0.25">
      <c r="A10" s="189" t="s">
        <v>545</v>
      </c>
      <c r="B10" s="190" t="s">
        <v>546</v>
      </c>
      <c r="C10" s="191">
        <v>215916414</v>
      </c>
      <c r="D10" s="191">
        <v>0</v>
      </c>
      <c r="E10" s="191">
        <v>200431963</v>
      </c>
    </row>
    <row r="11" spans="1:5" x14ac:dyDescent="0.25">
      <c r="A11" s="186" t="s">
        <v>416</v>
      </c>
      <c r="B11" s="187" t="s">
        <v>547</v>
      </c>
      <c r="C11" s="188">
        <v>3441539</v>
      </c>
      <c r="D11" s="188">
        <v>0</v>
      </c>
      <c r="E11" s="188">
        <v>2367976</v>
      </c>
    </row>
    <row r="12" spans="1:5" x14ac:dyDescent="0.25">
      <c r="A12" s="186" t="s">
        <v>288</v>
      </c>
      <c r="B12" s="187" t="s">
        <v>548</v>
      </c>
      <c r="C12" s="188">
        <v>29266496</v>
      </c>
      <c r="D12" s="188">
        <v>0</v>
      </c>
      <c r="E12" s="188">
        <v>22233608</v>
      </c>
    </row>
    <row r="13" spans="1:5" x14ac:dyDescent="0.25">
      <c r="A13" s="186" t="s">
        <v>549</v>
      </c>
      <c r="B13" s="187" t="s">
        <v>550</v>
      </c>
      <c r="C13" s="188">
        <v>3150099</v>
      </c>
      <c r="D13" s="188">
        <v>0</v>
      </c>
      <c r="E13" s="188">
        <v>5146608</v>
      </c>
    </row>
    <row r="14" spans="1:5" x14ac:dyDescent="0.25">
      <c r="A14" s="189" t="s">
        <v>392</v>
      </c>
      <c r="B14" s="190" t="s">
        <v>551</v>
      </c>
      <c r="C14" s="191">
        <v>35858134</v>
      </c>
      <c r="D14" s="191">
        <v>0</v>
      </c>
      <c r="E14" s="191">
        <v>29748192</v>
      </c>
    </row>
    <row r="15" spans="1:5" x14ac:dyDescent="0.25">
      <c r="A15" s="186" t="s">
        <v>552</v>
      </c>
      <c r="B15" s="187" t="s">
        <v>553</v>
      </c>
      <c r="C15" s="188">
        <v>120584363</v>
      </c>
      <c r="D15" s="188">
        <v>0</v>
      </c>
      <c r="E15" s="188">
        <v>107967978</v>
      </c>
    </row>
    <row r="16" spans="1:5" x14ac:dyDescent="0.25">
      <c r="A16" s="186" t="s">
        <v>554</v>
      </c>
      <c r="B16" s="187" t="s">
        <v>555</v>
      </c>
      <c r="C16" s="188">
        <v>20689941</v>
      </c>
      <c r="D16" s="188">
        <v>0</v>
      </c>
      <c r="E16" s="188">
        <v>28261359</v>
      </c>
    </row>
    <row r="17" spans="1:5" x14ac:dyDescent="0.25">
      <c r="A17" s="186" t="s">
        <v>556</v>
      </c>
      <c r="B17" s="187" t="s">
        <v>557</v>
      </c>
      <c r="C17" s="188">
        <v>35279248</v>
      </c>
      <c r="D17" s="188">
        <v>0</v>
      </c>
      <c r="E17" s="188">
        <v>28283865</v>
      </c>
    </row>
    <row r="18" spans="1:5" x14ac:dyDescent="0.25">
      <c r="A18" s="189" t="s">
        <v>418</v>
      </c>
      <c r="B18" s="190" t="s">
        <v>558</v>
      </c>
      <c r="C18" s="191">
        <v>176553552</v>
      </c>
      <c r="D18" s="191">
        <v>0</v>
      </c>
      <c r="E18" s="191">
        <v>164513202</v>
      </c>
    </row>
    <row r="19" spans="1:5" x14ac:dyDescent="0.25">
      <c r="A19" s="189" t="s">
        <v>559</v>
      </c>
      <c r="B19" s="190" t="s">
        <v>560</v>
      </c>
      <c r="C19" s="191">
        <v>895197</v>
      </c>
      <c r="D19" s="191">
        <v>0</v>
      </c>
      <c r="E19" s="191">
        <v>2490140</v>
      </c>
    </row>
    <row r="20" spans="1:5" x14ac:dyDescent="0.25">
      <c r="A20" s="189" t="s">
        <v>561</v>
      </c>
      <c r="B20" s="190" t="s">
        <v>562</v>
      </c>
      <c r="C20" s="191">
        <v>4417576</v>
      </c>
      <c r="D20" s="191">
        <v>0</v>
      </c>
      <c r="E20" s="191">
        <v>10133126</v>
      </c>
    </row>
    <row r="21" spans="1:5" ht="25.5" x14ac:dyDescent="0.25">
      <c r="A21" s="189" t="s">
        <v>563</v>
      </c>
      <c r="B21" s="190" t="s">
        <v>564</v>
      </c>
      <c r="C21" s="191">
        <v>2177901</v>
      </c>
      <c r="D21" s="191">
        <v>0</v>
      </c>
      <c r="E21" s="191">
        <v>-3475101</v>
      </c>
    </row>
    <row r="22" spans="1:5" ht="25.5" x14ac:dyDescent="0.25">
      <c r="A22" s="186" t="s">
        <v>420</v>
      </c>
      <c r="B22" s="187" t="s">
        <v>565</v>
      </c>
      <c r="C22" s="188">
        <v>276</v>
      </c>
      <c r="D22" s="188">
        <v>0</v>
      </c>
      <c r="E22" s="188">
        <v>1739</v>
      </c>
    </row>
    <row r="23" spans="1:5" ht="25.5" x14ac:dyDescent="0.25">
      <c r="A23" s="189" t="s">
        <v>566</v>
      </c>
      <c r="B23" s="190" t="s">
        <v>567</v>
      </c>
      <c r="C23" s="191">
        <v>276</v>
      </c>
      <c r="D23" s="191">
        <v>0</v>
      </c>
      <c r="E23" s="191">
        <v>1739</v>
      </c>
    </row>
    <row r="24" spans="1:5" x14ac:dyDescent="0.25">
      <c r="A24" s="186" t="s">
        <v>568</v>
      </c>
      <c r="B24" s="187" t="s">
        <v>569</v>
      </c>
      <c r="C24" s="188">
        <v>0</v>
      </c>
      <c r="D24" s="188">
        <v>0</v>
      </c>
      <c r="E24" s="188">
        <v>13283</v>
      </c>
    </row>
    <row r="25" spans="1:5" ht="25.5" x14ac:dyDescent="0.25">
      <c r="A25" s="189" t="s">
        <v>570</v>
      </c>
      <c r="B25" s="190" t="s">
        <v>571</v>
      </c>
      <c r="C25" s="191">
        <v>0</v>
      </c>
      <c r="D25" s="191">
        <v>0</v>
      </c>
      <c r="E25" s="191">
        <v>13283</v>
      </c>
    </row>
    <row r="26" spans="1:5" x14ac:dyDescent="0.25">
      <c r="A26" s="189" t="s">
        <v>572</v>
      </c>
      <c r="B26" s="190" t="s">
        <v>573</v>
      </c>
      <c r="C26" s="191">
        <v>276</v>
      </c>
      <c r="D26" s="191">
        <v>0</v>
      </c>
      <c r="E26" s="191">
        <v>-11544</v>
      </c>
    </row>
    <row r="27" spans="1:5" x14ac:dyDescent="0.25">
      <c r="A27" s="189" t="s">
        <v>574</v>
      </c>
      <c r="B27" s="190" t="s">
        <v>575</v>
      </c>
      <c r="C27" s="191">
        <v>2178177</v>
      </c>
      <c r="D27" s="191">
        <v>0</v>
      </c>
      <c r="E27" s="191">
        <v>-3486645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5.42578125" style="175" customWidth="1"/>
    <col min="4" max="4" width="12.140625" style="175" customWidth="1"/>
    <col min="5" max="5" width="15.710937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x14ac:dyDescent="0.25">
      <c r="A1" s="230" t="s">
        <v>580</v>
      </c>
      <c r="B1" s="231"/>
      <c r="C1" s="231"/>
      <c r="D1" s="231"/>
      <c r="E1" s="231"/>
    </row>
    <row r="2" spans="1:5" x14ac:dyDescent="0.25">
      <c r="A2" s="232" t="s">
        <v>629</v>
      </c>
      <c r="B2" s="233"/>
      <c r="C2" s="233"/>
      <c r="D2" s="233"/>
      <c r="E2" s="234"/>
    </row>
    <row r="3" spans="1:5" ht="25.5" customHeight="1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380</v>
      </c>
      <c r="B5" s="187" t="s">
        <v>537</v>
      </c>
      <c r="C5" s="188">
        <v>19397900</v>
      </c>
      <c r="D5" s="188">
        <v>0</v>
      </c>
      <c r="E5" s="188">
        <v>19783027</v>
      </c>
    </row>
    <row r="6" spans="1:5" ht="25.5" x14ac:dyDescent="0.25">
      <c r="A6" s="189" t="s">
        <v>384</v>
      </c>
      <c r="B6" s="190" t="s">
        <v>539</v>
      </c>
      <c r="C6" s="191">
        <v>19397900</v>
      </c>
      <c r="D6" s="191">
        <v>0</v>
      </c>
      <c r="E6" s="191">
        <v>19783027</v>
      </c>
    </row>
    <row r="7" spans="1:5" ht="25.5" x14ac:dyDescent="0.25">
      <c r="A7" s="186" t="s">
        <v>410</v>
      </c>
      <c r="B7" s="187" t="s">
        <v>540</v>
      </c>
      <c r="C7" s="188">
        <v>258614631</v>
      </c>
      <c r="D7" s="188">
        <v>0</v>
      </c>
      <c r="E7" s="188">
        <v>270340148</v>
      </c>
    </row>
    <row r="8" spans="1:5" ht="25.5" x14ac:dyDescent="0.25">
      <c r="A8" s="186" t="s">
        <v>541</v>
      </c>
      <c r="B8" s="187" t="s">
        <v>542</v>
      </c>
      <c r="C8" s="188">
        <v>0</v>
      </c>
      <c r="D8" s="188">
        <v>0</v>
      </c>
      <c r="E8" s="188">
        <v>80000</v>
      </c>
    </row>
    <row r="9" spans="1:5" x14ac:dyDescent="0.25">
      <c r="A9" s="186" t="s">
        <v>414</v>
      </c>
      <c r="B9" s="187" t="s">
        <v>544</v>
      </c>
      <c r="C9" s="188">
        <v>8267</v>
      </c>
      <c r="D9" s="188">
        <v>0</v>
      </c>
      <c r="E9" s="188">
        <v>307691</v>
      </c>
    </row>
    <row r="10" spans="1:5" ht="25.5" x14ac:dyDescent="0.25">
      <c r="A10" s="189" t="s">
        <v>545</v>
      </c>
      <c r="B10" s="190" t="s">
        <v>546</v>
      </c>
      <c r="C10" s="191">
        <v>258622898</v>
      </c>
      <c r="D10" s="191">
        <v>0</v>
      </c>
      <c r="E10" s="191">
        <v>270727839</v>
      </c>
    </row>
    <row r="11" spans="1:5" x14ac:dyDescent="0.25">
      <c r="A11" s="186" t="s">
        <v>416</v>
      </c>
      <c r="B11" s="187" t="s">
        <v>547</v>
      </c>
      <c r="C11" s="188">
        <v>2435616</v>
      </c>
      <c r="D11" s="188">
        <v>0</v>
      </c>
      <c r="E11" s="188">
        <v>3582411</v>
      </c>
    </row>
    <row r="12" spans="1:5" x14ac:dyDescent="0.25">
      <c r="A12" s="186" t="s">
        <v>288</v>
      </c>
      <c r="B12" s="187" t="s">
        <v>548</v>
      </c>
      <c r="C12" s="188">
        <v>34418252</v>
      </c>
      <c r="D12" s="188">
        <v>0</v>
      </c>
      <c r="E12" s="188">
        <v>36023230</v>
      </c>
    </row>
    <row r="13" spans="1:5" x14ac:dyDescent="0.25">
      <c r="A13" s="189" t="s">
        <v>392</v>
      </c>
      <c r="B13" s="190" t="s">
        <v>551</v>
      </c>
      <c r="C13" s="191">
        <v>36853868</v>
      </c>
      <c r="D13" s="191">
        <v>0</v>
      </c>
      <c r="E13" s="191">
        <v>39605641</v>
      </c>
    </row>
    <row r="14" spans="1:5" x14ac:dyDescent="0.25">
      <c r="A14" s="186" t="s">
        <v>552</v>
      </c>
      <c r="B14" s="187" t="s">
        <v>553</v>
      </c>
      <c r="C14" s="188">
        <v>161814815</v>
      </c>
      <c r="D14" s="188">
        <v>0</v>
      </c>
      <c r="E14" s="188">
        <v>165374443</v>
      </c>
    </row>
    <row r="15" spans="1:5" x14ac:dyDescent="0.25">
      <c r="A15" s="186" t="s">
        <v>554</v>
      </c>
      <c r="B15" s="187" t="s">
        <v>555</v>
      </c>
      <c r="C15" s="188">
        <v>19068441</v>
      </c>
      <c r="D15" s="188">
        <v>0</v>
      </c>
      <c r="E15" s="188">
        <v>20698281</v>
      </c>
    </row>
    <row r="16" spans="1:5" x14ac:dyDescent="0.25">
      <c r="A16" s="186" t="s">
        <v>556</v>
      </c>
      <c r="B16" s="187" t="s">
        <v>557</v>
      </c>
      <c r="C16" s="188">
        <v>44097264</v>
      </c>
      <c r="D16" s="188">
        <v>0</v>
      </c>
      <c r="E16" s="188">
        <v>39200885</v>
      </c>
    </row>
    <row r="17" spans="1:5" x14ac:dyDescent="0.25">
      <c r="A17" s="189" t="s">
        <v>418</v>
      </c>
      <c r="B17" s="190" t="s">
        <v>558</v>
      </c>
      <c r="C17" s="191">
        <v>224980520</v>
      </c>
      <c r="D17" s="191">
        <v>0</v>
      </c>
      <c r="E17" s="191">
        <v>225273609</v>
      </c>
    </row>
    <row r="18" spans="1:5" x14ac:dyDescent="0.25">
      <c r="A18" s="189" t="s">
        <v>559</v>
      </c>
      <c r="B18" s="190" t="s">
        <v>560</v>
      </c>
      <c r="C18" s="191">
        <v>730057</v>
      </c>
      <c r="D18" s="191">
        <v>0</v>
      </c>
      <c r="E18" s="191">
        <v>1328912</v>
      </c>
    </row>
    <row r="19" spans="1:5" x14ac:dyDescent="0.25">
      <c r="A19" s="189" t="s">
        <v>561</v>
      </c>
      <c r="B19" s="190" t="s">
        <v>562</v>
      </c>
      <c r="C19" s="191">
        <v>21759772</v>
      </c>
      <c r="D19" s="191">
        <v>0</v>
      </c>
      <c r="E19" s="191">
        <v>20935449</v>
      </c>
    </row>
    <row r="20" spans="1:5" ht="25.5" x14ac:dyDescent="0.25">
      <c r="A20" s="189" t="s">
        <v>563</v>
      </c>
      <c r="B20" s="190" t="s">
        <v>564</v>
      </c>
      <c r="C20" s="191">
        <v>-6303419</v>
      </c>
      <c r="D20" s="191">
        <v>0</v>
      </c>
      <c r="E20" s="191">
        <v>3367255</v>
      </c>
    </row>
    <row r="21" spans="1:5" ht="25.5" x14ac:dyDescent="0.25">
      <c r="A21" s="186" t="s">
        <v>420</v>
      </c>
      <c r="B21" s="187" t="s">
        <v>565</v>
      </c>
      <c r="C21" s="188">
        <v>281</v>
      </c>
      <c r="D21" s="188">
        <v>0</v>
      </c>
      <c r="E21" s="188">
        <v>466</v>
      </c>
    </row>
    <row r="22" spans="1:5" ht="25.5" x14ac:dyDescent="0.25">
      <c r="A22" s="189" t="s">
        <v>566</v>
      </c>
      <c r="B22" s="190" t="s">
        <v>567</v>
      </c>
      <c r="C22" s="191">
        <v>281</v>
      </c>
      <c r="D22" s="191">
        <v>0</v>
      </c>
      <c r="E22" s="191">
        <v>466</v>
      </c>
    </row>
    <row r="23" spans="1:5" x14ac:dyDescent="0.25">
      <c r="A23" s="186" t="s">
        <v>568</v>
      </c>
      <c r="B23" s="187" t="s">
        <v>569</v>
      </c>
      <c r="C23" s="188">
        <v>80</v>
      </c>
      <c r="D23" s="188">
        <v>0</v>
      </c>
      <c r="E23" s="188">
        <v>14030</v>
      </c>
    </row>
    <row r="24" spans="1:5" ht="25.5" x14ac:dyDescent="0.25">
      <c r="A24" s="186" t="s">
        <v>576</v>
      </c>
      <c r="B24" s="187" t="s">
        <v>577</v>
      </c>
      <c r="C24" s="188">
        <v>0</v>
      </c>
      <c r="D24" s="188">
        <v>0</v>
      </c>
      <c r="E24" s="188">
        <v>1990</v>
      </c>
    </row>
    <row r="25" spans="1:5" ht="25.5" x14ac:dyDescent="0.25">
      <c r="A25" s="189" t="s">
        <v>570</v>
      </c>
      <c r="B25" s="190" t="s">
        <v>571</v>
      </c>
      <c r="C25" s="191">
        <v>80</v>
      </c>
      <c r="D25" s="191">
        <v>0</v>
      </c>
      <c r="E25" s="191">
        <v>16020</v>
      </c>
    </row>
    <row r="26" spans="1:5" ht="25.5" x14ac:dyDescent="0.25">
      <c r="A26" s="189" t="s">
        <v>572</v>
      </c>
      <c r="B26" s="190" t="s">
        <v>573</v>
      </c>
      <c r="C26" s="191">
        <v>201</v>
      </c>
      <c r="D26" s="191">
        <v>0</v>
      </c>
      <c r="E26" s="191">
        <v>-15554</v>
      </c>
    </row>
    <row r="27" spans="1:5" x14ac:dyDescent="0.25">
      <c r="A27" s="189" t="s">
        <v>574</v>
      </c>
      <c r="B27" s="190" t="s">
        <v>575</v>
      </c>
      <c r="C27" s="191">
        <v>-6303218</v>
      </c>
      <c r="D27" s="191">
        <v>0</v>
      </c>
      <c r="E27" s="191">
        <v>3351701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7.28515625" style="175" customWidth="1"/>
    <col min="4" max="4" width="16.28515625" style="175" customWidth="1"/>
    <col min="5" max="5" width="13.8554687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x14ac:dyDescent="0.25">
      <c r="A1" s="230" t="s">
        <v>581</v>
      </c>
      <c r="B1" s="231"/>
      <c r="C1" s="231"/>
      <c r="D1" s="231"/>
      <c r="E1" s="231"/>
    </row>
    <row r="2" spans="1:5" x14ac:dyDescent="0.25">
      <c r="A2" s="232" t="s">
        <v>630</v>
      </c>
      <c r="B2" s="233"/>
      <c r="C2" s="233"/>
      <c r="D2" s="233"/>
      <c r="E2" s="234"/>
    </row>
    <row r="3" spans="1: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380</v>
      </c>
      <c r="B5" s="187" t="s">
        <v>537</v>
      </c>
      <c r="C5" s="188">
        <v>1274810</v>
      </c>
      <c r="D5" s="188">
        <v>0</v>
      </c>
      <c r="E5" s="188">
        <v>2319528</v>
      </c>
    </row>
    <row r="6" spans="1:5" ht="25.5" x14ac:dyDescent="0.25">
      <c r="A6" s="186" t="s">
        <v>382</v>
      </c>
      <c r="B6" s="187" t="s">
        <v>538</v>
      </c>
      <c r="C6" s="188">
        <v>2623450</v>
      </c>
      <c r="D6" s="188">
        <v>0</v>
      </c>
      <c r="E6" s="188">
        <v>2201250</v>
      </c>
    </row>
    <row r="7" spans="1:5" ht="25.5" x14ac:dyDescent="0.25">
      <c r="A7" s="189" t="s">
        <v>384</v>
      </c>
      <c r="B7" s="190" t="s">
        <v>539</v>
      </c>
      <c r="C7" s="191">
        <v>3898260</v>
      </c>
      <c r="D7" s="191">
        <v>0</v>
      </c>
      <c r="E7" s="191">
        <v>4520778</v>
      </c>
    </row>
    <row r="8" spans="1:5" ht="25.5" x14ac:dyDescent="0.25">
      <c r="A8" s="186" t="s">
        <v>410</v>
      </c>
      <c r="B8" s="187" t="s">
        <v>540</v>
      </c>
      <c r="C8" s="188">
        <v>35329088</v>
      </c>
      <c r="D8" s="188">
        <v>0</v>
      </c>
      <c r="E8" s="188">
        <v>40383586</v>
      </c>
    </row>
    <row r="9" spans="1:5" ht="25.5" x14ac:dyDescent="0.25">
      <c r="A9" s="186" t="s">
        <v>541</v>
      </c>
      <c r="B9" s="187" t="s">
        <v>542</v>
      </c>
      <c r="C9" s="188">
        <v>199000</v>
      </c>
      <c r="D9" s="188">
        <v>0</v>
      </c>
      <c r="E9" s="188">
        <v>1300000</v>
      </c>
    </row>
    <row r="10" spans="1:5" x14ac:dyDescent="0.25">
      <c r="A10" s="186" t="s">
        <v>414</v>
      </c>
      <c r="B10" s="187" t="s">
        <v>544</v>
      </c>
      <c r="C10" s="188">
        <v>25049</v>
      </c>
      <c r="D10" s="188">
        <v>0</v>
      </c>
      <c r="E10" s="188">
        <v>108742</v>
      </c>
    </row>
    <row r="11" spans="1:5" ht="25.5" x14ac:dyDescent="0.25">
      <c r="A11" s="189" t="s">
        <v>545</v>
      </c>
      <c r="B11" s="190" t="s">
        <v>546</v>
      </c>
      <c r="C11" s="191">
        <v>35553137</v>
      </c>
      <c r="D11" s="191">
        <v>0</v>
      </c>
      <c r="E11" s="191">
        <v>41792328</v>
      </c>
    </row>
    <row r="12" spans="1:5" x14ac:dyDescent="0.25">
      <c r="A12" s="186" t="s">
        <v>416</v>
      </c>
      <c r="B12" s="187" t="s">
        <v>547</v>
      </c>
      <c r="C12" s="188">
        <v>1732989</v>
      </c>
      <c r="D12" s="188">
        <v>0</v>
      </c>
      <c r="E12" s="188">
        <v>2638930</v>
      </c>
    </row>
    <row r="13" spans="1:5" x14ac:dyDescent="0.25">
      <c r="A13" s="186" t="s">
        <v>288</v>
      </c>
      <c r="B13" s="187" t="s">
        <v>548</v>
      </c>
      <c r="C13" s="188">
        <v>15057589</v>
      </c>
      <c r="D13" s="188">
        <v>0</v>
      </c>
      <c r="E13" s="188">
        <v>18453170</v>
      </c>
    </row>
    <row r="14" spans="1:5" x14ac:dyDescent="0.25">
      <c r="A14" s="189" t="s">
        <v>392</v>
      </c>
      <c r="B14" s="190" t="s">
        <v>551</v>
      </c>
      <c r="C14" s="191">
        <v>16790578</v>
      </c>
      <c r="D14" s="191">
        <v>0</v>
      </c>
      <c r="E14" s="191">
        <v>21092100</v>
      </c>
    </row>
    <row r="15" spans="1:5" x14ac:dyDescent="0.25">
      <c r="A15" s="186" t="s">
        <v>552</v>
      </c>
      <c r="B15" s="187" t="s">
        <v>553</v>
      </c>
      <c r="C15" s="188">
        <v>13818188</v>
      </c>
      <c r="D15" s="188">
        <v>0</v>
      </c>
      <c r="E15" s="188">
        <v>14309433</v>
      </c>
    </row>
    <row r="16" spans="1:5" x14ac:dyDescent="0.25">
      <c r="A16" s="186" t="s">
        <v>554</v>
      </c>
      <c r="B16" s="187" t="s">
        <v>555</v>
      </c>
      <c r="C16" s="188">
        <v>1598353</v>
      </c>
      <c r="D16" s="188">
        <v>0</v>
      </c>
      <c r="E16" s="188">
        <v>1062340</v>
      </c>
    </row>
    <row r="17" spans="1:5" x14ac:dyDescent="0.25">
      <c r="A17" s="186" t="s">
        <v>556</v>
      </c>
      <c r="B17" s="187" t="s">
        <v>557</v>
      </c>
      <c r="C17" s="188">
        <v>3700470</v>
      </c>
      <c r="D17" s="188">
        <v>0</v>
      </c>
      <c r="E17" s="188">
        <v>3143492</v>
      </c>
    </row>
    <row r="18" spans="1:5" x14ac:dyDescent="0.25">
      <c r="A18" s="189" t="s">
        <v>418</v>
      </c>
      <c r="B18" s="190" t="s">
        <v>558</v>
      </c>
      <c r="C18" s="191">
        <v>19117011</v>
      </c>
      <c r="D18" s="191">
        <v>0</v>
      </c>
      <c r="E18" s="191">
        <v>18515265</v>
      </c>
    </row>
    <row r="19" spans="1:5" x14ac:dyDescent="0.25">
      <c r="A19" s="189" t="s">
        <v>559</v>
      </c>
      <c r="B19" s="190" t="s">
        <v>560</v>
      </c>
      <c r="C19" s="191">
        <v>190051</v>
      </c>
      <c r="D19" s="191">
        <v>0</v>
      </c>
      <c r="E19" s="191">
        <v>834894</v>
      </c>
    </row>
    <row r="20" spans="1:5" x14ac:dyDescent="0.25">
      <c r="A20" s="189" t="s">
        <v>561</v>
      </c>
      <c r="B20" s="190" t="s">
        <v>562</v>
      </c>
      <c r="C20" s="191">
        <v>2969015</v>
      </c>
      <c r="D20" s="191">
        <v>0</v>
      </c>
      <c r="E20" s="191">
        <v>2878154</v>
      </c>
    </row>
    <row r="21" spans="1:5" ht="25.5" x14ac:dyDescent="0.25">
      <c r="A21" s="189" t="s">
        <v>563</v>
      </c>
      <c r="B21" s="190" t="s">
        <v>564</v>
      </c>
      <c r="C21" s="191">
        <v>384742</v>
      </c>
      <c r="D21" s="191">
        <v>0</v>
      </c>
      <c r="E21" s="191">
        <v>2992693</v>
      </c>
    </row>
    <row r="22" spans="1:5" ht="25.5" x14ac:dyDescent="0.25">
      <c r="A22" s="186" t="s">
        <v>420</v>
      </c>
      <c r="B22" s="187" t="s">
        <v>565</v>
      </c>
      <c r="C22" s="188">
        <v>103</v>
      </c>
      <c r="D22" s="188">
        <v>0</v>
      </c>
      <c r="E22" s="188">
        <v>248</v>
      </c>
    </row>
    <row r="23" spans="1:5" ht="25.5" x14ac:dyDescent="0.25">
      <c r="A23" s="189" t="s">
        <v>566</v>
      </c>
      <c r="B23" s="190" t="s">
        <v>567</v>
      </c>
      <c r="C23" s="191">
        <v>103</v>
      </c>
      <c r="D23" s="191">
        <v>0</v>
      </c>
      <c r="E23" s="191">
        <v>248</v>
      </c>
    </row>
    <row r="24" spans="1:5" x14ac:dyDescent="0.25">
      <c r="A24" s="186" t="s">
        <v>568</v>
      </c>
      <c r="B24" s="187" t="s">
        <v>569</v>
      </c>
      <c r="C24" s="188">
        <v>2195</v>
      </c>
      <c r="D24" s="188">
        <v>0</v>
      </c>
      <c r="E24" s="188">
        <v>86</v>
      </c>
    </row>
    <row r="25" spans="1:5" ht="25.5" x14ac:dyDescent="0.25">
      <c r="A25" s="189" t="s">
        <v>570</v>
      </c>
      <c r="B25" s="190" t="s">
        <v>571</v>
      </c>
      <c r="C25" s="191">
        <v>2195</v>
      </c>
      <c r="D25" s="191">
        <v>0</v>
      </c>
      <c r="E25" s="191">
        <v>86</v>
      </c>
    </row>
    <row r="26" spans="1:5" ht="25.5" x14ac:dyDescent="0.25">
      <c r="A26" s="189" t="s">
        <v>572</v>
      </c>
      <c r="B26" s="190" t="s">
        <v>573</v>
      </c>
      <c r="C26" s="191">
        <v>-2092</v>
      </c>
      <c r="D26" s="191">
        <v>0</v>
      </c>
      <c r="E26" s="191">
        <v>162</v>
      </c>
    </row>
    <row r="27" spans="1:5" x14ac:dyDescent="0.25">
      <c r="A27" s="189" t="s">
        <v>574</v>
      </c>
      <c r="B27" s="190" t="s">
        <v>575</v>
      </c>
      <c r="C27" s="191">
        <v>382650</v>
      </c>
      <c r="D27" s="191">
        <v>0</v>
      </c>
      <c r="E27" s="191">
        <v>2992855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6.42578125" style="175" customWidth="1"/>
    <col min="4" max="4" width="12.7109375" style="175" customWidth="1"/>
    <col min="5" max="5" width="14.710937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x14ac:dyDescent="0.25">
      <c r="A1" s="230" t="s">
        <v>582</v>
      </c>
      <c r="B1" s="231"/>
      <c r="C1" s="231"/>
      <c r="D1" s="231"/>
      <c r="E1" s="231"/>
    </row>
    <row r="2" spans="1:5" x14ac:dyDescent="0.25">
      <c r="A2" s="232" t="s">
        <v>631</v>
      </c>
      <c r="B2" s="233"/>
      <c r="C2" s="233"/>
      <c r="D2" s="233"/>
      <c r="E2" s="234"/>
    </row>
    <row r="3" spans="1:5" ht="30.75" customHeight="1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380</v>
      </c>
      <c r="B5" s="187" t="s">
        <v>537</v>
      </c>
      <c r="C5" s="188">
        <v>170170</v>
      </c>
      <c r="D5" s="188">
        <v>0</v>
      </c>
      <c r="E5" s="188">
        <v>148100</v>
      </c>
    </row>
    <row r="6" spans="1:5" ht="25.5" x14ac:dyDescent="0.25">
      <c r="A6" s="189" t="s">
        <v>384</v>
      </c>
      <c r="B6" s="190" t="s">
        <v>539</v>
      </c>
      <c r="C6" s="191">
        <v>170170</v>
      </c>
      <c r="D6" s="191">
        <v>0</v>
      </c>
      <c r="E6" s="191">
        <v>148100</v>
      </c>
    </row>
    <row r="7" spans="1:5" ht="25.5" x14ac:dyDescent="0.25">
      <c r="A7" s="186" t="s">
        <v>410</v>
      </c>
      <c r="B7" s="187" t="s">
        <v>540</v>
      </c>
      <c r="C7" s="188">
        <v>13771197</v>
      </c>
      <c r="D7" s="188">
        <v>0</v>
      </c>
      <c r="E7" s="188">
        <v>13832889</v>
      </c>
    </row>
    <row r="8" spans="1:5" x14ac:dyDescent="0.25">
      <c r="A8" s="186" t="s">
        <v>414</v>
      </c>
      <c r="B8" s="187" t="s">
        <v>544</v>
      </c>
      <c r="C8" s="188">
        <v>105586</v>
      </c>
      <c r="D8" s="188">
        <v>0</v>
      </c>
      <c r="E8" s="188">
        <v>4573</v>
      </c>
    </row>
    <row r="9" spans="1:5" ht="25.5" x14ac:dyDescent="0.25">
      <c r="A9" s="189" t="s">
        <v>545</v>
      </c>
      <c r="B9" s="190" t="s">
        <v>546</v>
      </c>
      <c r="C9" s="191">
        <v>13876783</v>
      </c>
      <c r="D9" s="191">
        <v>0</v>
      </c>
      <c r="E9" s="191">
        <v>13837462</v>
      </c>
    </row>
    <row r="10" spans="1:5" x14ac:dyDescent="0.25">
      <c r="A10" s="186" t="s">
        <v>416</v>
      </c>
      <c r="B10" s="187" t="s">
        <v>547</v>
      </c>
      <c r="C10" s="188">
        <v>259057</v>
      </c>
      <c r="D10" s="188">
        <v>0</v>
      </c>
      <c r="E10" s="188">
        <v>903970</v>
      </c>
    </row>
    <row r="11" spans="1:5" x14ac:dyDescent="0.25">
      <c r="A11" s="186" t="s">
        <v>288</v>
      </c>
      <c r="B11" s="187" t="s">
        <v>548</v>
      </c>
      <c r="C11" s="188">
        <v>2400359</v>
      </c>
      <c r="D11" s="188">
        <v>0</v>
      </c>
      <c r="E11" s="188">
        <v>1698042</v>
      </c>
    </row>
    <row r="12" spans="1:5" x14ac:dyDescent="0.25">
      <c r="A12" s="189" t="s">
        <v>392</v>
      </c>
      <c r="B12" s="190" t="s">
        <v>551</v>
      </c>
      <c r="C12" s="191">
        <v>2659416</v>
      </c>
      <c r="D12" s="191">
        <v>0</v>
      </c>
      <c r="E12" s="191">
        <v>2602012</v>
      </c>
    </row>
    <row r="13" spans="1:5" x14ac:dyDescent="0.25">
      <c r="A13" s="186" t="s">
        <v>552</v>
      </c>
      <c r="B13" s="187" t="s">
        <v>553</v>
      </c>
      <c r="C13" s="188">
        <v>5201718</v>
      </c>
      <c r="D13" s="188">
        <v>0</v>
      </c>
      <c r="E13" s="188">
        <v>5378383</v>
      </c>
    </row>
    <row r="14" spans="1:5" x14ac:dyDescent="0.25">
      <c r="A14" s="186" t="s">
        <v>554</v>
      </c>
      <c r="B14" s="187" t="s">
        <v>555</v>
      </c>
      <c r="C14" s="188">
        <v>2548855</v>
      </c>
      <c r="D14" s="188">
        <v>0</v>
      </c>
      <c r="E14" s="188">
        <v>592725</v>
      </c>
    </row>
    <row r="15" spans="1:5" x14ac:dyDescent="0.25">
      <c r="A15" s="186" t="s">
        <v>556</v>
      </c>
      <c r="B15" s="187" t="s">
        <v>557</v>
      </c>
      <c r="C15" s="188">
        <v>1841439</v>
      </c>
      <c r="D15" s="188">
        <v>0</v>
      </c>
      <c r="E15" s="188">
        <v>1209628</v>
      </c>
    </row>
    <row r="16" spans="1:5" x14ac:dyDescent="0.25">
      <c r="A16" s="189" t="s">
        <v>418</v>
      </c>
      <c r="B16" s="190" t="s">
        <v>558</v>
      </c>
      <c r="C16" s="191">
        <v>9592012</v>
      </c>
      <c r="D16" s="191">
        <v>0</v>
      </c>
      <c r="E16" s="191">
        <v>7180736</v>
      </c>
    </row>
    <row r="17" spans="1:5" x14ac:dyDescent="0.25">
      <c r="A17" s="189" t="s">
        <v>559</v>
      </c>
      <c r="B17" s="190" t="s">
        <v>560</v>
      </c>
      <c r="C17" s="191">
        <v>1632221</v>
      </c>
      <c r="D17" s="191">
        <v>0</v>
      </c>
      <c r="E17" s="191">
        <v>1331165</v>
      </c>
    </row>
    <row r="18" spans="1:5" x14ac:dyDescent="0.25">
      <c r="A18" s="189" t="s">
        <v>561</v>
      </c>
      <c r="B18" s="190" t="s">
        <v>562</v>
      </c>
      <c r="C18" s="191">
        <v>546247</v>
      </c>
      <c r="D18" s="191">
        <v>0</v>
      </c>
      <c r="E18" s="191">
        <v>665858</v>
      </c>
    </row>
    <row r="19" spans="1:5" ht="25.5" x14ac:dyDescent="0.25">
      <c r="A19" s="189" t="s">
        <v>563</v>
      </c>
      <c r="B19" s="190" t="s">
        <v>564</v>
      </c>
      <c r="C19" s="191">
        <v>-382943</v>
      </c>
      <c r="D19" s="191">
        <v>0</v>
      </c>
      <c r="E19" s="191">
        <v>2205791</v>
      </c>
    </row>
    <row r="20" spans="1:5" ht="25.5" x14ac:dyDescent="0.25">
      <c r="A20" s="186" t="s">
        <v>420</v>
      </c>
      <c r="B20" s="187" t="s">
        <v>565</v>
      </c>
      <c r="C20" s="188">
        <v>51</v>
      </c>
      <c r="D20" s="188">
        <v>0</v>
      </c>
      <c r="E20" s="188">
        <v>60</v>
      </c>
    </row>
    <row r="21" spans="1:5" ht="25.5" x14ac:dyDescent="0.25">
      <c r="A21" s="189" t="s">
        <v>566</v>
      </c>
      <c r="B21" s="190" t="s">
        <v>567</v>
      </c>
      <c r="C21" s="191">
        <v>51</v>
      </c>
      <c r="D21" s="191">
        <v>0</v>
      </c>
      <c r="E21" s="191">
        <v>60</v>
      </c>
    </row>
    <row r="22" spans="1:5" ht="25.5" x14ac:dyDescent="0.25">
      <c r="A22" s="189" t="s">
        <v>572</v>
      </c>
      <c r="B22" s="190" t="s">
        <v>573</v>
      </c>
      <c r="C22" s="191">
        <v>51</v>
      </c>
      <c r="D22" s="191">
        <v>0</v>
      </c>
      <c r="E22" s="191">
        <v>60</v>
      </c>
    </row>
    <row r="23" spans="1:5" x14ac:dyDescent="0.25">
      <c r="A23" s="189" t="s">
        <v>574</v>
      </c>
      <c r="B23" s="190" t="s">
        <v>575</v>
      </c>
      <c r="C23" s="191">
        <v>-382892</v>
      </c>
      <c r="D23" s="191">
        <v>0</v>
      </c>
      <c r="E23" s="191">
        <v>2205851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workbookViewId="0">
      <selection activeCell="A2" sqref="A2:E2"/>
    </sheetView>
  </sheetViews>
  <sheetFormatPr defaultRowHeight="15" x14ac:dyDescent="0.25"/>
  <cols>
    <col min="1" max="1" width="9.5703125" style="175" customWidth="1"/>
    <col min="2" max="2" width="41" style="175" customWidth="1"/>
    <col min="3" max="3" width="22.140625" style="175" customWidth="1"/>
    <col min="4" max="4" width="12.5703125" style="175" customWidth="1"/>
    <col min="5" max="5" width="17.28515625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x14ac:dyDescent="0.25">
      <c r="A1" s="235" t="s">
        <v>583</v>
      </c>
      <c r="B1" s="236"/>
      <c r="C1" s="236"/>
      <c r="D1" s="236"/>
      <c r="E1" s="236"/>
    </row>
    <row r="2" spans="1:5" x14ac:dyDescent="0.25">
      <c r="A2" s="232" t="s">
        <v>632</v>
      </c>
      <c r="B2" s="233"/>
      <c r="C2" s="233"/>
      <c r="D2" s="233"/>
      <c r="E2" s="234"/>
    </row>
    <row r="3" spans="1:5" ht="33.75" customHeight="1" x14ac:dyDescent="0.25">
      <c r="A3" s="196" t="s">
        <v>376</v>
      </c>
      <c r="B3" s="196" t="s">
        <v>164</v>
      </c>
      <c r="C3" s="196" t="s">
        <v>403</v>
      </c>
      <c r="D3" s="196" t="s">
        <v>404</v>
      </c>
      <c r="E3" s="196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93" t="s">
        <v>380</v>
      </c>
      <c r="B5" s="194" t="s">
        <v>537</v>
      </c>
      <c r="C5" s="195">
        <v>6395804</v>
      </c>
      <c r="D5" s="195">
        <v>0</v>
      </c>
      <c r="E5" s="195">
        <v>7781241</v>
      </c>
    </row>
    <row r="6" spans="1:5" ht="25.5" x14ac:dyDescent="0.25">
      <c r="A6" s="196" t="s">
        <v>384</v>
      </c>
      <c r="B6" s="197" t="s">
        <v>539</v>
      </c>
      <c r="C6" s="198">
        <v>6395804</v>
      </c>
      <c r="D6" s="198">
        <v>0</v>
      </c>
      <c r="E6" s="198">
        <v>7781241</v>
      </c>
    </row>
    <row r="7" spans="1:5" ht="25.5" x14ac:dyDescent="0.25">
      <c r="A7" s="193" t="s">
        <v>410</v>
      </c>
      <c r="B7" s="194" t="s">
        <v>540</v>
      </c>
      <c r="C7" s="195">
        <v>59611401</v>
      </c>
      <c r="D7" s="195">
        <v>0</v>
      </c>
      <c r="E7" s="195">
        <v>64388498</v>
      </c>
    </row>
    <row r="8" spans="1:5" x14ac:dyDescent="0.25">
      <c r="A8" s="193" t="s">
        <v>414</v>
      </c>
      <c r="B8" s="194" t="s">
        <v>544</v>
      </c>
      <c r="C8" s="195">
        <v>13</v>
      </c>
      <c r="D8" s="195">
        <v>0</v>
      </c>
      <c r="E8" s="195">
        <v>301652</v>
      </c>
    </row>
    <row r="9" spans="1:5" ht="25.5" x14ac:dyDescent="0.25">
      <c r="A9" s="196" t="s">
        <v>545</v>
      </c>
      <c r="B9" s="197" t="s">
        <v>546</v>
      </c>
      <c r="C9" s="198">
        <v>59611414</v>
      </c>
      <c r="D9" s="198">
        <v>0</v>
      </c>
      <c r="E9" s="198">
        <v>64690150</v>
      </c>
    </row>
    <row r="10" spans="1:5" x14ac:dyDescent="0.25">
      <c r="A10" s="193" t="s">
        <v>416</v>
      </c>
      <c r="B10" s="194" t="s">
        <v>547</v>
      </c>
      <c r="C10" s="195">
        <v>653887</v>
      </c>
      <c r="D10" s="195">
        <v>0</v>
      </c>
      <c r="E10" s="195">
        <v>771170</v>
      </c>
    </row>
    <row r="11" spans="1:5" x14ac:dyDescent="0.25">
      <c r="A11" s="193" t="s">
        <v>288</v>
      </c>
      <c r="B11" s="194" t="s">
        <v>548</v>
      </c>
      <c r="C11" s="195">
        <v>8282690</v>
      </c>
      <c r="D11" s="195">
        <v>0</v>
      </c>
      <c r="E11" s="195">
        <v>9156912</v>
      </c>
    </row>
    <row r="12" spans="1:5" x14ac:dyDescent="0.25">
      <c r="A12" s="196" t="s">
        <v>392</v>
      </c>
      <c r="B12" s="197" t="s">
        <v>551</v>
      </c>
      <c r="C12" s="198">
        <v>8936577</v>
      </c>
      <c r="D12" s="198">
        <v>0</v>
      </c>
      <c r="E12" s="198">
        <v>9928082</v>
      </c>
    </row>
    <row r="13" spans="1:5" x14ac:dyDescent="0.25">
      <c r="A13" s="193" t="s">
        <v>552</v>
      </c>
      <c r="B13" s="194" t="s">
        <v>553</v>
      </c>
      <c r="C13" s="195">
        <v>40204204</v>
      </c>
      <c r="D13" s="195">
        <v>0</v>
      </c>
      <c r="E13" s="195">
        <v>42601372</v>
      </c>
    </row>
    <row r="14" spans="1:5" x14ac:dyDescent="0.25">
      <c r="A14" s="193" t="s">
        <v>554</v>
      </c>
      <c r="B14" s="194" t="s">
        <v>555</v>
      </c>
      <c r="C14" s="195">
        <v>4420327</v>
      </c>
      <c r="D14" s="195">
        <v>0</v>
      </c>
      <c r="E14" s="195">
        <v>6966387</v>
      </c>
    </row>
    <row r="15" spans="1:5" x14ac:dyDescent="0.25">
      <c r="A15" s="193" t="s">
        <v>556</v>
      </c>
      <c r="B15" s="194" t="s">
        <v>557</v>
      </c>
      <c r="C15" s="195">
        <v>10467160</v>
      </c>
      <c r="D15" s="195">
        <v>0</v>
      </c>
      <c r="E15" s="195">
        <v>9924110</v>
      </c>
    </row>
    <row r="16" spans="1:5" x14ac:dyDescent="0.25">
      <c r="A16" s="196" t="s">
        <v>418</v>
      </c>
      <c r="B16" s="197" t="s">
        <v>558</v>
      </c>
      <c r="C16" s="198">
        <v>55091691</v>
      </c>
      <c r="D16" s="198">
        <v>0</v>
      </c>
      <c r="E16" s="198">
        <v>59491869</v>
      </c>
    </row>
    <row r="17" spans="1:5" x14ac:dyDescent="0.25">
      <c r="A17" s="196" t="s">
        <v>559</v>
      </c>
      <c r="B17" s="197" t="s">
        <v>560</v>
      </c>
      <c r="C17" s="198">
        <v>1492923</v>
      </c>
      <c r="D17" s="198">
        <v>0</v>
      </c>
      <c r="E17" s="198">
        <v>1451769</v>
      </c>
    </row>
    <row r="18" spans="1:5" x14ac:dyDescent="0.25">
      <c r="A18" s="196" t="s">
        <v>561</v>
      </c>
      <c r="B18" s="197" t="s">
        <v>562</v>
      </c>
      <c r="C18" s="198">
        <v>2063399</v>
      </c>
      <c r="D18" s="198">
        <v>0</v>
      </c>
      <c r="E18" s="198">
        <v>2001650</v>
      </c>
    </row>
    <row r="19" spans="1:5" ht="25.5" x14ac:dyDescent="0.25">
      <c r="A19" s="196" t="s">
        <v>563</v>
      </c>
      <c r="B19" s="197" t="s">
        <v>564</v>
      </c>
      <c r="C19" s="198">
        <v>-1577372</v>
      </c>
      <c r="D19" s="198">
        <v>0</v>
      </c>
      <c r="E19" s="198">
        <v>-401979</v>
      </c>
    </row>
    <row r="20" spans="1:5" ht="25.5" x14ac:dyDescent="0.25">
      <c r="A20" s="193" t="s">
        <v>420</v>
      </c>
      <c r="B20" s="194" t="s">
        <v>565</v>
      </c>
      <c r="C20" s="195">
        <v>139</v>
      </c>
      <c r="D20" s="195">
        <v>0</v>
      </c>
      <c r="E20" s="195">
        <v>329</v>
      </c>
    </row>
    <row r="21" spans="1:5" ht="25.5" x14ac:dyDescent="0.25">
      <c r="A21" s="196" t="s">
        <v>566</v>
      </c>
      <c r="B21" s="197" t="s">
        <v>567</v>
      </c>
      <c r="C21" s="198">
        <v>139</v>
      </c>
      <c r="D21" s="198">
        <v>0</v>
      </c>
      <c r="E21" s="198">
        <v>329</v>
      </c>
    </row>
    <row r="22" spans="1:5" x14ac:dyDescent="0.25">
      <c r="A22" s="193" t="s">
        <v>568</v>
      </c>
      <c r="B22" s="194" t="s">
        <v>569</v>
      </c>
      <c r="C22" s="195">
        <v>0</v>
      </c>
      <c r="D22" s="195">
        <v>0</v>
      </c>
      <c r="E22" s="195">
        <v>12762</v>
      </c>
    </row>
    <row r="23" spans="1:5" ht="25.5" x14ac:dyDescent="0.25">
      <c r="A23" s="196" t="s">
        <v>570</v>
      </c>
      <c r="B23" s="197" t="s">
        <v>571</v>
      </c>
      <c r="C23" s="198">
        <v>0</v>
      </c>
      <c r="D23" s="198">
        <v>0</v>
      </c>
      <c r="E23" s="198">
        <v>12762</v>
      </c>
    </row>
    <row r="24" spans="1:5" ht="25.5" x14ac:dyDescent="0.25">
      <c r="A24" s="196" t="s">
        <v>572</v>
      </c>
      <c r="B24" s="197" t="s">
        <v>573</v>
      </c>
      <c r="C24" s="198">
        <v>139</v>
      </c>
      <c r="D24" s="198">
        <v>0</v>
      </c>
      <c r="E24" s="198">
        <v>-12433</v>
      </c>
    </row>
    <row r="25" spans="1:5" x14ac:dyDescent="0.25">
      <c r="A25" s="196" t="s">
        <v>574</v>
      </c>
      <c r="B25" s="197" t="s">
        <v>575</v>
      </c>
      <c r="C25" s="198">
        <v>-1577233</v>
      </c>
      <c r="D25" s="198">
        <v>0</v>
      </c>
      <c r="E25" s="198">
        <v>-414412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workbookViewId="0">
      <selection activeCell="A2" sqref="A2:E2"/>
    </sheetView>
  </sheetViews>
  <sheetFormatPr defaultRowHeight="15" x14ac:dyDescent="0.25"/>
  <cols>
    <col min="1" max="1" width="8.140625" style="175" customWidth="1"/>
    <col min="2" max="2" width="41" style="175" customWidth="1"/>
    <col min="3" max="3" width="14.7109375" style="175" customWidth="1"/>
    <col min="4" max="4" width="17.7109375" style="175" customWidth="1"/>
    <col min="5" max="5" width="18" style="175" customWidth="1"/>
    <col min="6" max="256" width="9.140625" style="175"/>
    <col min="257" max="257" width="8.140625" style="175" customWidth="1"/>
    <col min="258" max="258" width="41" style="175" customWidth="1"/>
    <col min="259" max="261" width="32.85546875" style="175" customWidth="1"/>
    <col min="262" max="512" width="9.140625" style="175"/>
    <col min="513" max="513" width="8.140625" style="175" customWidth="1"/>
    <col min="514" max="514" width="41" style="175" customWidth="1"/>
    <col min="515" max="517" width="32.85546875" style="175" customWidth="1"/>
    <col min="518" max="768" width="9.140625" style="175"/>
    <col min="769" max="769" width="8.140625" style="175" customWidth="1"/>
    <col min="770" max="770" width="41" style="175" customWidth="1"/>
    <col min="771" max="773" width="32.85546875" style="175" customWidth="1"/>
    <col min="774" max="1024" width="9.140625" style="175"/>
    <col min="1025" max="1025" width="8.140625" style="175" customWidth="1"/>
    <col min="1026" max="1026" width="41" style="175" customWidth="1"/>
    <col min="1027" max="1029" width="32.85546875" style="175" customWidth="1"/>
    <col min="1030" max="1280" width="9.140625" style="175"/>
    <col min="1281" max="1281" width="8.140625" style="175" customWidth="1"/>
    <col min="1282" max="1282" width="41" style="175" customWidth="1"/>
    <col min="1283" max="1285" width="32.85546875" style="175" customWidth="1"/>
    <col min="1286" max="1536" width="9.140625" style="175"/>
    <col min="1537" max="1537" width="8.140625" style="175" customWidth="1"/>
    <col min="1538" max="1538" width="41" style="175" customWidth="1"/>
    <col min="1539" max="1541" width="32.85546875" style="175" customWidth="1"/>
    <col min="1542" max="1792" width="9.140625" style="175"/>
    <col min="1793" max="1793" width="8.140625" style="175" customWidth="1"/>
    <col min="1794" max="1794" width="41" style="175" customWidth="1"/>
    <col min="1795" max="1797" width="32.85546875" style="175" customWidth="1"/>
    <col min="1798" max="2048" width="9.140625" style="175"/>
    <col min="2049" max="2049" width="8.140625" style="175" customWidth="1"/>
    <col min="2050" max="2050" width="41" style="175" customWidth="1"/>
    <col min="2051" max="2053" width="32.85546875" style="175" customWidth="1"/>
    <col min="2054" max="2304" width="9.140625" style="175"/>
    <col min="2305" max="2305" width="8.140625" style="175" customWidth="1"/>
    <col min="2306" max="2306" width="41" style="175" customWidth="1"/>
    <col min="2307" max="2309" width="32.85546875" style="175" customWidth="1"/>
    <col min="2310" max="2560" width="9.140625" style="175"/>
    <col min="2561" max="2561" width="8.140625" style="175" customWidth="1"/>
    <col min="2562" max="2562" width="41" style="175" customWidth="1"/>
    <col min="2563" max="2565" width="32.85546875" style="175" customWidth="1"/>
    <col min="2566" max="2816" width="9.140625" style="175"/>
    <col min="2817" max="2817" width="8.140625" style="175" customWidth="1"/>
    <col min="2818" max="2818" width="41" style="175" customWidth="1"/>
    <col min="2819" max="2821" width="32.85546875" style="175" customWidth="1"/>
    <col min="2822" max="3072" width="9.140625" style="175"/>
    <col min="3073" max="3073" width="8.140625" style="175" customWidth="1"/>
    <col min="3074" max="3074" width="41" style="175" customWidth="1"/>
    <col min="3075" max="3077" width="32.85546875" style="175" customWidth="1"/>
    <col min="3078" max="3328" width="9.140625" style="175"/>
    <col min="3329" max="3329" width="8.140625" style="175" customWidth="1"/>
    <col min="3330" max="3330" width="41" style="175" customWidth="1"/>
    <col min="3331" max="3333" width="32.85546875" style="175" customWidth="1"/>
    <col min="3334" max="3584" width="9.140625" style="175"/>
    <col min="3585" max="3585" width="8.140625" style="175" customWidth="1"/>
    <col min="3586" max="3586" width="41" style="175" customWidth="1"/>
    <col min="3587" max="3589" width="32.85546875" style="175" customWidth="1"/>
    <col min="3590" max="3840" width="9.140625" style="175"/>
    <col min="3841" max="3841" width="8.140625" style="175" customWidth="1"/>
    <col min="3842" max="3842" width="41" style="175" customWidth="1"/>
    <col min="3843" max="3845" width="32.85546875" style="175" customWidth="1"/>
    <col min="3846" max="4096" width="9.140625" style="175"/>
    <col min="4097" max="4097" width="8.140625" style="175" customWidth="1"/>
    <col min="4098" max="4098" width="41" style="175" customWidth="1"/>
    <col min="4099" max="4101" width="32.85546875" style="175" customWidth="1"/>
    <col min="4102" max="4352" width="9.140625" style="175"/>
    <col min="4353" max="4353" width="8.140625" style="175" customWidth="1"/>
    <col min="4354" max="4354" width="41" style="175" customWidth="1"/>
    <col min="4355" max="4357" width="32.85546875" style="175" customWidth="1"/>
    <col min="4358" max="4608" width="9.140625" style="175"/>
    <col min="4609" max="4609" width="8.140625" style="175" customWidth="1"/>
    <col min="4610" max="4610" width="41" style="175" customWidth="1"/>
    <col min="4611" max="4613" width="32.85546875" style="175" customWidth="1"/>
    <col min="4614" max="4864" width="9.140625" style="175"/>
    <col min="4865" max="4865" width="8.140625" style="175" customWidth="1"/>
    <col min="4866" max="4866" width="41" style="175" customWidth="1"/>
    <col min="4867" max="4869" width="32.85546875" style="175" customWidth="1"/>
    <col min="4870" max="5120" width="9.140625" style="175"/>
    <col min="5121" max="5121" width="8.140625" style="175" customWidth="1"/>
    <col min="5122" max="5122" width="41" style="175" customWidth="1"/>
    <col min="5123" max="5125" width="32.85546875" style="175" customWidth="1"/>
    <col min="5126" max="5376" width="9.140625" style="175"/>
    <col min="5377" max="5377" width="8.140625" style="175" customWidth="1"/>
    <col min="5378" max="5378" width="41" style="175" customWidth="1"/>
    <col min="5379" max="5381" width="32.85546875" style="175" customWidth="1"/>
    <col min="5382" max="5632" width="9.140625" style="175"/>
    <col min="5633" max="5633" width="8.140625" style="175" customWidth="1"/>
    <col min="5634" max="5634" width="41" style="175" customWidth="1"/>
    <col min="5635" max="5637" width="32.85546875" style="175" customWidth="1"/>
    <col min="5638" max="5888" width="9.140625" style="175"/>
    <col min="5889" max="5889" width="8.140625" style="175" customWidth="1"/>
    <col min="5890" max="5890" width="41" style="175" customWidth="1"/>
    <col min="5891" max="5893" width="32.85546875" style="175" customWidth="1"/>
    <col min="5894" max="6144" width="9.140625" style="175"/>
    <col min="6145" max="6145" width="8.140625" style="175" customWidth="1"/>
    <col min="6146" max="6146" width="41" style="175" customWidth="1"/>
    <col min="6147" max="6149" width="32.85546875" style="175" customWidth="1"/>
    <col min="6150" max="6400" width="9.140625" style="175"/>
    <col min="6401" max="6401" width="8.140625" style="175" customWidth="1"/>
    <col min="6402" max="6402" width="41" style="175" customWidth="1"/>
    <col min="6403" max="6405" width="32.85546875" style="175" customWidth="1"/>
    <col min="6406" max="6656" width="9.140625" style="175"/>
    <col min="6657" max="6657" width="8.140625" style="175" customWidth="1"/>
    <col min="6658" max="6658" width="41" style="175" customWidth="1"/>
    <col min="6659" max="6661" width="32.85546875" style="175" customWidth="1"/>
    <col min="6662" max="6912" width="9.140625" style="175"/>
    <col min="6913" max="6913" width="8.140625" style="175" customWidth="1"/>
    <col min="6914" max="6914" width="41" style="175" customWidth="1"/>
    <col min="6915" max="6917" width="32.85546875" style="175" customWidth="1"/>
    <col min="6918" max="7168" width="9.140625" style="175"/>
    <col min="7169" max="7169" width="8.140625" style="175" customWidth="1"/>
    <col min="7170" max="7170" width="41" style="175" customWidth="1"/>
    <col min="7171" max="7173" width="32.85546875" style="175" customWidth="1"/>
    <col min="7174" max="7424" width="9.140625" style="175"/>
    <col min="7425" max="7425" width="8.140625" style="175" customWidth="1"/>
    <col min="7426" max="7426" width="41" style="175" customWidth="1"/>
    <col min="7427" max="7429" width="32.85546875" style="175" customWidth="1"/>
    <col min="7430" max="7680" width="9.140625" style="175"/>
    <col min="7681" max="7681" width="8.140625" style="175" customWidth="1"/>
    <col min="7682" max="7682" width="41" style="175" customWidth="1"/>
    <col min="7683" max="7685" width="32.85546875" style="175" customWidth="1"/>
    <col min="7686" max="7936" width="9.140625" style="175"/>
    <col min="7937" max="7937" width="8.140625" style="175" customWidth="1"/>
    <col min="7938" max="7938" width="41" style="175" customWidth="1"/>
    <col min="7939" max="7941" width="32.85546875" style="175" customWidth="1"/>
    <col min="7942" max="8192" width="9.140625" style="175"/>
    <col min="8193" max="8193" width="8.140625" style="175" customWidth="1"/>
    <col min="8194" max="8194" width="41" style="175" customWidth="1"/>
    <col min="8195" max="8197" width="32.85546875" style="175" customWidth="1"/>
    <col min="8198" max="8448" width="9.140625" style="175"/>
    <col min="8449" max="8449" width="8.140625" style="175" customWidth="1"/>
    <col min="8450" max="8450" width="41" style="175" customWidth="1"/>
    <col min="8451" max="8453" width="32.85546875" style="175" customWidth="1"/>
    <col min="8454" max="8704" width="9.140625" style="175"/>
    <col min="8705" max="8705" width="8.140625" style="175" customWidth="1"/>
    <col min="8706" max="8706" width="41" style="175" customWidth="1"/>
    <col min="8707" max="8709" width="32.85546875" style="175" customWidth="1"/>
    <col min="8710" max="8960" width="9.140625" style="175"/>
    <col min="8961" max="8961" width="8.140625" style="175" customWidth="1"/>
    <col min="8962" max="8962" width="41" style="175" customWidth="1"/>
    <col min="8963" max="8965" width="32.85546875" style="175" customWidth="1"/>
    <col min="8966" max="9216" width="9.140625" style="175"/>
    <col min="9217" max="9217" width="8.140625" style="175" customWidth="1"/>
    <col min="9218" max="9218" width="41" style="175" customWidth="1"/>
    <col min="9219" max="9221" width="32.85546875" style="175" customWidth="1"/>
    <col min="9222" max="9472" width="9.140625" style="175"/>
    <col min="9473" max="9473" width="8.140625" style="175" customWidth="1"/>
    <col min="9474" max="9474" width="41" style="175" customWidth="1"/>
    <col min="9475" max="9477" width="32.85546875" style="175" customWidth="1"/>
    <col min="9478" max="9728" width="9.140625" style="175"/>
    <col min="9729" max="9729" width="8.140625" style="175" customWidth="1"/>
    <col min="9730" max="9730" width="41" style="175" customWidth="1"/>
    <col min="9731" max="9733" width="32.85546875" style="175" customWidth="1"/>
    <col min="9734" max="9984" width="9.140625" style="175"/>
    <col min="9985" max="9985" width="8.140625" style="175" customWidth="1"/>
    <col min="9986" max="9986" width="41" style="175" customWidth="1"/>
    <col min="9987" max="9989" width="32.85546875" style="175" customWidth="1"/>
    <col min="9990" max="10240" width="9.140625" style="175"/>
    <col min="10241" max="10241" width="8.140625" style="175" customWidth="1"/>
    <col min="10242" max="10242" width="41" style="175" customWidth="1"/>
    <col min="10243" max="10245" width="32.85546875" style="175" customWidth="1"/>
    <col min="10246" max="10496" width="9.140625" style="175"/>
    <col min="10497" max="10497" width="8.140625" style="175" customWidth="1"/>
    <col min="10498" max="10498" width="41" style="175" customWidth="1"/>
    <col min="10499" max="10501" width="32.85546875" style="175" customWidth="1"/>
    <col min="10502" max="10752" width="9.140625" style="175"/>
    <col min="10753" max="10753" width="8.140625" style="175" customWidth="1"/>
    <col min="10754" max="10754" width="41" style="175" customWidth="1"/>
    <col min="10755" max="10757" width="32.85546875" style="175" customWidth="1"/>
    <col min="10758" max="11008" width="9.140625" style="175"/>
    <col min="11009" max="11009" width="8.140625" style="175" customWidth="1"/>
    <col min="11010" max="11010" width="41" style="175" customWidth="1"/>
    <col min="11011" max="11013" width="32.85546875" style="175" customWidth="1"/>
    <col min="11014" max="11264" width="9.140625" style="175"/>
    <col min="11265" max="11265" width="8.140625" style="175" customWidth="1"/>
    <col min="11266" max="11266" width="41" style="175" customWidth="1"/>
    <col min="11267" max="11269" width="32.85546875" style="175" customWidth="1"/>
    <col min="11270" max="11520" width="9.140625" style="175"/>
    <col min="11521" max="11521" width="8.140625" style="175" customWidth="1"/>
    <col min="11522" max="11522" width="41" style="175" customWidth="1"/>
    <col min="11523" max="11525" width="32.85546875" style="175" customWidth="1"/>
    <col min="11526" max="11776" width="9.140625" style="175"/>
    <col min="11777" max="11777" width="8.140625" style="175" customWidth="1"/>
    <col min="11778" max="11778" width="41" style="175" customWidth="1"/>
    <col min="11779" max="11781" width="32.85546875" style="175" customWidth="1"/>
    <col min="11782" max="12032" width="9.140625" style="175"/>
    <col min="12033" max="12033" width="8.140625" style="175" customWidth="1"/>
    <col min="12034" max="12034" width="41" style="175" customWidth="1"/>
    <col min="12035" max="12037" width="32.85546875" style="175" customWidth="1"/>
    <col min="12038" max="12288" width="9.140625" style="175"/>
    <col min="12289" max="12289" width="8.140625" style="175" customWidth="1"/>
    <col min="12290" max="12290" width="41" style="175" customWidth="1"/>
    <col min="12291" max="12293" width="32.85546875" style="175" customWidth="1"/>
    <col min="12294" max="12544" width="9.140625" style="175"/>
    <col min="12545" max="12545" width="8.140625" style="175" customWidth="1"/>
    <col min="12546" max="12546" width="41" style="175" customWidth="1"/>
    <col min="12547" max="12549" width="32.85546875" style="175" customWidth="1"/>
    <col min="12550" max="12800" width="9.140625" style="175"/>
    <col min="12801" max="12801" width="8.140625" style="175" customWidth="1"/>
    <col min="12802" max="12802" width="41" style="175" customWidth="1"/>
    <col min="12803" max="12805" width="32.85546875" style="175" customWidth="1"/>
    <col min="12806" max="13056" width="9.140625" style="175"/>
    <col min="13057" max="13057" width="8.140625" style="175" customWidth="1"/>
    <col min="13058" max="13058" width="41" style="175" customWidth="1"/>
    <col min="13059" max="13061" width="32.85546875" style="175" customWidth="1"/>
    <col min="13062" max="13312" width="9.140625" style="175"/>
    <col min="13313" max="13313" width="8.140625" style="175" customWidth="1"/>
    <col min="13314" max="13314" width="41" style="175" customWidth="1"/>
    <col min="13315" max="13317" width="32.85546875" style="175" customWidth="1"/>
    <col min="13318" max="13568" width="9.140625" style="175"/>
    <col min="13569" max="13569" width="8.140625" style="175" customWidth="1"/>
    <col min="13570" max="13570" width="41" style="175" customWidth="1"/>
    <col min="13571" max="13573" width="32.85546875" style="175" customWidth="1"/>
    <col min="13574" max="13824" width="9.140625" style="175"/>
    <col min="13825" max="13825" width="8.140625" style="175" customWidth="1"/>
    <col min="13826" max="13826" width="41" style="175" customWidth="1"/>
    <col min="13827" max="13829" width="32.85546875" style="175" customWidth="1"/>
    <col min="13830" max="14080" width="9.140625" style="175"/>
    <col min="14081" max="14081" width="8.140625" style="175" customWidth="1"/>
    <col min="14082" max="14082" width="41" style="175" customWidth="1"/>
    <col min="14083" max="14085" width="32.85546875" style="175" customWidth="1"/>
    <col min="14086" max="14336" width="9.140625" style="175"/>
    <col min="14337" max="14337" width="8.140625" style="175" customWidth="1"/>
    <col min="14338" max="14338" width="41" style="175" customWidth="1"/>
    <col min="14339" max="14341" width="32.85546875" style="175" customWidth="1"/>
    <col min="14342" max="14592" width="9.140625" style="175"/>
    <col min="14593" max="14593" width="8.140625" style="175" customWidth="1"/>
    <col min="14594" max="14594" width="41" style="175" customWidth="1"/>
    <col min="14595" max="14597" width="32.85546875" style="175" customWidth="1"/>
    <col min="14598" max="14848" width="9.140625" style="175"/>
    <col min="14849" max="14849" width="8.140625" style="175" customWidth="1"/>
    <col min="14850" max="14850" width="41" style="175" customWidth="1"/>
    <col min="14851" max="14853" width="32.85546875" style="175" customWidth="1"/>
    <col min="14854" max="15104" width="9.140625" style="175"/>
    <col min="15105" max="15105" width="8.140625" style="175" customWidth="1"/>
    <col min="15106" max="15106" width="41" style="175" customWidth="1"/>
    <col min="15107" max="15109" width="32.85546875" style="175" customWidth="1"/>
    <col min="15110" max="15360" width="9.140625" style="175"/>
    <col min="15361" max="15361" width="8.140625" style="175" customWidth="1"/>
    <col min="15362" max="15362" width="41" style="175" customWidth="1"/>
    <col min="15363" max="15365" width="32.85546875" style="175" customWidth="1"/>
    <col min="15366" max="15616" width="9.140625" style="175"/>
    <col min="15617" max="15617" width="8.140625" style="175" customWidth="1"/>
    <col min="15618" max="15618" width="41" style="175" customWidth="1"/>
    <col min="15619" max="15621" width="32.85546875" style="175" customWidth="1"/>
    <col min="15622" max="15872" width="9.140625" style="175"/>
    <col min="15873" max="15873" width="8.140625" style="175" customWidth="1"/>
    <col min="15874" max="15874" width="41" style="175" customWidth="1"/>
    <col min="15875" max="15877" width="32.85546875" style="175" customWidth="1"/>
    <col min="15878" max="16128" width="9.140625" style="175"/>
    <col min="16129" max="16129" width="8.140625" style="175" customWidth="1"/>
    <col min="16130" max="16130" width="41" style="175" customWidth="1"/>
    <col min="16131" max="16133" width="32.85546875" style="175" customWidth="1"/>
    <col min="16134" max="16384" width="9.140625" style="175"/>
  </cols>
  <sheetData>
    <row r="1" spans="1:5" x14ac:dyDescent="0.25">
      <c r="A1" s="230" t="s">
        <v>584</v>
      </c>
      <c r="B1" s="231"/>
      <c r="C1" s="231"/>
      <c r="D1" s="231"/>
      <c r="E1" s="231"/>
    </row>
    <row r="2" spans="1:5" x14ac:dyDescent="0.25">
      <c r="A2" s="232" t="s">
        <v>633</v>
      </c>
      <c r="B2" s="233"/>
      <c r="C2" s="233"/>
      <c r="D2" s="233"/>
      <c r="E2" s="234"/>
    </row>
    <row r="3" spans="1:5" x14ac:dyDescent="0.25">
      <c r="A3" s="192" t="s">
        <v>376</v>
      </c>
      <c r="B3" s="192" t="s">
        <v>164</v>
      </c>
      <c r="C3" s="192" t="s">
        <v>403</v>
      </c>
      <c r="D3" s="192" t="s">
        <v>404</v>
      </c>
      <c r="E3" s="192" t="s">
        <v>405</v>
      </c>
    </row>
    <row r="4" spans="1:5" x14ac:dyDescent="0.25">
      <c r="A4" s="192">
        <v>1</v>
      </c>
      <c r="B4" s="192">
        <v>2</v>
      </c>
      <c r="C4" s="192">
        <v>3</v>
      </c>
      <c r="D4" s="192">
        <v>4</v>
      </c>
      <c r="E4" s="192">
        <v>5</v>
      </c>
    </row>
    <row r="5" spans="1:5" ht="25.5" x14ac:dyDescent="0.25">
      <c r="A5" s="186" t="s">
        <v>380</v>
      </c>
      <c r="B5" s="187" t="s">
        <v>537</v>
      </c>
      <c r="C5" s="188">
        <v>10610292</v>
      </c>
      <c r="D5" s="188">
        <v>0</v>
      </c>
      <c r="E5" s="188">
        <v>9863126</v>
      </c>
    </row>
    <row r="6" spans="1:5" ht="25.5" x14ac:dyDescent="0.25">
      <c r="A6" s="189" t="s">
        <v>384</v>
      </c>
      <c r="B6" s="190" t="s">
        <v>539</v>
      </c>
      <c r="C6" s="191">
        <v>10610292</v>
      </c>
      <c r="D6" s="191">
        <v>0</v>
      </c>
      <c r="E6" s="191">
        <v>9863126</v>
      </c>
    </row>
    <row r="7" spans="1:5" ht="25.5" x14ac:dyDescent="0.25">
      <c r="A7" s="186" t="s">
        <v>410</v>
      </c>
      <c r="B7" s="187" t="s">
        <v>540</v>
      </c>
      <c r="C7" s="188">
        <v>65161831</v>
      </c>
      <c r="D7" s="188">
        <v>0</v>
      </c>
      <c r="E7" s="188">
        <v>75906679</v>
      </c>
    </row>
    <row r="8" spans="1:5" x14ac:dyDescent="0.25">
      <c r="A8" s="186" t="s">
        <v>414</v>
      </c>
      <c r="B8" s="187" t="s">
        <v>544</v>
      </c>
      <c r="C8" s="188">
        <v>137154</v>
      </c>
      <c r="D8" s="188">
        <v>0</v>
      </c>
      <c r="E8" s="188">
        <v>24285</v>
      </c>
    </row>
    <row r="9" spans="1:5" ht="25.5" x14ac:dyDescent="0.25">
      <c r="A9" s="189" t="s">
        <v>545</v>
      </c>
      <c r="B9" s="190" t="s">
        <v>546</v>
      </c>
      <c r="C9" s="191">
        <v>65298985</v>
      </c>
      <c r="D9" s="191">
        <v>0</v>
      </c>
      <c r="E9" s="191">
        <v>75930964</v>
      </c>
    </row>
    <row r="10" spans="1:5" x14ac:dyDescent="0.25">
      <c r="A10" s="186" t="s">
        <v>416</v>
      </c>
      <c r="B10" s="187" t="s">
        <v>547</v>
      </c>
      <c r="C10" s="188">
        <v>6836084</v>
      </c>
      <c r="D10" s="188">
        <v>0</v>
      </c>
      <c r="E10" s="188">
        <v>8187716</v>
      </c>
    </row>
    <row r="11" spans="1:5" x14ac:dyDescent="0.25">
      <c r="A11" s="186" t="s">
        <v>288</v>
      </c>
      <c r="B11" s="187" t="s">
        <v>548</v>
      </c>
      <c r="C11" s="188">
        <v>7038871</v>
      </c>
      <c r="D11" s="188">
        <v>0</v>
      </c>
      <c r="E11" s="188">
        <v>6433264</v>
      </c>
    </row>
    <row r="12" spans="1:5" x14ac:dyDescent="0.25">
      <c r="A12" s="189" t="s">
        <v>392</v>
      </c>
      <c r="B12" s="190" t="s">
        <v>551</v>
      </c>
      <c r="C12" s="191">
        <v>13874955</v>
      </c>
      <c r="D12" s="191">
        <v>0</v>
      </c>
      <c r="E12" s="191">
        <v>14620980</v>
      </c>
    </row>
    <row r="13" spans="1:5" x14ac:dyDescent="0.25">
      <c r="A13" s="186" t="s">
        <v>552</v>
      </c>
      <c r="B13" s="187" t="s">
        <v>553</v>
      </c>
      <c r="C13" s="188">
        <v>43952592</v>
      </c>
      <c r="D13" s="188">
        <v>0</v>
      </c>
      <c r="E13" s="188">
        <v>45832799</v>
      </c>
    </row>
    <row r="14" spans="1:5" x14ac:dyDescent="0.25">
      <c r="A14" s="186" t="s">
        <v>554</v>
      </c>
      <c r="B14" s="187" t="s">
        <v>555</v>
      </c>
      <c r="C14" s="188">
        <v>2237045</v>
      </c>
      <c r="D14" s="188">
        <v>0</v>
      </c>
      <c r="E14" s="188">
        <v>7069198</v>
      </c>
    </row>
    <row r="15" spans="1:5" x14ac:dyDescent="0.25">
      <c r="A15" s="186" t="s">
        <v>556</v>
      </c>
      <c r="B15" s="187" t="s">
        <v>557</v>
      </c>
      <c r="C15" s="188">
        <v>11190160</v>
      </c>
      <c r="D15" s="188">
        <v>0</v>
      </c>
      <c r="E15" s="188">
        <v>10905415</v>
      </c>
    </row>
    <row r="16" spans="1:5" x14ac:dyDescent="0.25">
      <c r="A16" s="189" t="s">
        <v>418</v>
      </c>
      <c r="B16" s="190" t="s">
        <v>558</v>
      </c>
      <c r="C16" s="191">
        <v>57379797</v>
      </c>
      <c r="D16" s="191">
        <v>0</v>
      </c>
      <c r="E16" s="191">
        <v>63807412</v>
      </c>
    </row>
    <row r="17" spans="1:5" x14ac:dyDescent="0.25">
      <c r="A17" s="189" t="s">
        <v>559</v>
      </c>
      <c r="B17" s="190" t="s">
        <v>560</v>
      </c>
      <c r="C17" s="191">
        <v>305305</v>
      </c>
      <c r="D17" s="191">
        <v>0</v>
      </c>
      <c r="E17" s="191">
        <v>302604</v>
      </c>
    </row>
    <row r="18" spans="1:5" x14ac:dyDescent="0.25">
      <c r="A18" s="189" t="s">
        <v>561</v>
      </c>
      <c r="B18" s="190" t="s">
        <v>562</v>
      </c>
      <c r="C18" s="191">
        <v>5887807</v>
      </c>
      <c r="D18" s="191">
        <v>0</v>
      </c>
      <c r="E18" s="191">
        <v>6638815</v>
      </c>
    </row>
    <row r="19" spans="1:5" ht="25.5" x14ac:dyDescent="0.25">
      <c r="A19" s="189" t="s">
        <v>563</v>
      </c>
      <c r="B19" s="190" t="s">
        <v>564</v>
      </c>
      <c r="C19" s="191">
        <v>-1538587</v>
      </c>
      <c r="D19" s="191">
        <v>0</v>
      </c>
      <c r="E19" s="191">
        <v>424279</v>
      </c>
    </row>
    <row r="20" spans="1:5" ht="25.5" x14ac:dyDescent="0.25">
      <c r="A20" s="186" t="s">
        <v>420</v>
      </c>
      <c r="B20" s="187" t="s">
        <v>565</v>
      </c>
      <c r="C20" s="188">
        <v>164</v>
      </c>
      <c r="D20" s="188">
        <v>0</v>
      </c>
      <c r="E20" s="188">
        <v>174</v>
      </c>
    </row>
    <row r="21" spans="1:5" ht="25.5" x14ac:dyDescent="0.25">
      <c r="A21" s="189" t="s">
        <v>566</v>
      </c>
      <c r="B21" s="190" t="s">
        <v>567</v>
      </c>
      <c r="C21" s="191">
        <v>164</v>
      </c>
      <c r="D21" s="191">
        <v>0</v>
      </c>
      <c r="E21" s="191">
        <v>174</v>
      </c>
    </row>
    <row r="22" spans="1:5" x14ac:dyDescent="0.25">
      <c r="A22" s="186" t="s">
        <v>568</v>
      </c>
      <c r="B22" s="187" t="s">
        <v>569</v>
      </c>
      <c r="C22" s="188">
        <v>413</v>
      </c>
      <c r="D22" s="188">
        <v>0</v>
      </c>
      <c r="E22" s="188">
        <v>824</v>
      </c>
    </row>
    <row r="23" spans="1:5" ht="25.5" x14ac:dyDescent="0.25">
      <c r="A23" s="189" t="s">
        <v>570</v>
      </c>
      <c r="B23" s="190" t="s">
        <v>571</v>
      </c>
      <c r="C23" s="191">
        <v>413</v>
      </c>
      <c r="D23" s="191">
        <v>0</v>
      </c>
      <c r="E23" s="191">
        <v>824</v>
      </c>
    </row>
    <row r="24" spans="1:5" ht="25.5" x14ac:dyDescent="0.25">
      <c r="A24" s="189" t="s">
        <v>572</v>
      </c>
      <c r="B24" s="190" t="s">
        <v>573</v>
      </c>
      <c r="C24" s="191">
        <v>-249</v>
      </c>
      <c r="D24" s="191">
        <v>0</v>
      </c>
      <c r="E24" s="191">
        <v>-650</v>
      </c>
    </row>
    <row r="25" spans="1:5" x14ac:dyDescent="0.25">
      <c r="A25" s="189" t="s">
        <v>574</v>
      </c>
      <c r="B25" s="190" t="s">
        <v>575</v>
      </c>
      <c r="C25" s="191">
        <v>-1538836</v>
      </c>
      <c r="D25" s="191">
        <v>0</v>
      </c>
      <c r="E25" s="191">
        <v>423629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169</v>
      </c>
    </row>
    <row r="3" spans="1:3" x14ac:dyDescent="0.2">
      <c r="A3" s="232" t="s">
        <v>634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453958300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453958300</v>
      </c>
    </row>
    <row r="8" spans="1:3" x14ac:dyDescent="0.2">
      <c r="A8" s="199">
        <v>4</v>
      </c>
      <c r="B8" s="21" t="s">
        <v>162</v>
      </c>
      <c r="C8" s="200">
        <f>1569602641</f>
        <v>1569602641</v>
      </c>
    </row>
    <row r="9" spans="1:3" x14ac:dyDescent="0.2">
      <c r="A9" s="199">
        <v>5</v>
      </c>
      <c r="B9" s="21" t="s">
        <v>163</v>
      </c>
      <c r="C9" s="200">
        <v>1813354963</v>
      </c>
    </row>
    <row r="10" spans="1:3" x14ac:dyDescent="0.2">
      <c r="A10" s="199">
        <v>6</v>
      </c>
      <c r="B10" s="21" t="s">
        <v>588</v>
      </c>
      <c r="C10" s="200">
        <f>C7+C8-C9</f>
        <v>210205978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210205978</v>
      </c>
    </row>
  </sheetData>
  <mergeCells count="1">
    <mergeCell ref="A3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591</v>
      </c>
    </row>
    <row r="3" spans="1:3" x14ac:dyDescent="0.2">
      <c r="A3" s="232" t="s">
        <v>635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3160267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3160267</v>
      </c>
    </row>
    <row r="8" spans="1:3" x14ac:dyDescent="0.2">
      <c r="A8" s="199">
        <v>4</v>
      </c>
      <c r="B8" s="21" t="s">
        <v>162</v>
      </c>
      <c r="C8" s="200">
        <f>216101626+8252805</f>
        <v>224354431</v>
      </c>
    </row>
    <row r="9" spans="1:3" x14ac:dyDescent="0.2">
      <c r="A9" s="199">
        <v>5</v>
      </c>
      <c r="B9" s="21" t="s">
        <v>163</v>
      </c>
      <c r="C9" s="200">
        <f>11896965+213536798</f>
        <v>225433763</v>
      </c>
    </row>
    <row r="10" spans="1:3" x14ac:dyDescent="0.2">
      <c r="A10" s="199">
        <v>6</v>
      </c>
      <c r="B10" s="21" t="s">
        <v>588</v>
      </c>
      <c r="C10" s="200">
        <f>C7+C8-C9</f>
        <v>2080935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2080935</v>
      </c>
    </row>
  </sheetData>
  <mergeCells count="1">
    <mergeCell ref="A3:C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22" style="1" customWidth="1"/>
    <col min="4" max="16384" width="9.140625" style="1"/>
  </cols>
  <sheetData>
    <row r="2" spans="1:3" ht="15.75" x14ac:dyDescent="0.25">
      <c r="B2" s="204" t="s">
        <v>590</v>
      </c>
      <c r="C2" s="205" t="s">
        <v>196</v>
      </c>
    </row>
    <row r="3" spans="1:3" x14ac:dyDescent="0.2">
      <c r="A3" s="232" t="s">
        <v>636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1161005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1161005</v>
      </c>
    </row>
    <row r="8" spans="1:3" x14ac:dyDescent="0.2">
      <c r="A8" s="199">
        <v>4</v>
      </c>
      <c r="B8" s="21" t="s">
        <v>162</v>
      </c>
      <c r="C8" s="200">
        <f>295662586+1389944</f>
        <v>297052530</v>
      </c>
    </row>
    <row r="9" spans="1:3" x14ac:dyDescent="0.2">
      <c r="A9" s="199">
        <v>5</v>
      </c>
      <c r="B9" s="21" t="s">
        <v>163</v>
      </c>
      <c r="C9" s="200">
        <f>3825007+290752051</f>
        <v>294577058</v>
      </c>
    </row>
    <row r="10" spans="1:3" x14ac:dyDescent="0.2">
      <c r="A10" s="199">
        <v>6</v>
      </c>
      <c r="B10" s="21" t="s">
        <v>588</v>
      </c>
      <c r="C10" s="200">
        <f>C7+C8-C9</f>
        <v>3636477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3636477</v>
      </c>
    </row>
  </sheetData>
  <mergeCells count="1">
    <mergeCell ref="A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194</v>
      </c>
    </row>
    <row r="3" spans="1:3" x14ac:dyDescent="0.2">
      <c r="A3" s="232" t="s">
        <v>637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1989661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1989661</v>
      </c>
    </row>
    <row r="8" spans="1:3" x14ac:dyDescent="0.2">
      <c r="A8" s="199">
        <v>4</v>
      </c>
      <c r="B8" s="21" t="s">
        <v>162</v>
      </c>
      <c r="C8" s="200">
        <f>48916494</f>
        <v>48916494</v>
      </c>
    </row>
    <row r="9" spans="1:3" x14ac:dyDescent="0.2">
      <c r="A9" s="199">
        <v>5</v>
      </c>
      <c r="B9" s="21" t="s">
        <v>163</v>
      </c>
      <c r="C9" s="200">
        <f>2070884+46235999+134777</f>
        <v>48441660</v>
      </c>
    </row>
    <row r="10" spans="1:3" x14ac:dyDescent="0.2">
      <c r="A10" s="199">
        <v>6</v>
      </c>
      <c r="B10" s="21" t="s">
        <v>588</v>
      </c>
      <c r="C10" s="200">
        <f>C7+C8-C9</f>
        <v>2464495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2464495</v>
      </c>
    </row>
  </sheetData>
  <mergeCells count="1"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G48"/>
  <sheetViews>
    <sheetView zoomScaleNormal="100" workbookViewId="0">
      <selection activeCell="A4" sqref="A4:B4"/>
    </sheetView>
  </sheetViews>
  <sheetFormatPr defaultRowHeight="11.25" x14ac:dyDescent="0.2"/>
  <cols>
    <col min="1" max="1" width="36.85546875" style="138" customWidth="1"/>
    <col min="2" max="2" width="16.5703125" style="138" bestFit="1" customWidth="1"/>
    <col min="3" max="3" width="10.85546875" style="138" bestFit="1" customWidth="1"/>
    <col min="4" max="4" width="9.85546875" style="138" bestFit="1" customWidth="1"/>
    <col min="5" max="5" width="9.140625" style="138"/>
    <col min="6" max="6" width="14.42578125" style="138" customWidth="1"/>
    <col min="7" max="7" width="16.140625" style="30" bestFit="1" customWidth="1"/>
    <col min="8" max="16384" width="9.140625" style="138"/>
  </cols>
  <sheetData>
    <row r="2" spans="1:2" ht="36" customHeight="1" x14ac:dyDescent="0.2">
      <c r="A2" s="221" t="s">
        <v>374</v>
      </c>
      <c r="B2" s="221"/>
    </row>
    <row r="3" spans="1:2" x14ac:dyDescent="0.2">
      <c r="A3" s="166"/>
      <c r="B3" s="166"/>
    </row>
    <row r="4" spans="1:2" x14ac:dyDescent="0.2">
      <c r="A4" s="220" t="s">
        <v>611</v>
      </c>
      <c r="B4" s="220"/>
    </row>
    <row r="5" spans="1:2" x14ac:dyDescent="0.2">
      <c r="A5" s="165" t="s">
        <v>166</v>
      </c>
      <c r="B5" s="165" t="s">
        <v>375</v>
      </c>
    </row>
    <row r="6" spans="1:2" x14ac:dyDescent="0.2">
      <c r="A6" s="165">
        <v>1</v>
      </c>
      <c r="B6" s="165">
        <v>2</v>
      </c>
    </row>
    <row r="7" spans="1:2" x14ac:dyDescent="0.2">
      <c r="A7" s="139" t="s">
        <v>169</v>
      </c>
      <c r="B7" s="165"/>
    </row>
    <row r="8" spans="1:2" x14ac:dyDescent="0.2">
      <c r="A8" s="16" t="s">
        <v>314</v>
      </c>
      <c r="B8" s="174">
        <v>1127760</v>
      </c>
    </row>
    <row r="9" spans="1:2" ht="22.5" x14ac:dyDescent="0.2">
      <c r="A9" s="16" t="s">
        <v>315</v>
      </c>
      <c r="B9" s="174">
        <v>742950</v>
      </c>
    </row>
    <row r="10" spans="1:2" x14ac:dyDescent="0.2">
      <c r="A10" s="16" t="s">
        <v>316</v>
      </c>
      <c r="B10" s="174">
        <v>1193800</v>
      </c>
    </row>
    <row r="11" spans="1:2" ht="22.5" x14ac:dyDescent="0.2">
      <c r="A11" s="16" t="s">
        <v>317</v>
      </c>
      <c r="B11" s="174">
        <v>2972589</v>
      </c>
    </row>
    <row r="12" spans="1:2" x14ac:dyDescent="0.2">
      <c r="A12" s="16" t="s">
        <v>318</v>
      </c>
      <c r="B12" s="174">
        <v>54761186</v>
      </c>
    </row>
    <row r="13" spans="1:2" x14ac:dyDescent="0.2">
      <c r="A13" s="16" t="s">
        <v>319</v>
      </c>
      <c r="B13" s="174">
        <v>31095000</v>
      </c>
    </row>
    <row r="14" spans="1:2" ht="22.5" x14ac:dyDescent="0.2">
      <c r="A14" s="16" t="s">
        <v>320</v>
      </c>
      <c r="B14" s="174">
        <v>1045050</v>
      </c>
    </row>
    <row r="15" spans="1:2" x14ac:dyDescent="0.2">
      <c r="A15" s="16" t="s">
        <v>321</v>
      </c>
      <c r="B15" s="174">
        <v>134513</v>
      </c>
    </row>
    <row r="16" spans="1:2" x14ac:dyDescent="0.2">
      <c r="A16" s="16" t="s">
        <v>322</v>
      </c>
      <c r="B16" s="174">
        <v>1372159</v>
      </c>
    </row>
    <row r="17" spans="1:3" x14ac:dyDescent="0.2">
      <c r="A17" s="16" t="s">
        <v>323</v>
      </c>
      <c r="B17" s="174">
        <v>444608</v>
      </c>
    </row>
    <row r="18" spans="1:3" x14ac:dyDescent="0.2">
      <c r="A18" s="16" t="s">
        <v>324</v>
      </c>
      <c r="B18" s="174">
        <v>198628</v>
      </c>
    </row>
    <row r="19" spans="1:3" x14ac:dyDescent="0.2">
      <c r="A19" s="16" t="s">
        <v>325</v>
      </c>
      <c r="B19" s="174">
        <v>6512801</v>
      </c>
    </row>
    <row r="20" spans="1:3" x14ac:dyDescent="0.2">
      <c r="A20" s="16" t="s">
        <v>326</v>
      </c>
      <c r="B20" s="174">
        <v>6531420</v>
      </c>
    </row>
    <row r="21" spans="1:3" x14ac:dyDescent="0.2">
      <c r="A21" s="16" t="s">
        <v>327</v>
      </c>
      <c r="B21" s="174">
        <v>39500</v>
      </c>
    </row>
    <row r="22" spans="1:3" x14ac:dyDescent="0.2">
      <c r="A22" s="16" t="s">
        <v>328</v>
      </c>
      <c r="B22" s="174">
        <v>100000</v>
      </c>
    </row>
    <row r="23" spans="1:3" x14ac:dyDescent="0.2">
      <c r="A23" s="16" t="s">
        <v>329</v>
      </c>
      <c r="B23" s="174">
        <v>294224</v>
      </c>
    </row>
    <row r="24" spans="1:3" x14ac:dyDescent="0.2">
      <c r="A24" s="16" t="s">
        <v>330</v>
      </c>
      <c r="B24" s="174">
        <v>1316374</v>
      </c>
    </row>
    <row r="25" spans="1:3" x14ac:dyDescent="0.2">
      <c r="A25" s="16" t="s">
        <v>331</v>
      </c>
      <c r="B25" s="174">
        <v>750000</v>
      </c>
    </row>
    <row r="26" spans="1:3" x14ac:dyDescent="0.2">
      <c r="A26" s="16" t="s">
        <v>332</v>
      </c>
      <c r="B26" s="174">
        <v>37498</v>
      </c>
    </row>
    <row r="27" spans="1:3" x14ac:dyDescent="0.2">
      <c r="A27" s="16" t="s">
        <v>333</v>
      </c>
      <c r="B27" s="174">
        <v>170900</v>
      </c>
    </row>
    <row r="28" spans="1:3" x14ac:dyDescent="0.2">
      <c r="A28" s="35" t="s">
        <v>354</v>
      </c>
      <c r="B28" s="18"/>
    </row>
    <row r="29" spans="1:3" x14ac:dyDescent="0.2">
      <c r="A29" s="16" t="s">
        <v>352</v>
      </c>
      <c r="B29" s="174">
        <v>345502</v>
      </c>
    </row>
    <row r="30" spans="1:3" x14ac:dyDescent="0.2">
      <c r="A30" s="16" t="s">
        <v>353</v>
      </c>
      <c r="B30" s="174">
        <v>143307</v>
      </c>
      <c r="C30" s="173">
        <f>SUM(B29:B31)</f>
        <v>1267382</v>
      </c>
    </row>
    <row r="31" spans="1:3" x14ac:dyDescent="0.2">
      <c r="A31" s="16" t="s">
        <v>356</v>
      </c>
      <c r="B31" s="174">
        <v>778573</v>
      </c>
    </row>
    <row r="32" spans="1:3" x14ac:dyDescent="0.2">
      <c r="A32" s="35" t="s">
        <v>355</v>
      </c>
      <c r="B32" s="18"/>
    </row>
    <row r="33" spans="1:3" x14ac:dyDescent="0.2">
      <c r="A33" s="16" t="s">
        <v>356</v>
      </c>
      <c r="B33" s="18">
        <v>1281836</v>
      </c>
      <c r="C33" s="173">
        <f>B33</f>
        <v>1281836</v>
      </c>
    </row>
    <row r="34" spans="1:3" x14ac:dyDescent="0.2">
      <c r="A34" s="35" t="s">
        <v>357</v>
      </c>
      <c r="B34" s="18"/>
      <c r="C34" s="173"/>
    </row>
    <row r="35" spans="1:3" x14ac:dyDescent="0.2">
      <c r="A35" s="16" t="s">
        <v>356</v>
      </c>
      <c r="B35" s="18">
        <v>2822576</v>
      </c>
      <c r="C35" s="173">
        <v>2822576</v>
      </c>
    </row>
    <row r="36" spans="1:3" x14ac:dyDescent="0.2">
      <c r="A36" s="35" t="s">
        <v>359</v>
      </c>
      <c r="B36" s="18"/>
      <c r="C36" s="173"/>
    </row>
    <row r="37" spans="1:3" x14ac:dyDescent="0.2">
      <c r="A37" s="16" t="s">
        <v>360</v>
      </c>
      <c r="B37" s="18">
        <v>716481</v>
      </c>
      <c r="C37" s="173"/>
    </row>
    <row r="38" spans="1:3" x14ac:dyDescent="0.2">
      <c r="A38" s="16" t="s">
        <v>361</v>
      </c>
      <c r="B38" s="18">
        <v>856910</v>
      </c>
      <c r="C38" s="173"/>
    </row>
    <row r="39" spans="1:3" x14ac:dyDescent="0.2">
      <c r="A39" s="16" t="s">
        <v>356</v>
      </c>
      <c r="B39" s="18">
        <v>442332</v>
      </c>
      <c r="C39" s="173">
        <v>2015723</v>
      </c>
    </row>
    <row r="40" spans="1:3" x14ac:dyDescent="0.2">
      <c r="A40" s="35" t="s">
        <v>362</v>
      </c>
      <c r="B40" s="18"/>
      <c r="C40" s="173"/>
    </row>
    <row r="41" spans="1:3" x14ac:dyDescent="0.2">
      <c r="A41" s="16" t="s">
        <v>356</v>
      </c>
      <c r="B41" s="18">
        <v>591551</v>
      </c>
      <c r="C41" s="173">
        <v>591551</v>
      </c>
    </row>
    <row r="42" spans="1:3" x14ac:dyDescent="0.2">
      <c r="A42" s="35" t="s">
        <v>363</v>
      </c>
      <c r="B42" s="18"/>
      <c r="C42" s="173"/>
    </row>
    <row r="43" spans="1:3" x14ac:dyDescent="0.2">
      <c r="A43" s="16" t="s">
        <v>356</v>
      </c>
      <c r="B43" s="18">
        <v>311196</v>
      </c>
      <c r="C43" s="173">
        <v>311196</v>
      </c>
    </row>
    <row r="44" spans="1:3" x14ac:dyDescent="0.2">
      <c r="A44" s="36"/>
      <c r="B44" s="18"/>
    </row>
    <row r="45" spans="1:3" x14ac:dyDescent="0.2">
      <c r="A45" s="36"/>
      <c r="B45" s="18"/>
    </row>
    <row r="46" spans="1:3" x14ac:dyDescent="0.2">
      <c r="A46" s="35" t="s">
        <v>167</v>
      </c>
      <c r="B46" s="13">
        <f>SUM(B7:B45)</f>
        <v>119131224</v>
      </c>
    </row>
    <row r="47" spans="1:3" x14ac:dyDescent="0.2">
      <c r="B47" s="163"/>
    </row>
    <row r="48" spans="1:3" x14ac:dyDescent="0.2">
      <c r="B48" s="163"/>
    </row>
  </sheetData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592</v>
      </c>
    </row>
    <row r="3" spans="1:3" x14ac:dyDescent="0.2">
      <c r="A3" s="232" t="s">
        <v>638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86672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86672</v>
      </c>
    </row>
    <row r="8" spans="1:3" x14ac:dyDescent="0.2">
      <c r="A8" s="199">
        <v>4</v>
      </c>
      <c r="B8" s="21" t="s">
        <v>162</v>
      </c>
      <c r="C8" s="200">
        <f>14148776+64802</f>
        <v>14213578</v>
      </c>
    </row>
    <row r="9" spans="1:3" x14ac:dyDescent="0.2">
      <c r="A9" s="199">
        <v>5</v>
      </c>
      <c r="B9" s="21" t="s">
        <v>163</v>
      </c>
      <c r="C9" s="200">
        <f>163154+12151233</f>
        <v>12314387</v>
      </c>
    </row>
    <row r="10" spans="1:3" x14ac:dyDescent="0.2">
      <c r="A10" s="199">
        <v>6</v>
      </c>
      <c r="B10" s="21" t="s">
        <v>588</v>
      </c>
      <c r="C10" s="200">
        <f>C7+C8-C9</f>
        <v>1985863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1985863</v>
      </c>
    </row>
  </sheetData>
  <mergeCells count="1">
    <mergeCell ref="A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362</v>
      </c>
    </row>
    <row r="3" spans="1:3" x14ac:dyDescent="0.2">
      <c r="A3" s="232" t="s">
        <v>639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2959462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2959462</v>
      </c>
    </row>
    <row r="8" spans="1:3" x14ac:dyDescent="0.2">
      <c r="A8" s="199">
        <v>4</v>
      </c>
      <c r="B8" s="21" t="s">
        <v>162</v>
      </c>
      <c r="C8" s="200">
        <f>76632592+215900</f>
        <v>76848492</v>
      </c>
    </row>
    <row r="9" spans="1:3" x14ac:dyDescent="0.2">
      <c r="A9" s="199">
        <v>5</v>
      </c>
      <c r="B9" s="21" t="s">
        <v>163</v>
      </c>
      <c r="C9" s="200">
        <f>3147973+72908889+240203</f>
        <v>76297065</v>
      </c>
    </row>
    <row r="10" spans="1:3" x14ac:dyDescent="0.2">
      <c r="A10" s="199">
        <v>6</v>
      </c>
      <c r="B10" s="21" t="s">
        <v>588</v>
      </c>
      <c r="C10" s="200">
        <f>C7+C8-C9</f>
        <v>3510889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3510889</v>
      </c>
    </row>
  </sheetData>
  <mergeCells count="1"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2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204" t="s">
        <v>590</v>
      </c>
      <c r="C2" s="205" t="s">
        <v>193</v>
      </c>
    </row>
    <row r="3" spans="1:3" x14ac:dyDescent="0.2">
      <c r="A3" s="232" t="s">
        <v>640</v>
      </c>
      <c r="B3" s="233"/>
      <c r="C3" s="234"/>
    </row>
    <row r="4" spans="1:3" x14ac:dyDescent="0.2">
      <c r="A4" s="21" t="s">
        <v>227</v>
      </c>
      <c r="B4" s="21" t="s">
        <v>164</v>
      </c>
      <c r="C4" s="21" t="s">
        <v>377</v>
      </c>
    </row>
    <row r="5" spans="1:3" x14ac:dyDescent="0.2">
      <c r="A5" s="199">
        <v>1</v>
      </c>
      <c r="B5" s="21" t="s">
        <v>585</v>
      </c>
      <c r="C5" s="200">
        <v>911559</v>
      </c>
    </row>
    <row r="6" spans="1:3" x14ac:dyDescent="0.2">
      <c r="A6" s="199">
        <v>2</v>
      </c>
      <c r="B6" s="21" t="s">
        <v>586</v>
      </c>
      <c r="C6" s="200"/>
    </row>
    <row r="7" spans="1:3" x14ac:dyDescent="0.2">
      <c r="A7" s="201">
        <v>3</v>
      </c>
      <c r="B7" s="202" t="s">
        <v>587</v>
      </c>
      <c r="C7" s="203">
        <f>SUM(C5:C6)</f>
        <v>911559</v>
      </c>
    </row>
    <row r="8" spans="1:3" x14ac:dyDescent="0.2">
      <c r="A8" s="199">
        <v>4</v>
      </c>
      <c r="B8" s="21" t="s">
        <v>162</v>
      </c>
      <c r="C8" s="200">
        <f>88774686+488231</f>
        <v>89262917</v>
      </c>
    </row>
    <row r="9" spans="1:3" x14ac:dyDescent="0.2">
      <c r="A9" s="199">
        <v>5</v>
      </c>
      <c r="B9" s="21" t="s">
        <v>163</v>
      </c>
      <c r="C9" s="200">
        <f>1842145+85838585</f>
        <v>87680730</v>
      </c>
    </row>
    <row r="10" spans="1:3" x14ac:dyDescent="0.2">
      <c r="A10" s="199">
        <v>6</v>
      </c>
      <c r="B10" s="21" t="s">
        <v>588</v>
      </c>
      <c r="C10" s="200">
        <f>C7+C8-C9</f>
        <v>2493746</v>
      </c>
    </row>
    <row r="11" spans="1:3" x14ac:dyDescent="0.2">
      <c r="A11" s="199">
        <v>7</v>
      </c>
      <c r="B11" s="21" t="s">
        <v>586</v>
      </c>
      <c r="C11" s="200"/>
    </row>
    <row r="12" spans="1:3" x14ac:dyDescent="0.2">
      <c r="A12" s="201">
        <v>8</v>
      </c>
      <c r="B12" s="202" t="s">
        <v>589</v>
      </c>
      <c r="C12" s="203">
        <f>SUM(C10:C11)</f>
        <v>2493746</v>
      </c>
    </row>
  </sheetData>
  <mergeCells count="1"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9"/>
  <sheetViews>
    <sheetView workbookViewId="0">
      <selection activeCell="A3" sqref="A3:B3"/>
    </sheetView>
  </sheetViews>
  <sheetFormatPr defaultRowHeight="15" x14ac:dyDescent="0.25"/>
  <cols>
    <col min="1" max="1" width="42.7109375" style="175" customWidth="1"/>
    <col min="2" max="2" width="27.7109375" style="175" customWidth="1"/>
    <col min="3" max="16384" width="9.140625" style="175"/>
  </cols>
  <sheetData>
    <row r="1" spans="1:2" x14ac:dyDescent="0.25">
      <c r="A1" s="238"/>
      <c r="B1" s="238"/>
    </row>
    <row r="2" spans="1:2" ht="15.75" x14ac:dyDescent="0.25">
      <c r="A2" s="223" t="s">
        <v>593</v>
      </c>
      <c r="B2" s="223"/>
    </row>
    <row r="3" spans="1:2" ht="15" customHeight="1" x14ac:dyDescent="0.25">
      <c r="A3" s="232" t="s">
        <v>641</v>
      </c>
      <c r="B3" s="234"/>
    </row>
    <row r="4" spans="1:2" x14ac:dyDescent="0.25">
      <c r="A4" s="239" t="s">
        <v>594</v>
      </c>
      <c r="B4" s="240"/>
    </row>
    <row r="5" spans="1:2" ht="15" customHeight="1" x14ac:dyDescent="0.25">
      <c r="A5" s="241" t="s">
        <v>595</v>
      </c>
      <c r="B5" s="241" t="s">
        <v>596</v>
      </c>
    </row>
    <row r="6" spans="1:2" x14ac:dyDescent="0.25">
      <c r="A6" s="241"/>
      <c r="B6" s="241"/>
    </row>
    <row r="7" spans="1:2" x14ac:dyDescent="0.25">
      <c r="A7" s="206">
        <v>1</v>
      </c>
      <c r="B7" s="206">
        <v>2</v>
      </c>
    </row>
    <row r="8" spans="1:2" ht="60" customHeight="1" x14ac:dyDescent="0.25">
      <c r="A8" s="209" t="s">
        <v>608</v>
      </c>
      <c r="B8" s="210">
        <v>42800000</v>
      </c>
    </row>
    <row r="9" spans="1:2" x14ac:dyDescent="0.25">
      <c r="A9" s="209" t="s">
        <v>597</v>
      </c>
      <c r="B9" s="210">
        <v>7354852</v>
      </c>
    </row>
    <row r="10" spans="1:2" x14ac:dyDescent="0.25">
      <c r="A10" s="209" t="s">
        <v>598</v>
      </c>
      <c r="B10" s="210">
        <f>1110200</f>
        <v>1110200</v>
      </c>
    </row>
    <row r="11" spans="1:2" ht="34.5" customHeight="1" x14ac:dyDescent="0.25">
      <c r="A11" s="237" t="s">
        <v>599</v>
      </c>
      <c r="B11" s="237"/>
    </row>
    <row r="12" spans="1:2" x14ac:dyDescent="0.25">
      <c r="A12" s="209" t="s">
        <v>600</v>
      </c>
      <c r="B12" s="210">
        <v>600000</v>
      </c>
    </row>
    <row r="13" spans="1:2" x14ac:dyDescent="0.25">
      <c r="A13" s="209" t="s">
        <v>601</v>
      </c>
      <c r="B13" s="210">
        <v>100000</v>
      </c>
    </row>
    <row r="14" spans="1:2" x14ac:dyDescent="0.25">
      <c r="A14" s="209" t="s">
        <v>602</v>
      </c>
      <c r="B14" s="210">
        <v>92400</v>
      </c>
    </row>
    <row r="15" spans="1:2" x14ac:dyDescent="0.25">
      <c r="A15" s="209" t="s">
        <v>603</v>
      </c>
      <c r="B15" s="210">
        <v>1800000</v>
      </c>
    </row>
    <row r="16" spans="1:2" x14ac:dyDescent="0.25">
      <c r="A16" s="209" t="s">
        <v>604</v>
      </c>
      <c r="B16" s="210">
        <v>7646000</v>
      </c>
    </row>
    <row r="17" spans="1:2" x14ac:dyDescent="0.25">
      <c r="A17" s="209" t="s">
        <v>605</v>
      </c>
      <c r="B17" s="210">
        <f>11959771</f>
        <v>11959771</v>
      </c>
    </row>
    <row r="18" spans="1:2" x14ac:dyDescent="0.25">
      <c r="A18" s="12" t="s">
        <v>167</v>
      </c>
      <c r="B18" s="211">
        <f>B8+B9+B10+B12+B13+B14+B15+B16+B17+1835000-47291</f>
        <v>75250932</v>
      </c>
    </row>
    <row r="19" spans="1:2" ht="15.75" x14ac:dyDescent="0.25">
      <c r="A19" s="15"/>
    </row>
  </sheetData>
  <mergeCells count="7">
    <mergeCell ref="A11:B11"/>
    <mergeCell ref="A1:B1"/>
    <mergeCell ref="A2:B2"/>
    <mergeCell ref="A3:B3"/>
    <mergeCell ref="A4:B4"/>
    <mergeCell ref="A5:A6"/>
    <mergeCell ref="B5:B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61"/>
  <sheetViews>
    <sheetView zoomScaleNormal="100" workbookViewId="0">
      <selection activeCell="A2" sqref="A2:F2"/>
    </sheetView>
  </sheetViews>
  <sheetFormatPr defaultRowHeight="15" x14ac:dyDescent="0.25"/>
  <cols>
    <col min="1" max="1" width="7.140625" style="80" customWidth="1"/>
    <col min="2" max="2" width="9.140625" style="80" hidden="1" customWidth="1"/>
    <col min="3" max="3" width="28" style="81" customWidth="1"/>
    <col min="4" max="4" width="18.85546875" style="52" customWidth="1"/>
    <col min="5" max="5" width="17.7109375" style="52" customWidth="1"/>
    <col min="6" max="6" width="15.42578125" style="52" customWidth="1"/>
    <col min="7" max="7" width="13.5703125" style="52" bestFit="1" customWidth="1"/>
    <col min="8" max="8" width="16.140625" style="52" bestFit="1" customWidth="1"/>
    <col min="9" max="16384" width="9.140625" style="52"/>
  </cols>
  <sheetData>
    <row r="2" spans="1:6" ht="15" customHeight="1" x14ac:dyDescent="0.25">
      <c r="A2" s="232" t="s">
        <v>642</v>
      </c>
      <c r="B2" s="233"/>
      <c r="C2" s="233"/>
      <c r="D2" s="233"/>
      <c r="E2" s="233"/>
      <c r="F2" s="234"/>
    </row>
    <row r="3" spans="1:6" x14ac:dyDescent="0.25">
      <c r="A3" s="257" t="s">
        <v>164</v>
      </c>
      <c r="B3" s="257"/>
      <c r="C3" s="249" t="s">
        <v>169</v>
      </c>
      <c r="D3" s="249"/>
      <c r="E3" s="249"/>
      <c r="F3" s="249"/>
    </row>
    <row r="4" spans="1:6" x14ac:dyDescent="0.25">
      <c r="A4" s="257" t="s">
        <v>170</v>
      </c>
      <c r="B4" s="257"/>
      <c r="C4" s="249" t="s">
        <v>171</v>
      </c>
      <c r="D4" s="249"/>
      <c r="E4" s="249"/>
      <c r="F4" s="249"/>
    </row>
    <row r="5" spans="1:6" x14ac:dyDescent="0.25">
      <c r="A5" s="256"/>
      <c r="B5" s="256"/>
      <c r="C5" s="53"/>
      <c r="D5" s="54"/>
      <c r="E5" s="54"/>
      <c r="F5" s="55"/>
    </row>
    <row r="6" spans="1:6" x14ac:dyDescent="0.25">
      <c r="A6" s="253" t="s">
        <v>172</v>
      </c>
      <c r="B6" s="253"/>
      <c r="C6" s="248" t="s">
        <v>173</v>
      </c>
      <c r="D6" s="249"/>
      <c r="E6" s="249"/>
      <c r="F6" s="250"/>
    </row>
    <row r="7" spans="1:6" x14ac:dyDescent="0.25">
      <c r="A7" s="253"/>
      <c r="B7" s="253"/>
      <c r="C7" s="248"/>
      <c r="D7" s="56" t="s">
        <v>365</v>
      </c>
      <c r="E7" s="56" t="s">
        <v>366</v>
      </c>
      <c r="F7" s="57" t="s">
        <v>367</v>
      </c>
    </row>
    <row r="8" spans="1:6" x14ac:dyDescent="0.25">
      <c r="A8" s="253">
        <v>1</v>
      </c>
      <c r="B8" s="253"/>
      <c r="C8" s="127">
        <v>2</v>
      </c>
      <c r="D8" s="57">
        <v>3</v>
      </c>
      <c r="E8" s="57">
        <v>4</v>
      </c>
      <c r="F8" s="57">
        <v>5</v>
      </c>
    </row>
    <row r="9" spans="1:6" x14ac:dyDescent="0.25">
      <c r="A9" s="252" t="s">
        <v>162</v>
      </c>
      <c r="B9" s="252"/>
      <c r="C9" s="252"/>
      <c r="D9" s="252"/>
      <c r="E9" s="252"/>
      <c r="F9" s="252"/>
    </row>
    <row r="10" spans="1:6" ht="21" x14ac:dyDescent="0.25">
      <c r="A10" s="253" t="s">
        <v>3</v>
      </c>
      <c r="B10" s="253"/>
      <c r="C10" s="49" t="s">
        <v>4</v>
      </c>
      <c r="D10" s="50">
        <f t="shared" ref="D10:E10" si="0">SUM(D11:D17)</f>
        <v>601718548</v>
      </c>
      <c r="E10" s="50">
        <f t="shared" si="0"/>
        <v>619708317</v>
      </c>
      <c r="F10" s="50">
        <f>SUM(F11:F17)</f>
        <v>619708317</v>
      </c>
    </row>
    <row r="11" spans="1:6" ht="22.5" x14ac:dyDescent="0.25">
      <c r="A11" s="251" t="s">
        <v>228</v>
      </c>
      <c r="B11" s="251"/>
      <c r="C11" s="46" t="s">
        <v>5</v>
      </c>
      <c r="D11" s="47">
        <v>172260890</v>
      </c>
      <c r="E11" s="47">
        <v>172281752</v>
      </c>
      <c r="F11" s="47">
        <v>172281752</v>
      </c>
    </row>
    <row r="12" spans="1:6" ht="22.5" x14ac:dyDescent="0.25">
      <c r="A12" s="251" t="s">
        <v>204</v>
      </c>
      <c r="B12" s="251"/>
      <c r="C12" s="46" t="s">
        <v>6</v>
      </c>
      <c r="D12" s="47">
        <v>205754000</v>
      </c>
      <c r="E12" s="47">
        <v>214138835</v>
      </c>
      <c r="F12" s="47">
        <v>214138835</v>
      </c>
    </row>
    <row r="13" spans="1:6" ht="22.5" x14ac:dyDescent="0.25">
      <c r="A13" s="251" t="s">
        <v>229</v>
      </c>
      <c r="B13" s="251"/>
      <c r="C13" s="46" t="s">
        <v>7</v>
      </c>
      <c r="D13" s="47">
        <v>211102718</v>
      </c>
      <c r="E13" s="47">
        <v>210465476</v>
      </c>
      <c r="F13" s="47">
        <v>210465476</v>
      </c>
    </row>
    <row r="14" spans="1:6" ht="22.5" x14ac:dyDescent="0.25">
      <c r="A14" s="251" t="s">
        <v>230</v>
      </c>
      <c r="B14" s="251"/>
      <c r="C14" s="46" t="s">
        <v>8</v>
      </c>
      <c r="D14" s="47">
        <v>12600940</v>
      </c>
      <c r="E14" s="47">
        <v>15067521</v>
      </c>
      <c r="F14" s="47">
        <v>15067521</v>
      </c>
    </row>
    <row r="15" spans="1:6" ht="22.5" x14ac:dyDescent="0.25">
      <c r="A15" s="251" t="s">
        <v>231</v>
      </c>
      <c r="B15" s="251"/>
      <c r="C15" s="46" t="s">
        <v>9</v>
      </c>
      <c r="D15" s="48"/>
      <c r="E15" s="48"/>
      <c r="F15" s="48"/>
    </row>
    <row r="16" spans="1:6" ht="22.5" x14ac:dyDescent="0.25">
      <c r="A16" s="251" t="s">
        <v>232</v>
      </c>
      <c r="B16" s="251"/>
      <c r="C16" s="46" t="s">
        <v>10</v>
      </c>
      <c r="D16" s="48"/>
      <c r="E16" s="47">
        <v>2222742</v>
      </c>
      <c r="F16" s="47">
        <v>2222742</v>
      </c>
    </row>
    <row r="17" spans="1:6" x14ac:dyDescent="0.25">
      <c r="A17" s="254" t="s">
        <v>233</v>
      </c>
      <c r="B17" s="255"/>
      <c r="C17" s="58" t="s">
        <v>199</v>
      </c>
      <c r="D17" s="59"/>
      <c r="E17" s="47">
        <v>5531991</v>
      </c>
      <c r="F17" s="47">
        <v>5531991</v>
      </c>
    </row>
    <row r="18" spans="1:6" ht="31.5" x14ac:dyDescent="0.25">
      <c r="A18" s="253" t="s">
        <v>11</v>
      </c>
      <c r="B18" s="253"/>
      <c r="C18" s="49" t="s">
        <v>364</v>
      </c>
      <c r="D18" s="50">
        <f>D19+D20+D21+D22+D23</f>
        <v>23723220</v>
      </c>
      <c r="E18" s="50">
        <f>E19+E20+E21+E22+E23</f>
        <v>35605087</v>
      </c>
      <c r="F18" s="50">
        <f>F19+F20+F21+F22+F23</f>
        <v>35605087</v>
      </c>
    </row>
    <row r="19" spans="1:6" x14ac:dyDescent="0.25">
      <c r="A19" s="251" t="s">
        <v>234</v>
      </c>
      <c r="B19" s="251"/>
      <c r="C19" s="46" t="s">
        <v>13</v>
      </c>
      <c r="D19" s="48"/>
      <c r="E19" s="48"/>
      <c r="F19" s="48"/>
    </row>
    <row r="20" spans="1:6" ht="22.5" x14ac:dyDescent="0.25">
      <c r="A20" s="251" t="s">
        <v>235</v>
      </c>
      <c r="B20" s="251"/>
      <c r="C20" s="46" t="s">
        <v>14</v>
      </c>
      <c r="D20" s="48"/>
      <c r="E20" s="48"/>
      <c r="F20" s="48"/>
    </row>
    <row r="21" spans="1:6" ht="22.5" x14ac:dyDescent="0.25">
      <c r="A21" s="251" t="s">
        <v>236</v>
      </c>
      <c r="B21" s="251"/>
      <c r="C21" s="46" t="s">
        <v>174</v>
      </c>
      <c r="D21" s="48"/>
      <c r="E21" s="48"/>
      <c r="F21" s="48"/>
    </row>
    <row r="22" spans="1:6" ht="22.5" x14ac:dyDescent="0.25">
      <c r="A22" s="251" t="s">
        <v>237</v>
      </c>
      <c r="B22" s="251"/>
      <c r="C22" s="46" t="s">
        <v>175</v>
      </c>
      <c r="D22" s="48"/>
      <c r="E22" s="48"/>
      <c r="F22" s="48"/>
    </row>
    <row r="23" spans="1:6" ht="22.5" x14ac:dyDescent="0.25">
      <c r="A23" s="251" t="s">
        <v>238</v>
      </c>
      <c r="B23" s="251"/>
      <c r="C23" s="46" t="s">
        <v>17</v>
      </c>
      <c r="D23" s="47">
        <v>23723220</v>
      </c>
      <c r="E23" s="48">
        <v>35605087</v>
      </c>
      <c r="F23" s="47">
        <v>35605087</v>
      </c>
    </row>
    <row r="24" spans="1:6" x14ac:dyDescent="0.25">
      <c r="A24" s="251" t="s">
        <v>239</v>
      </c>
      <c r="B24" s="251"/>
      <c r="C24" s="46" t="s">
        <v>18</v>
      </c>
      <c r="D24" s="48"/>
      <c r="E24" s="48"/>
      <c r="F24" s="48"/>
    </row>
    <row r="25" spans="1:6" ht="31.5" x14ac:dyDescent="0.25">
      <c r="A25" s="253" t="s">
        <v>19</v>
      </c>
      <c r="B25" s="253"/>
      <c r="C25" s="49" t="s">
        <v>20</v>
      </c>
      <c r="D25" s="50">
        <f>SUM(D26:D30)</f>
        <v>41341086</v>
      </c>
      <c r="E25" s="50">
        <f>SUM(E26:E30)</f>
        <v>72090086</v>
      </c>
      <c r="F25" s="50">
        <f>F26</f>
        <v>30749000</v>
      </c>
    </row>
    <row r="26" spans="1:6" ht="22.5" x14ac:dyDescent="0.25">
      <c r="A26" s="251" t="s">
        <v>240</v>
      </c>
      <c r="B26" s="251"/>
      <c r="C26" s="46" t="s">
        <v>21</v>
      </c>
      <c r="D26" s="48"/>
      <c r="E26" s="47">
        <v>30749000</v>
      </c>
      <c r="F26" s="47">
        <v>30749000</v>
      </c>
    </row>
    <row r="27" spans="1:6" ht="22.5" x14ac:dyDescent="0.25">
      <c r="A27" s="251" t="s">
        <v>241</v>
      </c>
      <c r="B27" s="251"/>
      <c r="C27" s="46" t="s">
        <v>22</v>
      </c>
      <c r="D27" s="48"/>
      <c r="E27" s="48"/>
      <c r="F27" s="48"/>
    </row>
    <row r="28" spans="1:6" ht="22.5" x14ac:dyDescent="0.25">
      <c r="A28" s="251" t="s">
        <v>242</v>
      </c>
      <c r="B28" s="251"/>
      <c r="C28" s="46" t="s">
        <v>176</v>
      </c>
      <c r="D28" s="48"/>
      <c r="E28" s="48"/>
      <c r="F28" s="48"/>
    </row>
    <row r="29" spans="1:6" ht="22.5" x14ac:dyDescent="0.25">
      <c r="A29" s="251" t="s">
        <v>243</v>
      </c>
      <c r="B29" s="251"/>
      <c r="C29" s="46" t="s">
        <v>177</v>
      </c>
      <c r="D29" s="48"/>
      <c r="E29" s="48"/>
      <c r="F29" s="48"/>
    </row>
    <row r="30" spans="1:6" ht="22.5" x14ac:dyDescent="0.25">
      <c r="A30" s="251" t="s">
        <v>244</v>
      </c>
      <c r="B30" s="251"/>
      <c r="C30" s="46" t="s">
        <v>25</v>
      </c>
      <c r="D30" s="47">
        <v>41341086</v>
      </c>
      <c r="E30" s="47">
        <v>41341086</v>
      </c>
      <c r="F30" s="47"/>
    </row>
    <row r="31" spans="1:6" x14ac:dyDescent="0.25">
      <c r="A31" s="251" t="s">
        <v>245</v>
      </c>
      <c r="B31" s="251"/>
      <c r="C31" s="46" t="s">
        <v>26</v>
      </c>
      <c r="D31" s="48"/>
      <c r="E31" s="48"/>
      <c r="F31" s="48"/>
    </row>
    <row r="32" spans="1:6" x14ac:dyDescent="0.25">
      <c r="A32" s="253" t="s">
        <v>27</v>
      </c>
      <c r="B32" s="253"/>
      <c r="C32" s="49" t="s">
        <v>312</v>
      </c>
      <c r="D32" s="50">
        <f t="shared" ref="D32:E32" si="1">D33+D36+D37+D38</f>
        <v>399000000</v>
      </c>
      <c r="E32" s="50">
        <f t="shared" si="1"/>
        <v>399318395</v>
      </c>
      <c r="F32" s="50">
        <f>F33+F36+F37+F38</f>
        <v>346915944</v>
      </c>
    </row>
    <row r="33" spans="1:6" ht="22.5" x14ac:dyDescent="0.25">
      <c r="A33" s="251" t="s">
        <v>246</v>
      </c>
      <c r="B33" s="251"/>
      <c r="C33" s="46" t="s">
        <v>311</v>
      </c>
      <c r="D33" s="47">
        <f t="shared" ref="D33:E33" si="2">D34+D35</f>
        <v>360000000</v>
      </c>
      <c r="E33" s="47">
        <f t="shared" si="2"/>
        <v>360000000</v>
      </c>
      <c r="F33" s="47">
        <f>F34+F35</f>
        <v>306733207</v>
      </c>
    </row>
    <row r="34" spans="1:6" x14ac:dyDescent="0.25">
      <c r="A34" s="251" t="s">
        <v>247</v>
      </c>
      <c r="B34" s="251"/>
      <c r="C34" s="46" t="s">
        <v>30</v>
      </c>
      <c r="D34" s="47">
        <v>60000000</v>
      </c>
      <c r="E34" s="47">
        <v>63370553</v>
      </c>
      <c r="F34" s="47">
        <v>63370553</v>
      </c>
    </row>
    <row r="35" spans="1:6" x14ac:dyDescent="0.25">
      <c r="A35" s="251" t="s">
        <v>248</v>
      </c>
      <c r="B35" s="251"/>
      <c r="C35" s="46" t="s">
        <v>310</v>
      </c>
      <c r="D35" s="47">
        <v>300000000</v>
      </c>
      <c r="E35" s="47">
        <v>296629447</v>
      </c>
      <c r="F35" s="47">
        <v>243362654</v>
      </c>
    </row>
    <row r="36" spans="1:6" x14ac:dyDescent="0.25">
      <c r="A36" s="251" t="s">
        <v>249</v>
      </c>
      <c r="B36" s="251"/>
      <c r="C36" s="46" t="s">
        <v>32</v>
      </c>
      <c r="D36" s="47">
        <v>30000000</v>
      </c>
      <c r="E36" s="47">
        <v>30000000</v>
      </c>
      <c r="F36" s="47">
        <v>28661196</v>
      </c>
    </row>
    <row r="37" spans="1:6" ht="22.5" x14ac:dyDescent="0.25">
      <c r="A37" s="251" t="s">
        <v>250</v>
      </c>
      <c r="B37" s="251"/>
      <c r="C37" s="46" t="s">
        <v>33</v>
      </c>
      <c r="D37" s="47">
        <v>7000000</v>
      </c>
      <c r="E37" s="47">
        <v>7000000</v>
      </c>
      <c r="F37" s="47">
        <v>7787707</v>
      </c>
    </row>
    <row r="38" spans="1:6" x14ac:dyDescent="0.25">
      <c r="A38" s="251" t="s">
        <v>251</v>
      </c>
      <c r="B38" s="251"/>
      <c r="C38" s="46" t="s">
        <v>34</v>
      </c>
      <c r="D38" s="47">
        <v>2000000</v>
      </c>
      <c r="E38" s="47">
        <v>2318395</v>
      </c>
      <c r="F38" s="47">
        <v>3733834</v>
      </c>
    </row>
    <row r="39" spans="1:6" x14ac:dyDescent="0.25">
      <c r="A39" s="253" t="s">
        <v>35</v>
      </c>
      <c r="B39" s="253"/>
      <c r="C39" s="49" t="s">
        <v>36</v>
      </c>
      <c r="D39" s="50">
        <f>D40+D41+D42+D43+D44+D45+D46+D47+D48+D49</f>
        <v>104145610</v>
      </c>
      <c r="E39" s="50">
        <f>E40+E41+E42+E43+E44+E45+E46+E47+E48+E49</f>
        <v>128669754</v>
      </c>
      <c r="F39" s="50">
        <f>F40+F41+F42+F43+F44+F45+F46+F47+F48+F49</f>
        <v>105068625</v>
      </c>
    </row>
    <row r="40" spans="1:6" x14ac:dyDescent="0.25">
      <c r="A40" s="251" t="s">
        <v>252</v>
      </c>
      <c r="B40" s="251"/>
      <c r="C40" s="46" t="s">
        <v>37</v>
      </c>
      <c r="D40" s="48"/>
      <c r="E40" s="48"/>
      <c r="F40" s="48"/>
    </row>
    <row r="41" spans="1:6" x14ac:dyDescent="0.25">
      <c r="A41" s="251" t="s">
        <v>253</v>
      </c>
      <c r="B41" s="251"/>
      <c r="C41" s="46" t="s">
        <v>38</v>
      </c>
      <c r="D41" s="47">
        <v>3000000</v>
      </c>
      <c r="E41" s="47">
        <v>2607475</v>
      </c>
      <c r="F41" s="47">
        <v>1944972</v>
      </c>
    </row>
    <row r="42" spans="1:6" x14ac:dyDescent="0.25">
      <c r="A42" s="251" t="s">
        <v>254</v>
      </c>
      <c r="B42" s="251"/>
      <c r="C42" s="46" t="s">
        <v>39</v>
      </c>
      <c r="D42" s="47">
        <v>15000000</v>
      </c>
      <c r="E42" s="47">
        <v>47899225</v>
      </c>
      <c r="F42" s="47">
        <v>39188069</v>
      </c>
    </row>
    <row r="43" spans="1:6" x14ac:dyDescent="0.25">
      <c r="A43" s="251" t="s">
        <v>255</v>
      </c>
      <c r="B43" s="251"/>
      <c r="C43" s="46" t="s">
        <v>40</v>
      </c>
      <c r="D43" s="47">
        <v>57095610</v>
      </c>
      <c r="E43" s="47">
        <v>16162046</v>
      </c>
      <c r="F43" s="47">
        <v>7733830</v>
      </c>
    </row>
    <row r="44" spans="1:6" x14ac:dyDescent="0.25">
      <c r="A44" s="251" t="s">
        <v>256</v>
      </c>
      <c r="B44" s="251"/>
      <c r="C44" s="46" t="s">
        <v>41</v>
      </c>
      <c r="D44" s="47">
        <v>19000000</v>
      </c>
      <c r="E44" s="47">
        <v>19000000</v>
      </c>
      <c r="F44" s="47">
        <v>15992688</v>
      </c>
    </row>
    <row r="45" spans="1:6" x14ac:dyDescent="0.25">
      <c r="A45" s="251" t="s">
        <v>257</v>
      </c>
      <c r="B45" s="251"/>
      <c r="C45" s="46" t="s">
        <v>42</v>
      </c>
      <c r="D45" s="47">
        <v>8000000</v>
      </c>
      <c r="E45" s="47">
        <v>16392398</v>
      </c>
      <c r="F45" s="47">
        <v>14053215</v>
      </c>
    </row>
    <row r="46" spans="1:6" x14ac:dyDescent="0.25">
      <c r="A46" s="251" t="s">
        <v>258</v>
      </c>
      <c r="B46" s="251"/>
      <c r="C46" s="46" t="s">
        <v>43</v>
      </c>
      <c r="D46" s="48"/>
      <c r="E46" s="47"/>
      <c r="F46" s="48"/>
    </row>
    <row r="47" spans="1:6" x14ac:dyDescent="0.25">
      <c r="A47" s="251" t="s">
        <v>259</v>
      </c>
      <c r="B47" s="251"/>
      <c r="C47" s="46" t="s">
        <v>44</v>
      </c>
      <c r="D47" s="47">
        <v>50000</v>
      </c>
      <c r="E47" s="47">
        <v>50000</v>
      </c>
      <c r="F47" s="47">
        <v>39199</v>
      </c>
    </row>
    <row r="48" spans="1:6" x14ac:dyDescent="0.25">
      <c r="A48" s="251" t="s">
        <v>260</v>
      </c>
      <c r="B48" s="251"/>
      <c r="C48" s="46" t="s">
        <v>368</v>
      </c>
      <c r="D48" s="48"/>
      <c r="E48" s="47">
        <v>279215</v>
      </c>
      <c r="F48" s="48"/>
    </row>
    <row r="49" spans="1:6" x14ac:dyDescent="0.25">
      <c r="A49" s="251" t="s">
        <v>261</v>
      </c>
      <c r="B49" s="251"/>
      <c r="C49" s="46" t="s">
        <v>46</v>
      </c>
      <c r="D49" s="47">
        <v>2000000</v>
      </c>
      <c r="E49" s="47">
        <v>26279395</v>
      </c>
      <c r="F49" s="47">
        <v>26116652</v>
      </c>
    </row>
    <row r="50" spans="1:6" ht="21" x14ac:dyDescent="0.25">
      <c r="A50" s="253" t="s">
        <v>47</v>
      </c>
      <c r="B50" s="253"/>
      <c r="C50" s="49" t="s">
        <v>48</v>
      </c>
      <c r="D50" s="50">
        <f>SUM(D51:D52)</f>
        <v>32656780</v>
      </c>
      <c r="E50" s="50">
        <f t="shared" ref="E50:F50" si="3">SUM(E51:E52)</f>
        <v>32656780</v>
      </c>
      <c r="F50" s="51">
        <f t="shared" si="3"/>
        <v>0</v>
      </c>
    </row>
    <row r="51" spans="1:6" x14ac:dyDescent="0.25">
      <c r="A51" s="251" t="s">
        <v>262</v>
      </c>
      <c r="B51" s="251"/>
      <c r="C51" s="46" t="s">
        <v>49</v>
      </c>
      <c r="D51" s="48"/>
      <c r="E51" s="47"/>
      <c r="F51" s="48"/>
    </row>
    <row r="52" spans="1:6" x14ac:dyDescent="0.25">
      <c r="A52" s="251" t="s">
        <v>263</v>
      </c>
      <c r="B52" s="251"/>
      <c r="C52" s="46" t="s">
        <v>50</v>
      </c>
      <c r="D52" s="47">
        <v>32656780</v>
      </c>
      <c r="E52" s="47">
        <v>32656780</v>
      </c>
      <c r="F52" s="48"/>
    </row>
    <row r="53" spans="1:6" x14ac:dyDescent="0.25">
      <c r="A53" s="251" t="s">
        <v>264</v>
      </c>
      <c r="B53" s="251"/>
      <c r="C53" s="46" t="s">
        <v>51</v>
      </c>
      <c r="D53" s="48"/>
      <c r="E53" s="47"/>
      <c r="F53" s="48"/>
    </row>
    <row r="54" spans="1:6" x14ac:dyDescent="0.25">
      <c r="A54" s="251" t="s">
        <v>265</v>
      </c>
      <c r="B54" s="251"/>
      <c r="C54" s="46" t="s">
        <v>52</v>
      </c>
      <c r="D54" s="48"/>
      <c r="E54" s="47"/>
      <c r="F54" s="48"/>
    </row>
    <row r="55" spans="1:6" ht="22.5" x14ac:dyDescent="0.25">
      <c r="A55" s="251" t="s">
        <v>266</v>
      </c>
      <c r="B55" s="251"/>
      <c r="C55" s="46" t="s">
        <v>53</v>
      </c>
      <c r="D55" s="48"/>
      <c r="E55" s="47"/>
      <c r="F55" s="48"/>
    </row>
    <row r="56" spans="1:6" ht="21" x14ac:dyDescent="0.25">
      <c r="A56" s="253" t="s">
        <v>54</v>
      </c>
      <c r="B56" s="253"/>
      <c r="C56" s="49" t="s">
        <v>55</v>
      </c>
      <c r="D56" s="51">
        <f>SUM(D57:D59)</f>
        <v>0</v>
      </c>
      <c r="E56" s="50">
        <f t="shared" ref="E56:F56" si="4">SUM(E57:E59)</f>
        <v>90000</v>
      </c>
      <c r="F56" s="50">
        <f t="shared" si="4"/>
        <v>90000</v>
      </c>
    </row>
    <row r="57" spans="1:6" ht="33.75" x14ac:dyDescent="0.25">
      <c r="A57" s="251" t="s">
        <v>267</v>
      </c>
      <c r="B57" s="251"/>
      <c r="C57" s="46" t="s">
        <v>56</v>
      </c>
      <c r="D57" s="48"/>
      <c r="E57" s="47"/>
      <c r="F57" s="48"/>
    </row>
    <row r="58" spans="1:6" ht="33.75" x14ac:dyDescent="0.25">
      <c r="A58" s="251" t="s">
        <v>268</v>
      </c>
      <c r="B58" s="251"/>
      <c r="C58" s="46" t="s">
        <v>57</v>
      </c>
      <c r="D58" s="48"/>
      <c r="E58" s="47"/>
      <c r="F58" s="48"/>
    </row>
    <row r="59" spans="1:6" x14ac:dyDescent="0.25">
      <c r="A59" s="251" t="s">
        <v>269</v>
      </c>
      <c r="B59" s="251"/>
      <c r="C59" s="46" t="s">
        <v>58</v>
      </c>
      <c r="D59" s="48">
        <v>0</v>
      </c>
      <c r="E59" s="47">
        <v>90000</v>
      </c>
      <c r="F59" s="47">
        <v>90000</v>
      </c>
    </row>
    <row r="60" spans="1:6" x14ac:dyDescent="0.25">
      <c r="A60" s="251" t="s">
        <v>270</v>
      </c>
      <c r="B60" s="251"/>
      <c r="C60" s="46" t="s">
        <v>369</v>
      </c>
      <c r="D60" s="48"/>
      <c r="E60" s="47"/>
      <c r="F60" s="47">
        <v>90000</v>
      </c>
    </row>
    <row r="61" spans="1:6" ht="21" x14ac:dyDescent="0.25">
      <c r="A61" s="253" t="s">
        <v>60</v>
      </c>
      <c r="B61" s="253"/>
      <c r="C61" s="49" t="s">
        <v>61</v>
      </c>
      <c r="D61" s="51">
        <f>SUM(D62:D64)</f>
        <v>0</v>
      </c>
      <c r="E61" s="50">
        <f t="shared" ref="E61:F61" si="5">SUM(E62:E64)</f>
        <v>83187</v>
      </c>
      <c r="F61" s="50">
        <f t="shared" si="5"/>
        <v>83187</v>
      </c>
    </row>
    <row r="62" spans="1:6" ht="33.75" x14ac:dyDescent="0.25">
      <c r="A62" s="251" t="s">
        <v>271</v>
      </c>
      <c r="B62" s="251"/>
      <c r="C62" s="46" t="s">
        <v>62</v>
      </c>
      <c r="D62" s="48"/>
      <c r="E62" s="47"/>
      <c r="F62" s="47"/>
    </row>
    <row r="63" spans="1:6" ht="33.75" x14ac:dyDescent="0.25">
      <c r="A63" s="251" t="s">
        <v>272</v>
      </c>
      <c r="B63" s="251"/>
      <c r="C63" s="46" t="s">
        <v>63</v>
      </c>
      <c r="D63" s="48"/>
      <c r="E63" s="47"/>
      <c r="F63" s="47"/>
    </row>
    <row r="64" spans="1:6" ht="22.5" x14ac:dyDescent="0.25">
      <c r="A64" s="251" t="s">
        <v>273</v>
      </c>
      <c r="B64" s="251"/>
      <c r="C64" s="46" t="s">
        <v>64</v>
      </c>
      <c r="D64" s="48">
        <v>0</v>
      </c>
      <c r="E64" s="47">
        <v>83187</v>
      </c>
      <c r="F64" s="47">
        <v>83187</v>
      </c>
    </row>
    <row r="65" spans="1:6" x14ac:dyDescent="0.25">
      <c r="A65" s="251" t="s">
        <v>274</v>
      </c>
      <c r="B65" s="251"/>
      <c r="C65" s="46" t="s">
        <v>369</v>
      </c>
      <c r="D65" s="48"/>
      <c r="E65" s="47"/>
      <c r="F65" s="47">
        <v>83187</v>
      </c>
    </row>
    <row r="66" spans="1:6" ht="21" x14ac:dyDescent="0.25">
      <c r="A66" s="253" t="s">
        <v>66</v>
      </c>
      <c r="B66" s="253"/>
      <c r="C66" s="49" t="s">
        <v>67</v>
      </c>
      <c r="D66" s="50">
        <f>D10+D18+D25+D32+D39+D50+D56+D61</f>
        <v>1202585244</v>
      </c>
      <c r="E66" s="50">
        <f t="shared" ref="E66:F66" si="6">E10+E18+E25+E32+E39+E50+E56+E61</f>
        <v>1288221606</v>
      </c>
      <c r="F66" s="50">
        <f t="shared" si="6"/>
        <v>1138220160</v>
      </c>
    </row>
    <row r="67" spans="1:6" ht="31.5" x14ac:dyDescent="0.25">
      <c r="A67" s="253" t="s">
        <v>178</v>
      </c>
      <c r="B67" s="253"/>
      <c r="C67" s="49" t="s">
        <v>69</v>
      </c>
      <c r="D67" s="51"/>
      <c r="E67" s="47"/>
      <c r="F67" s="51"/>
    </row>
    <row r="68" spans="1:6" ht="22.5" x14ac:dyDescent="0.25">
      <c r="A68" s="251" t="s">
        <v>275</v>
      </c>
      <c r="B68" s="251"/>
      <c r="C68" s="46" t="s">
        <v>70</v>
      </c>
      <c r="D68" s="48"/>
      <c r="E68" s="48"/>
      <c r="F68" s="47"/>
    </row>
    <row r="69" spans="1:6" ht="22.5" x14ac:dyDescent="0.25">
      <c r="A69" s="251" t="s">
        <v>276</v>
      </c>
      <c r="B69" s="251"/>
      <c r="C69" s="46" t="s">
        <v>71</v>
      </c>
      <c r="D69" s="48"/>
      <c r="E69" s="48"/>
      <c r="F69" s="47"/>
    </row>
    <row r="70" spans="1:6" ht="22.5" x14ac:dyDescent="0.25">
      <c r="A70" s="251" t="s">
        <v>277</v>
      </c>
      <c r="B70" s="251"/>
      <c r="C70" s="46" t="s">
        <v>179</v>
      </c>
      <c r="D70" s="48"/>
      <c r="E70" s="48"/>
      <c r="F70" s="47"/>
    </row>
    <row r="71" spans="1:6" ht="21" x14ac:dyDescent="0.25">
      <c r="A71" s="253" t="s">
        <v>73</v>
      </c>
      <c r="B71" s="253"/>
      <c r="C71" s="49" t="s">
        <v>74</v>
      </c>
      <c r="D71" s="51"/>
      <c r="E71" s="51"/>
      <c r="F71" s="51"/>
    </row>
    <row r="72" spans="1:6" ht="22.5" x14ac:dyDescent="0.25">
      <c r="A72" s="251" t="s">
        <v>278</v>
      </c>
      <c r="B72" s="251"/>
      <c r="C72" s="46" t="s">
        <v>75</v>
      </c>
      <c r="D72" s="48"/>
      <c r="E72" s="48"/>
      <c r="F72" s="47"/>
    </row>
    <row r="73" spans="1:6" ht="22.5" x14ac:dyDescent="0.25">
      <c r="A73" s="251" t="s">
        <v>279</v>
      </c>
      <c r="B73" s="251"/>
      <c r="C73" s="46" t="s">
        <v>76</v>
      </c>
      <c r="D73" s="48"/>
      <c r="E73" s="48"/>
      <c r="F73" s="47"/>
    </row>
    <row r="74" spans="1:6" ht="22.5" x14ac:dyDescent="0.25">
      <c r="A74" s="251" t="s">
        <v>280</v>
      </c>
      <c r="B74" s="251"/>
      <c r="C74" s="46" t="s">
        <v>77</v>
      </c>
      <c r="D74" s="48"/>
      <c r="E74" s="48"/>
      <c r="F74" s="47"/>
    </row>
    <row r="75" spans="1:6" ht="22.5" x14ac:dyDescent="0.25">
      <c r="A75" s="251" t="s">
        <v>281</v>
      </c>
      <c r="B75" s="251"/>
      <c r="C75" s="46" t="s">
        <v>78</v>
      </c>
      <c r="D75" s="48"/>
      <c r="E75" s="48"/>
      <c r="F75" s="47"/>
    </row>
    <row r="76" spans="1:6" ht="21" x14ac:dyDescent="0.25">
      <c r="A76" s="253" t="s">
        <v>79</v>
      </c>
      <c r="B76" s="253"/>
      <c r="C76" s="49" t="s">
        <v>80</v>
      </c>
      <c r="D76" s="50">
        <f>D77+D78</f>
        <v>440000000</v>
      </c>
      <c r="E76" s="50">
        <f t="shared" ref="E76:F76" si="7">E77+E78</f>
        <v>409960217</v>
      </c>
      <c r="F76" s="50">
        <f t="shared" si="7"/>
        <v>409960217</v>
      </c>
    </row>
    <row r="77" spans="1:6" ht="22.5" x14ac:dyDescent="0.25">
      <c r="A77" s="251" t="s">
        <v>282</v>
      </c>
      <c r="B77" s="251"/>
      <c r="C77" s="46" t="s">
        <v>81</v>
      </c>
      <c r="D77" s="47">
        <v>440000000</v>
      </c>
      <c r="E77" s="47">
        <v>409960217</v>
      </c>
      <c r="F77" s="47">
        <v>409960217</v>
      </c>
    </row>
    <row r="78" spans="1:6" ht="22.5" x14ac:dyDescent="0.25">
      <c r="A78" s="251" t="s">
        <v>283</v>
      </c>
      <c r="B78" s="251"/>
      <c r="C78" s="46" t="s">
        <v>82</v>
      </c>
      <c r="D78" s="47"/>
      <c r="E78" s="47"/>
      <c r="F78" s="48"/>
    </row>
    <row r="79" spans="1:6" ht="21" x14ac:dyDescent="0.25">
      <c r="A79" s="253" t="s">
        <v>83</v>
      </c>
      <c r="B79" s="253"/>
      <c r="C79" s="49" t="s">
        <v>84</v>
      </c>
      <c r="D79" s="50">
        <f>D80</f>
        <v>21261195</v>
      </c>
      <c r="E79" s="50">
        <f t="shared" ref="E79:F79" si="8">E80</f>
        <v>21422264</v>
      </c>
      <c r="F79" s="50">
        <f t="shared" si="8"/>
        <v>21422264</v>
      </c>
    </row>
    <row r="80" spans="1:6" ht="22.5" x14ac:dyDescent="0.25">
      <c r="A80" s="251" t="s">
        <v>284</v>
      </c>
      <c r="B80" s="251"/>
      <c r="C80" s="46" t="s">
        <v>85</v>
      </c>
      <c r="D80" s="47">
        <v>21261195</v>
      </c>
      <c r="E80" s="47">
        <v>21422264</v>
      </c>
      <c r="F80" s="47">
        <v>21422264</v>
      </c>
    </row>
    <row r="81" spans="1:6" ht="22.5" x14ac:dyDescent="0.25">
      <c r="A81" s="251" t="s">
        <v>285</v>
      </c>
      <c r="B81" s="251"/>
      <c r="C81" s="46" t="s">
        <v>86</v>
      </c>
      <c r="D81" s="47"/>
      <c r="E81" s="47"/>
      <c r="F81" s="48"/>
    </row>
    <row r="82" spans="1:6" x14ac:dyDescent="0.25">
      <c r="A82" s="251" t="s">
        <v>286</v>
      </c>
      <c r="B82" s="251"/>
      <c r="C82" s="46" t="s">
        <v>87</v>
      </c>
      <c r="D82" s="47"/>
      <c r="E82" s="47"/>
      <c r="F82" s="48"/>
    </row>
    <row r="83" spans="1:6" x14ac:dyDescent="0.25">
      <c r="A83" s="254" t="s">
        <v>287</v>
      </c>
      <c r="B83" s="255"/>
      <c r="C83" s="58" t="s">
        <v>200</v>
      </c>
      <c r="D83" s="47"/>
      <c r="E83" s="47"/>
      <c r="F83" s="48"/>
    </row>
    <row r="84" spans="1:6" ht="21" x14ac:dyDescent="0.25">
      <c r="A84" s="253" t="s">
        <v>288</v>
      </c>
      <c r="B84" s="253"/>
      <c r="C84" s="49" t="s">
        <v>89</v>
      </c>
      <c r="D84" s="47"/>
      <c r="E84" s="47"/>
      <c r="F84" s="51"/>
    </row>
    <row r="85" spans="1:6" ht="22.5" x14ac:dyDescent="0.25">
      <c r="A85" s="251" t="s">
        <v>90</v>
      </c>
      <c r="B85" s="251"/>
      <c r="C85" s="46" t="s">
        <v>91</v>
      </c>
      <c r="D85" s="47"/>
      <c r="E85" s="47"/>
      <c r="F85" s="48"/>
    </row>
    <row r="86" spans="1:6" ht="22.5" x14ac:dyDescent="0.25">
      <c r="A86" s="251" t="s">
        <v>92</v>
      </c>
      <c r="B86" s="251"/>
      <c r="C86" s="46" t="s">
        <v>93</v>
      </c>
      <c r="D86" s="47"/>
      <c r="E86" s="47"/>
      <c r="F86" s="48"/>
    </row>
    <row r="87" spans="1:6" x14ac:dyDescent="0.25">
      <c r="A87" s="251" t="s">
        <v>94</v>
      </c>
      <c r="B87" s="251"/>
      <c r="C87" s="46" t="s">
        <v>95</v>
      </c>
      <c r="D87" s="47"/>
      <c r="E87" s="47"/>
      <c r="F87" s="48"/>
    </row>
    <row r="88" spans="1:6" x14ac:dyDescent="0.25">
      <c r="A88" s="251" t="s">
        <v>96</v>
      </c>
      <c r="B88" s="251"/>
      <c r="C88" s="46" t="s">
        <v>97</v>
      </c>
      <c r="D88" s="47"/>
      <c r="E88" s="47"/>
      <c r="F88" s="48"/>
    </row>
    <row r="89" spans="1:6" ht="21" x14ac:dyDescent="0.25">
      <c r="A89" s="253" t="s">
        <v>98</v>
      </c>
      <c r="B89" s="253"/>
      <c r="C89" s="49" t="s">
        <v>99</v>
      </c>
      <c r="D89" s="47"/>
      <c r="E89" s="47"/>
      <c r="F89" s="51"/>
    </row>
    <row r="90" spans="1:6" ht="21" x14ac:dyDescent="0.25">
      <c r="A90" s="253" t="s">
        <v>100</v>
      </c>
      <c r="B90" s="253"/>
      <c r="C90" s="49" t="s">
        <v>101</v>
      </c>
      <c r="D90" s="50">
        <f>D76+D79</f>
        <v>461261195</v>
      </c>
      <c r="E90" s="50">
        <f t="shared" ref="E90:F90" si="9">E76+E79</f>
        <v>431382481</v>
      </c>
      <c r="F90" s="50">
        <f t="shared" si="9"/>
        <v>431382481</v>
      </c>
    </row>
    <row r="91" spans="1:6" x14ac:dyDescent="0.25">
      <c r="A91" s="253" t="s">
        <v>102</v>
      </c>
      <c r="B91" s="253"/>
      <c r="C91" s="49" t="s">
        <v>180</v>
      </c>
      <c r="D91" s="50">
        <f>D66+D90</f>
        <v>1663846439</v>
      </c>
      <c r="E91" s="50">
        <f t="shared" ref="E91:F91" si="10">E66+E90</f>
        <v>1719604087</v>
      </c>
      <c r="F91" s="50">
        <f t="shared" si="10"/>
        <v>1569602641</v>
      </c>
    </row>
    <row r="92" spans="1:6" x14ac:dyDescent="0.25">
      <c r="A92" s="60"/>
      <c r="B92" s="60"/>
      <c r="C92" s="61"/>
      <c r="D92" s="62"/>
      <c r="E92" s="62"/>
      <c r="F92" s="62"/>
    </row>
    <row r="93" spans="1:6" x14ac:dyDescent="0.25">
      <c r="A93" s="60"/>
      <c r="B93" s="60"/>
      <c r="C93" s="61"/>
      <c r="D93" s="62"/>
      <c r="E93" s="62"/>
      <c r="F93" s="62"/>
    </row>
    <row r="94" spans="1:6" x14ac:dyDescent="0.25">
      <c r="A94" s="60"/>
      <c r="B94" s="60"/>
      <c r="C94" s="61"/>
      <c r="D94" s="62"/>
      <c r="E94" s="62"/>
      <c r="F94" s="62"/>
    </row>
    <row r="95" spans="1:6" x14ac:dyDescent="0.25">
      <c r="A95" s="259"/>
      <c r="B95" s="259"/>
      <c r="C95" s="63"/>
      <c r="D95" s="62"/>
      <c r="E95" s="62"/>
      <c r="F95" s="62"/>
    </row>
    <row r="96" spans="1:6" x14ac:dyDescent="0.25">
      <c r="A96" s="258"/>
      <c r="B96" s="258"/>
      <c r="C96" s="63"/>
      <c r="D96" s="64"/>
      <c r="E96" s="64"/>
      <c r="F96" s="65"/>
    </row>
    <row r="97" spans="1:7" x14ac:dyDescent="0.25">
      <c r="A97" s="253" t="s">
        <v>172</v>
      </c>
      <c r="B97" s="253"/>
      <c r="C97" s="248" t="s">
        <v>173</v>
      </c>
      <c r="D97" s="249" t="s">
        <v>169</v>
      </c>
      <c r="E97" s="249"/>
      <c r="F97" s="249"/>
    </row>
    <row r="98" spans="1:7" x14ac:dyDescent="0.25">
      <c r="A98" s="253"/>
      <c r="B98" s="253"/>
      <c r="C98" s="248"/>
      <c r="D98" s="56" t="s">
        <v>365</v>
      </c>
      <c r="E98" s="56" t="s">
        <v>366</v>
      </c>
      <c r="F98" s="57" t="s">
        <v>367</v>
      </c>
    </row>
    <row r="99" spans="1:7" x14ac:dyDescent="0.25">
      <c r="A99" s="253">
        <v>1</v>
      </c>
      <c r="B99" s="253"/>
      <c r="C99" s="171">
        <v>2</v>
      </c>
      <c r="D99" s="57">
        <v>3</v>
      </c>
      <c r="E99" s="57">
        <v>4</v>
      </c>
      <c r="F99" s="57">
        <v>5</v>
      </c>
    </row>
    <row r="100" spans="1:7" x14ac:dyDescent="0.25">
      <c r="A100" s="252" t="s">
        <v>163</v>
      </c>
      <c r="B100" s="252"/>
      <c r="C100" s="252"/>
      <c r="D100" s="252"/>
      <c r="E100" s="252"/>
      <c r="F100" s="252"/>
    </row>
    <row r="101" spans="1:7" ht="21.75" x14ac:dyDescent="0.25">
      <c r="A101" s="253" t="s">
        <v>3</v>
      </c>
      <c r="B101" s="253"/>
      <c r="C101" s="49" t="s">
        <v>106</v>
      </c>
      <c r="D101" s="50">
        <f>D102+D103+D104+D105+D106</f>
        <v>387337911</v>
      </c>
      <c r="E101" s="50">
        <f t="shared" ref="E101:F101" si="11">E102+E103+E104+E105+E106</f>
        <v>440791727</v>
      </c>
      <c r="F101" s="50">
        <f t="shared" si="11"/>
        <v>335092447</v>
      </c>
    </row>
    <row r="102" spans="1:7" x14ac:dyDescent="0.25">
      <c r="A102" s="251" t="s">
        <v>228</v>
      </c>
      <c r="B102" s="251"/>
      <c r="C102" s="46" t="s">
        <v>107</v>
      </c>
      <c r="D102" s="47">
        <v>68348943</v>
      </c>
      <c r="E102" s="47">
        <v>59355100</v>
      </c>
      <c r="F102" s="47">
        <v>59355100</v>
      </c>
    </row>
    <row r="103" spans="1:7" ht="22.5" x14ac:dyDescent="0.25">
      <c r="A103" s="251" t="s">
        <v>289</v>
      </c>
      <c r="B103" s="251"/>
      <c r="C103" s="46" t="s">
        <v>108</v>
      </c>
      <c r="D103" s="47">
        <v>13328044</v>
      </c>
      <c r="E103" s="47">
        <v>11536440</v>
      </c>
      <c r="F103" s="47">
        <v>11536440</v>
      </c>
    </row>
    <row r="104" spans="1:7" x14ac:dyDescent="0.25">
      <c r="A104" s="251" t="s">
        <v>229</v>
      </c>
      <c r="B104" s="251"/>
      <c r="C104" s="46" t="s">
        <v>109</v>
      </c>
      <c r="D104" s="47">
        <v>183385530</v>
      </c>
      <c r="E104" s="47">
        <v>243662754</v>
      </c>
      <c r="F104" s="47">
        <v>178479655</v>
      </c>
    </row>
    <row r="105" spans="1:7" x14ac:dyDescent="0.25">
      <c r="A105" s="251" t="s">
        <v>230</v>
      </c>
      <c r="B105" s="251"/>
      <c r="C105" s="46" t="s">
        <v>110</v>
      </c>
      <c r="D105" s="47">
        <v>19000000</v>
      </c>
      <c r="E105" s="48">
        <v>19000000</v>
      </c>
      <c r="F105" s="47">
        <v>10470320</v>
      </c>
    </row>
    <row r="106" spans="1:7" x14ac:dyDescent="0.25">
      <c r="A106" s="251" t="s">
        <v>231</v>
      </c>
      <c r="B106" s="251"/>
      <c r="C106" s="46" t="s">
        <v>111</v>
      </c>
      <c r="D106" s="47">
        <v>103275394</v>
      </c>
      <c r="E106" s="47">
        <v>107237433</v>
      </c>
      <c r="F106" s="47">
        <v>75250932</v>
      </c>
      <c r="G106" s="162" t="s">
        <v>201</v>
      </c>
    </row>
    <row r="107" spans="1:7" x14ac:dyDescent="0.25">
      <c r="A107" s="251" t="s">
        <v>232</v>
      </c>
      <c r="B107" s="251"/>
      <c r="C107" s="46" t="s">
        <v>112</v>
      </c>
      <c r="D107" s="47">
        <v>11000000</v>
      </c>
      <c r="E107" s="48">
        <v>11959771</v>
      </c>
      <c r="F107" s="47">
        <v>11959771</v>
      </c>
    </row>
    <row r="108" spans="1:7" ht="22.5" x14ac:dyDescent="0.25">
      <c r="A108" s="251" t="s">
        <v>233</v>
      </c>
      <c r="B108" s="251"/>
      <c r="C108" s="46" t="s">
        <v>113</v>
      </c>
      <c r="D108" s="48"/>
      <c r="E108" s="48"/>
      <c r="F108" s="48"/>
    </row>
    <row r="109" spans="1:7" ht="22.5" x14ac:dyDescent="0.25">
      <c r="A109" s="251" t="s">
        <v>290</v>
      </c>
      <c r="B109" s="251"/>
      <c r="C109" s="46" t="s">
        <v>114</v>
      </c>
      <c r="D109" s="48"/>
      <c r="E109" s="48"/>
      <c r="F109" s="48"/>
    </row>
    <row r="110" spans="1:7" ht="22.5" x14ac:dyDescent="0.25">
      <c r="A110" s="251" t="s">
        <v>291</v>
      </c>
      <c r="B110" s="251"/>
      <c r="C110" s="46" t="s">
        <v>115</v>
      </c>
      <c r="D110" s="48"/>
      <c r="E110" s="48"/>
      <c r="F110" s="48"/>
    </row>
    <row r="111" spans="1:7" ht="22.5" x14ac:dyDescent="0.25">
      <c r="A111" s="251" t="s">
        <v>292</v>
      </c>
      <c r="B111" s="251"/>
      <c r="C111" s="46" t="s">
        <v>116</v>
      </c>
      <c r="D111" s="47"/>
      <c r="E111" s="48"/>
      <c r="F111" s="47"/>
    </row>
    <row r="112" spans="1:7" ht="22.5" x14ac:dyDescent="0.25">
      <c r="A112" s="251" t="s">
        <v>293</v>
      </c>
      <c r="B112" s="251"/>
      <c r="C112" s="46" t="s">
        <v>117</v>
      </c>
      <c r="D112" s="48"/>
      <c r="E112" s="48"/>
      <c r="F112" s="48"/>
    </row>
    <row r="113" spans="1:8" ht="22.5" x14ac:dyDescent="0.25">
      <c r="A113" s="251" t="s">
        <v>294</v>
      </c>
      <c r="B113" s="251"/>
      <c r="C113" s="46" t="s">
        <v>118</v>
      </c>
      <c r="D113" s="48"/>
      <c r="E113" s="48"/>
      <c r="F113" s="48"/>
    </row>
    <row r="114" spans="1:8" x14ac:dyDescent="0.25">
      <c r="A114" s="251" t="s">
        <v>295</v>
      </c>
      <c r="B114" s="251"/>
      <c r="C114" s="46" t="s">
        <v>119</v>
      </c>
      <c r="D114" s="48"/>
      <c r="E114" s="48"/>
      <c r="F114" s="48"/>
    </row>
    <row r="115" spans="1:8" x14ac:dyDescent="0.25">
      <c r="A115" s="251" t="s">
        <v>296</v>
      </c>
      <c r="B115" s="251"/>
      <c r="C115" s="46" t="s">
        <v>120</v>
      </c>
      <c r="D115" s="48"/>
      <c r="E115" s="48"/>
      <c r="F115" s="48"/>
    </row>
    <row r="116" spans="1:8" ht="22.5" x14ac:dyDescent="0.25">
      <c r="A116" s="251" t="s">
        <v>297</v>
      </c>
      <c r="B116" s="251"/>
      <c r="C116" s="46" t="s">
        <v>121</v>
      </c>
      <c r="D116" s="48"/>
      <c r="E116" s="47"/>
      <c r="F116" s="47"/>
    </row>
    <row r="117" spans="1:8" ht="21.75" x14ac:dyDescent="0.25">
      <c r="A117" s="253" t="s">
        <v>11</v>
      </c>
      <c r="B117" s="253"/>
      <c r="C117" s="49" t="s">
        <v>122</v>
      </c>
      <c r="D117" s="50">
        <f>D118+D120+D122</f>
        <v>557461606</v>
      </c>
      <c r="E117" s="50">
        <f t="shared" ref="E117:F117" si="12">E118+E120+E122</f>
        <v>594089444</v>
      </c>
      <c r="F117" s="50">
        <f t="shared" si="12"/>
        <v>376820391</v>
      </c>
    </row>
    <row r="118" spans="1:8" x14ac:dyDescent="0.25">
      <c r="A118" s="251" t="s">
        <v>234</v>
      </c>
      <c r="B118" s="251"/>
      <c r="C118" s="46" t="s">
        <v>123</v>
      </c>
      <c r="D118" s="47">
        <v>528207484</v>
      </c>
      <c r="E118" s="47">
        <v>300228825</v>
      </c>
      <c r="F118" s="47">
        <v>110840960</v>
      </c>
    </row>
    <row r="119" spans="1:8" ht="22.5" x14ac:dyDescent="0.25">
      <c r="A119" s="251" t="s">
        <v>235</v>
      </c>
      <c r="B119" s="251"/>
      <c r="C119" s="46" t="s">
        <v>124</v>
      </c>
      <c r="D119" s="48"/>
      <c r="E119" s="48"/>
      <c r="F119" s="48"/>
    </row>
    <row r="120" spans="1:8" x14ac:dyDescent="0.25">
      <c r="A120" s="251" t="s">
        <v>236</v>
      </c>
      <c r="B120" s="251"/>
      <c r="C120" s="46" t="s">
        <v>125</v>
      </c>
      <c r="D120" s="47">
        <v>23499270</v>
      </c>
      <c r="E120" s="47">
        <v>288105767</v>
      </c>
      <c r="F120" s="47">
        <v>265979431</v>
      </c>
      <c r="G120" s="140"/>
      <c r="H120" s="141"/>
    </row>
    <row r="121" spans="1:8" ht="22.5" x14ac:dyDescent="0.25">
      <c r="A121" s="251" t="s">
        <v>237</v>
      </c>
      <c r="B121" s="251"/>
      <c r="C121" s="46" t="s">
        <v>126</v>
      </c>
      <c r="D121" s="48"/>
      <c r="E121" s="48"/>
      <c r="F121" s="48"/>
    </row>
    <row r="122" spans="1:8" x14ac:dyDescent="0.25">
      <c r="A122" s="251" t="s">
        <v>238</v>
      </c>
      <c r="B122" s="251"/>
      <c r="C122" s="46" t="s">
        <v>127</v>
      </c>
      <c r="D122" s="47">
        <v>5754852</v>
      </c>
      <c r="E122" s="47">
        <v>5754852</v>
      </c>
      <c r="F122" s="47"/>
    </row>
    <row r="123" spans="1:8" ht="33.75" x14ac:dyDescent="0.25">
      <c r="A123" s="251" t="s">
        <v>239</v>
      </c>
      <c r="B123" s="251"/>
      <c r="C123" s="46" t="s">
        <v>128</v>
      </c>
      <c r="D123" s="48"/>
      <c r="E123" s="48"/>
      <c r="F123" s="48"/>
    </row>
    <row r="124" spans="1:8" ht="22.5" x14ac:dyDescent="0.25">
      <c r="A124" s="251" t="s">
        <v>298</v>
      </c>
      <c r="B124" s="251"/>
      <c r="C124" s="46" t="s">
        <v>129</v>
      </c>
      <c r="D124" s="48"/>
      <c r="E124" s="48"/>
      <c r="F124" s="48"/>
    </row>
    <row r="125" spans="1:8" ht="22.5" x14ac:dyDescent="0.25">
      <c r="A125" s="251" t="s">
        <v>299</v>
      </c>
      <c r="B125" s="251"/>
      <c r="C125" s="46" t="s">
        <v>115</v>
      </c>
      <c r="D125" s="48"/>
      <c r="E125" s="48"/>
      <c r="F125" s="48"/>
    </row>
    <row r="126" spans="1:8" ht="22.5" x14ac:dyDescent="0.25">
      <c r="A126" s="251" t="s">
        <v>300</v>
      </c>
      <c r="B126" s="251"/>
      <c r="C126" s="46" t="s">
        <v>130</v>
      </c>
      <c r="D126" s="48"/>
      <c r="E126" s="48"/>
      <c r="F126" s="48"/>
    </row>
    <row r="127" spans="1:8" ht="22.5" x14ac:dyDescent="0.25">
      <c r="A127" s="251" t="s">
        <v>301</v>
      </c>
      <c r="B127" s="251"/>
      <c r="C127" s="46" t="s">
        <v>131</v>
      </c>
      <c r="D127" s="48"/>
      <c r="E127" s="48"/>
      <c r="F127" s="48"/>
    </row>
    <row r="128" spans="1:8" ht="22.5" x14ac:dyDescent="0.25">
      <c r="A128" s="251" t="s">
        <v>302</v>
      </c>
      <c r="B128" s="251"/>
      <c r="C128" s="46" t="s">
        <v>118</v>
      </c>
      <c r="D128" s="48"/>
      <c r="E128" s="48"/>
      <c r="F128" s="48"/>
    </row>
    <row r="129" spans="1:6" x14ac:dyDescent="0.25">
      <c r="A129" s="251" t="s">
        <v>303</v>
      </c>
      <c r="B129" s="251"/>
      <c r="C129" s="46" t="s">
        <v>132</v>
      </c>
      <c r="D129" s="48"/>
      <c r="E129" s="48"/>
      <c r="F129" s="48"/>
    </row>
    <row r="130" spans="1:6" ht="22.5" x14ac:dyDescent="0.25">
      <c r="A130" s="251" t="s">
        <v>304</v>
      </c>
      <c r="B130" s="251"/>
      <c r="C130" s="46" t="s">
        <v>133</v>
      </c>
      <c r="D130" s="48"/>
      <c r="E130" s="47"/>
      <c r="F130" s="47"/>
    </row>
    <row r="131" spans="1:6" x14ac:dyDescent="0.25">
      <c r="A131" s="253" t="s">
        <v>19</v>
      </c>
      <c r="B131" s="253"/>
      <c r="C131" s="49" t="s">
        <v>134</v>
      </c>
      <c r="D131" s="50">
        <f>D132</f>
        <v>33556780</v>
      </c>
      <c r="E131" s="50">
        <f>E132</f>
        <v>31986501</v>
      </c>
      <c r="F131" s="50">
        <f>F132</f>
        <v>0</v>
      </c>
    </row>
    <row r="132" spans="1:6" x14ac:dyDescent="0.25">
      <c r="A132" s="251" t="s">
        <v>240</v>
      </c>
      <c r="B132" s="251"/>
      <c r="C132" s="46" t="s">
        <v>135</v>
      </c>
      <c r="D132" s="47">
        <v>33556780</v>
      </c>
      <c r="E132" s="47">
        <v>31986501</v>
      </c>
      <c r="F132" s="47">
        <v>0</v>
      </c>
    </row>
    <row r="133" spans="1:6" x14ac:dyDescent="0.25">
      <c r="A133" s="251" t="s">
        <v>241</v>
      </c>
      <c r="B133" s="251"/>
      <c r="C133" s="46" t="s">
        <v>136</v>
      </c>
      <c r="D133" s="48"/>
      <c r="E133" s="47"/>
      <c r="F133" s="47"/>
    </row>
    <row r="134" spans="1:6" ht="21" x14ac:dyDescent="0.25">
      <c r="A134" s="253" t="s">
        <v>137</v>
      </c>
      <c r="B134" s="253"/>
      <c r="C134" s="49" t="s">
        <v>138</v>
      </c>
      <c r="D134" s="50">
        <f>D101+D117</f>
        <v>944799517</v>
      </c>
      <c r="E134" s="50">
        <f>E101+E117</f>
        <v>1034881171</v>
      </c>
      <c r="F134" s="50">
        <f t="shared" ref="F134" si="13">F101+F117+F131</f>
        <v>711912838</v>
      </c>
    </row>
    <row r="135" spans="1:6" ht="31.5" x14ac:dyDescent="0.25">
      <c r="A135" s="253" t="s">
        <v>35</v>
      </c>
      <c r="B135" s="253"/>
      <c r="C135" s="49" t="s">
        <v>139</v>
      </c>
      <c r="D135" s="51"/>
      <c r="E135" s="51"/>
      <c r="F135" s="51"/>
    </row>
    <row r="136" spans="1:6" ht="22.5" x14ac:dyDescent="0.25">
      <c r="A136" s="251" t="s">
        <v>252</v>
      </c>
      <c r="B136" s="251"/>
      <c r="C136" s="46" t="s">
        <v>181</v>
      </c>
      <c r="D136" s="48"/>
      <c r="E136" s="48"/>
      <c r="F136" s="48"/>
    </row>
    <row r="137" spans="1:6" ht="22.5" x14ac:dyDescent="0.25">
      <c r="A137" s="251" t="s">
        <v>253</v>
      </c>
      <c r="B137" s="251"/>
      <c r="C137" s="46" t="s">
        <v>182</v>
      </c>
      <c r="D137" s="48"/>
      <c r="E137" s="48"/>
      <c r="F137" s="48"/>
    </row>
    <row r="138" spans="1:6" ht="22.5" x14ac:dyDescent="0.25">
      <c r="A138" s="251" t="s">
        <v>254</v>
      </c>
      <c r="B138" s="251"/>
      <c r="C138" s="46" t="s">
        <v>183</v>
      </c>
      <c r="D138" s="48"/>
      <c r="E138" s="48"/>
      <c r="F138" s="48"/>
    </row>
    <row r="139" spans="1:6" ht="21" x14ac:dyDescent="0.25">
      <c r="A139" s="253" t="s">
        <v>47</v>
      </c>
      <c r="B139" s="253"/>
      <c r="C139" s="49" t="s">
        <v>143</v>
      </c>
      <c r="D139" s="51"/>
      <c r="E139" s="51"/>
      <c r="F139" s="51"/>
    </row>
    <row r="140" spans="1:6" ht="22.5" x14ac:dyDescent="0.25">
      <c r="A140" s="251" t="s">
        <v>262</v>
      </c>
      <c r="B140" s="251"/>
      <c r="C140" s="46" t="s">
        <v>144</v>
      </c>
      <c r="D140" s="48"/>
      <c r="E140" s="48"/>
      <c r="F140" s="48"/>
    </row>
    <row r="141" spans="1:6" ht="22.5" x14ac:dyDescent="0.25">
      <c r="A141" s="251" t="s">
        <v>263</v>
      </c>
      <c r="B141" s="251"/>
      <c r="C141" s="46" t="s">
        <v>145</v>
      </c>
      <c r="D141" s="48"/>
      <c r="E141" s="48"/>
      <c r="F141" s="48"/>
    </row>
    <row r="142" spans="1:6" ht="22.5" x14ac:dyDescent="0.25">
      <c r="A142" s="251" t="s">
        <v>264</v>
      </c>
      <c r="B142" s="251"/>
      <c r="C142" s="46" t="s">
        <v>146</v>
      </c>
      <c r="D142" s="48"/>
      <c r="E142" s="48"/>
      <c r="F142" s="48"/>
    </row>
    <row r="143" spans="1:6" ht="22.5" x14ac:dyDescent="0.25">
      <c r="A143" s="251" t="s">
        <v>265</v>
      </c>
      <c r="B143" s="251"/>
      <c r="C143" s="46" t="s">
        <v>147</v>
      </c>
      <c r="D143" s="48"/>
      <c r="E143" s="48"/>
      <c r="F143" s="48"/>
    </row>
    <row r="144" spans="1:6" ht="21" x14ac:dyDescent="0.25">
      <c r="A144" s="253" t="s">
        <v>148</v>
      </c>
      <c r="B144" s="253"/>
      <c r="C144" s="49" t="s">
        <v>149</v>
      </c>
      <c r="D144" s="50">
        <f>D146+D149</f>
        <v>719046922</v>
      </c>
      <c r="E144" s="50">
        <f t="shared" ref="E144:F144" si="14">E146+E149</f>
        <v>684722916</v>
      </c>
      <c r="F144" s="50">
        <f t="shared" si="14"/>
        <v>684722916</v>
      </c>
    </row>
    <row r="145" spans="1:6" ht="22.5" x14ac:dyDescent="0.25">
      <c r="A145" s="251" t="s">
        <v>267</v>
      </c>
      <c r="B145" s="251"/>
      <c r="C145" s="66" t="s">
        <v>150</v>
      </c>
      <c r="D145" s="50"/>
      <c r="E145" s="51"/>
      <c r="F145" s="50"/>
    </row>
    <row r="146" spans="1:6" ht="22.5" x14ac:dyDescent="0.25">
      <c r="A146" s="251" t="s">
        <v>268</v>
      </c>
      <c r="B146" s="251"/>
      <c r="C146" s="66" t="s">
        <v>151</v>
      </c>
      <c r="D146" s="47">
        <v>21261195</v>
      </c>
      <c r="E146" s="48">
        <v>21848334</v>
      </c>
      <c r="F146" s="47">
        <v>21848334</v>
      </c>
    </row>
    <row r="147" spans="1:6" x14ac:dyDescent="0.25">
      <c r="A147" s="251" t="s">
        <v>269</v>
      </c>
      <c r="B147" s="251"/>
      <c r="C147" s="66" t="s">
        <v>152</v>
      </c>
      <c r="D147" s="50"/>
      <c r="E147" s="51"/>
      <c r="F147" s="50"/>
    </row>
    <row r="148" spans="1:6" x14ac:dyDescent="0.25">
      <c r="A148" s="251" t="s">
        <v>270</v>
      </c>
      <c r="B148" s="251"/>
      <c r="C148" s="66" t="s">
        <v>153</v>
      </c>
      <c r="D148" s="50"/>
      <c r="E148" s="51"/>
      <c r="F148" s="50"/>
    </row>
    <row r="149" spans="1:6" ht="22.5" x14ac:dyDescent="0.25">
      <c r="A149" s="254" t="s">
        <v>305</v>
      </c>
      <c r="B149" s="255"/>
      <c r="C149" s="66" t="s">
        <v>202</v>
      </c>
      <c r="D149" s="47">
        <v>697785727</v>
      </c>
      <c r="E149" s="48">
        <v>662874582</v>
      </c>
      <c r="F149" s="48">
        <v>662874582</v>
      </c>
    </row>
    <row r="150" spans="1:6" ht="21" x14ac:dyDescent="0.25">
      <c r="A150" s="253" t="s">
        <v>60</v>
      </c>
      <c r="B150" s="253"/>
      <c r="C150" s="67" t="s">
        <v>154</v>
      </c>
      <c r="D150" s="50"/>
      <c r="E150" s="51"/>
      <c r="F150" s="50"/>
    </row>
    <row r="151" spans="1:6" ht="22.5" x14ac:dyDescent="0.25">
      <c r="A151" s="251" t="s">
        <v>271</v>
      </c>
      <c r="B151" s="251"/>
      <c r="C151" s="66" t="s">
        <v>184</v>
      </c>
      <c r="D151" s="50"/>
      <c r="E151" s="51"/>
      <c r="F151" s="50"/>
    </row>
    <row r="152" spans="1:6" ht="22.5" x14ac:dyDescent="0.25">
      <c r="A152" s="251" t="s">
        <v>272</v>
      </c>
      <c r="B152" s="251"/>
      <c r="C152" s="66" t="s">
        <v>185</v>
      </c>
      <c r="D152" s="50"/>
      <c r="E152" s="51"/>
      <c r="F152" s="50"/>
    </row>
    <row r="153" spans="1:6" x14ac:dyDescent="0.25">
      <c r="A153" s="251" t="s">
        <v>273</v>
      </c>
      <c r="B153" s="251"/>
      <c r="C153" s="66" t="s">
        <v>186</v>
      </c>
      <c r="D153" s="50"/>
      <c r="E153" s="51"/>
      <c r="F153" s="50"/>
    </row>
    <row r="154" spans="1:6" x14ac:dyDescent="0.25">
      <c r="A154" s="251" t="s">
        <v>274</v>
      </c>
      <c r="B154" s="251"/>
      <c r="C154" s="66" t="s">
        <v>187</v>
      </c>
      <c r="D154" s="50"/>
      <c r="E154" s="51"/>
      <c r="F154" s="50"/>
    </row>
    <row r="155" spans="1:6" ht="21" x14ac:dyDescent="0.25">
      <c r="A155" s="253" t="s">
        <v>66</v>
      </c>
      <c r="B155" s="253"/>
      <c r="C155" s="67" t="s">
        <v>159</v>
      </c>
      <c r="D155" s="50">
        <f>D144</f>
        <v>719046922</v>
      </c>
      <c r="E155" s="50">
        <f t="shared" ref="E155:F155" si="15">E144</f>
        <v>684722916</v>
      </c>
      <c r="F155" s="50">
        <f t="shared" si="15"/>
        <v>684722916</v>
      </c>
    </row>
    <row r="156" spans="1:6" x14ac:dyDescent="0.25">
      <c r="A156" s="253" t="s">
        <v>160</v>
      </c>
      <c r="B156" s="253"/>
      <c r="C156" s="67" t="s">
        <v>161</v>
      </c>
      <c r="D156" s="50">
        <f>D134+D155</f>
        <v>1663846439</v>
      </c>
      <c r="E156" s="50">
        <f t="shared" ref="E156:F156" si="16">E134+E155</f>
        <v>1719604087</v>
      </c>
      <c r="F156" s="50">
        <f t="shared" si="16"/>
        <v>1396635754</v>
      </c>
    </row>
    <row r="157" spans="1:6" x14ac:dyDescent="0.25">
      <c r="A157" s="68"/>
      <c r="B157" s="69"/>
      <c r="C157" s="70"/>
      <c r="D157" s="70"/>
      <c r="E157" s="70"/>
      <c r="F157" s="71">
        <f>+F91-F156</f>
        <v>172966887</v>
      </c>
    </row>
    <row r="158" spans="1:6" x14ac:dyDescent="0.25">
      <c r="A158" s="72"/>
      <c r="B158" s="73"/>
      <c r="C158" s="74"/>
      <c r="D158" s="74"/>
      <c r="E158" s="74"/>
      <c r="F158" s="74"/>
    </row>
    <row r="159" spans="1:6" x14ac:dyDescent="0.25">
      <c r="A159" s="75" t="s">
        <v>188</v>
      </c>
      <c r="B159" s="75"/>
      <c r="C159" s="76"/>
      <c r="D159" s="242">
        <v>8</v>
      </c>
      <c r="E159" s="243"/>
      <c r="F159" s="244"/>
    </row>
    <row r="160" spans="1:6" x14ac:dyDescent="0.25">
      <c r="A160" s="245"/>
      <c r="B160" s="246"/>
      <c r="C160" s="247"/>
      <c r="D160" s="242"/>
      <c r="E160" s="243"/>
      <c r="F160" s="244"/>
    </row>
    <row r="161" spans="1:6" x14ac:dyDescent="0.25">
      <c r="A161" s="77"/>
      <c r="B161" s="77"/>
      <c r="C161" s="78"/>
      <c r="D161" s="79"/>
      <c r="E161" s="79"/>
      <c r="F161" s="79"/>
    </row>
  </sheetData>
  <mergeCells count="159">
    <mergeCell ref="A2:F2"/>
    <mergeCell ref="C3:F3"/>
    <mergeCell ref="C4:F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  <mergeCell ref="A129:B129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132:B132"/>
    <mergeCell ref="A131:B13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96:B96"/>
    <mergeCell ref="A95:B95"/>
    <mergeCell ref="A99:B99"/>
    <mergeCell ref="A97:B98"/>
    <mergeCell ref="C97:C98"/>
    <mergeCell ref="D97:F97"/>
    <mergeCell ref="A102:B102"/>
    <mergeCell ref="A100:F100"/>
    <mergeCell ref="A101:B10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D159:F159"/>
    <mergeCell ref="D160:F160"/>
    <mergeCell ref="A160:C160"/>
    <mergeCell ref="C6:C7"/>
    <mergeCell ref="D6:F6"/>
    <mergeCell ref="A11:B11"/>
    <mergeCell ref="A9:F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0"/>
  <sheetViews>
    <sheetView zoomScaleNormal="100" workbookViewId="0">
      <selection sqref="A1:G1"/>
    </sheetView>
  </sheetViews>
  <sheetFormatPr defaultRowHeight="21.95" customHeight="1" x14ac:dyDescent="0.25"/>
  <cols>
    <col min="1" max="1" width="9.140625" style="82"/>
    <col min="2" max="2" width="1.140625" style="82" customWidth="1"/>
    <col min="3" max="3" width="9.140625" style="82"/>
    <col min="4" max="4" width="20.28515625" style="82" customWidth="1"/>
    <col min="5" max="5" width="12.140625" style="82" customWidth="1"/>
    <col min="6" max="6" width="16.140625" style="82" customWidth="1"/>
    <col min="7" max="7" width="16.42578125" style="82" customWidth="1"/>
    <col min="8" max="16384" width="9.140625" style="82"/>
  </cols>
  <sheetData>
    <row r="1" spans="1:17" ht="21.95" customHeight="1" x14ac:dyDescent="0.25">
      <c r="A1" s="232" t="s">
        <v>643</v>
      </c>
      <c r="B1" s="233"/>
      <c r="C1" s="233"/>
      <c r="D1" s="233"/>
      <c r="E1" s="233"/>
      <c r="F1" s="233"/>
      <c r="G1" s="233"/>
    </row>
    <row r="2" spans="1:17" ht="21.95" customHeight="1" x14ac:dyDescent="0.25">
      <c r="A2" s="265" t="s">
        <v>164</v>
      </c>
      <c r="B2" s="265"/>
      <c r="C2" s="260" t="s">
        <v>190</v>
      </c>
      <c r="D2" s="260"/>
      <c r="E2" s="260"/>
      <c r="F2" s="260"/>
      <c r="G2" s="260"/>
    </row>
    <row r="3" spans="1:17" ht="21.95" customHeight="1" x14ac:dyDescent="0.25">
      <c r="A3" s="265" t="s">
        <v>170</v>
      </c>
      <c r="B3" s="265"/>
      <c r="C3" s="260" t="s">
        <v>606</v>
      </c>
      <c r="D3" s="260"/>
      <c r="E3" s="260"/>
      <c r="F3" s="260"/>
      <c r="G3" s="260"/>
    </row>
    <row r="4" spans="1:17" ht="21.95" customHeight="1" x14ac:dyDescent="0.25">
      <c r="A4" s="268"/>
      <c r="B4" s="269"/>
      <c r="C4" s="269"/>
      <c r="D4" s="269"/>
      <c r="E4" s="269"/>
      <c r="F4" s="269"/>
      <c r="G4" s="269"/>
    </row>
    <row r="5" spans="1:17" ht="21.95" customHeight="1" x14ac:dyDescent="0.25">
      <c r="A5" s="263" t="s">
        <v>172</v>
      </c>
      <c r="B5" s="263"/>
      <c r="C5" s="266" t="s">
        <v>173</v>
      </c>
      <c r="D5" s="266"/>
      <c r="E5" s="267"/>
      <c r="F5" s="267"/>
      <c r="G5" s="267"/>
    </row>
    <row r="6" spans="1:17" ht="48.75" customHeight="1" x14ac:dyDescent="0.25">
      <c r="A6" s="263"/>
      <c r="B6" s="263"/>
      <c r="C6" s="263"/>
      <c r="D6" s="263"/>
      <c r="E6" s="56" t="s">
        <v>365</v>
      </c>
      <c r="F6" s="56" t="s">
        <v>366</v>
      </c>
      <c r="G6" s="171" t="s">
        <v>367</v>
      </c>
      <c r="K6" s="232"/>
      <c r="L6" s="233"/>
      <c r="M6" s="233"/>
      <c r="N6" s="233"/>
      <c r="O6" s="233"/>
      <c r="P6" s="234"/>
      <c r="Q6" s="208"/>
    </row>
    <row r="7" spans="1:17" ht="21.95" customHeight="1" x14ac:dyDescent="0.25">
      <c r="A7" s="263">
        <v>1</v>
      </c>
      <c r="B7" s="263"/>
      <c r="C7" s="263">
        <v>2</v>
      </c>
      <c r="D7" s="263"/>
      <c r="E7" s="171">
        <v>3</v>
      </c>
      <c r="F7" s="171">
        <v>4</v>
      </c>
      <c r="G7" s="171">
        <v>5</v>
      </c>
    </row>
    <row r="8" spans="1:17" ht="21.95" customHeight="1" x14ac:dyDescent="0.25">
      <c r="A8" s="270" t="s">
        <v>162</v>
      </c>
      <c r="B8" s="271"/>
      <c r="C8" s="271"/>
      <c r="D8" s="271"/>
      <c r="E8" s="271"/>
      <c r="F8" s="271"/>
      <c r="G8" s="272"/>
    </row>
    <row r="9" spans="1:17" ht="21.95" customHeight="1" x14ac:dyDescent="0.25">
      <c r="A9" s="263" t="s">
        <v>3</v>
      </c>
      <c r="B9" s="263"/>
      <c r="C9" s="264" t="s">
        <v>4</v>
      </c>
      <c r="D9" s="264"/>
      <c r="E9" s="87"/>
      <c r="F9" s="88"/>
      <c r="G9" s="88"/>
    </row>
    <row r="10" spans="1:17" ht="21.95" customHeight="1" x14ac:dyDescent="0.25">
      <c r="A10" s="261" t="s">
        <v>228</v>
      </c>
      <c r="B10" s="261"/>
      <c r="C10" s="262" t="s">
        <v>5</v>
      </c>
      <c r="D10" s="262"/>
      <c r="E10" s="89"/>
      <c r="F10" s="45"/>
      <c r="G10" s="45"/>
    </row>
    <row r="11" spans="1:17" ht="21.95" customHeight="1" x14ac:dyDescent="0.25">
      <c r="A11" s="261" t="s">
        <v>204</v>
      </c>
      <c r="B11" s="261"/>
      <c r="C11" s="262" t="s">
        <v>6</v>
      </c>
      <c r="D11" s="262"/>
      <c r="E11" s="89"/>
      <c r="F11" s="45"/>
      <c r="G11" s="45"/>
    </row>
    <row r="12" spans="1:17" ht="21.95" customHeight="1" x14ac:dyDescent="0.25">
      <c r="A12" s="261" t="s">
        <v>229</v>
      </c>
      <c r="B12" s="261"/>
      <c r="C12" s="262" t="s">
        <v>7</v>
      </c>
      <c r="D12" s="262"/>
      <c r="E12" s="89"/>
      <c r="F12" s="45"/>
      <c r="G12" s="45"/>
    </row>
    <row r="13" spans="1:17" ht="21.95" customHeight="1" x14ac:dyDescent="0.25">
      <c r="A13" s="261" t="s">
        <v>230</v>
      </c>
      <c r="B13" s="261"/>
      <c r="C13" s="262" t="s">
        <v>8</v>
      </c>
      <c r="D13" s="262"/>
      <c r="E13" s="89"/>
      <c r="F13" s="45"/>
      <c r="G13" s="45"/>
    </row>
    <row r="14" spans="1:17" ht="21.95" customHeight="1" x14ac:dyDescent="0.25">
      <c r="A14" s="261" t="s">
        <v>231</v>
      </c>
      <c r="B14" s="261"/>
      <c r="C14" s="262" t="s">
        <v>9</v>
      </c>
      <c r="D14" s="262"/>
      <c r="E14" s="89"/>
      <c r="F14" s="45"/>
      <c r="G14" s="45"/>
    </row>
    <row r="15" spans="1:17" ht="21.95" customHeight="1" x14ac:dyDescent="0.25">
      <c r="A15" s="261" t="s">
        <v>232</v>
      </c>
      <c r="B15" s="261"/>
      <c r="C15" s="262" t="s">
        <v>10</v>
      </c>
      <c r="D15" s="262"/>
      <c r="E15" s="89"/>
      <c r="F15" s="45"/>
      <c r="G15" s="45"/>
    </row>
    <row r="16" spans="1:17" ht="21.95" customHeight="1" x14ac:dyDescent="0.25">
      <c r="A16" s="273" t="s">
        <v>233</v>
      </c>
      <c r="B16" s="274"/>
      <c r="C16" s="275"/>
      <c r="D16" s="276"/>
      <c r="E16" s="89"/>
      <c r="F16" s="45"/>
      <c r="G16" s="45"/>
    </row>
    <row r="17" spans="1:7" ht="21.95" customHeight="1" x14ac:dyDescent="0.25">
      <c r="A17" s="277" t="s">
        <v>11</v>
      </c>
      <c r="B17" s="277"/>
      <c r="C17" s="264" t="s">
        <v>12</v>
      </c>
      <c r="D17" s="264"/>
      <c r="E17" s="43">
        <f>E22</f>
        <v>2275220</v>
      </c>
      <c r="F17" s="43">
        <f>F22</f>
        <v>2294624</v>
      </c>
      <c r="G17" s="43">
        <f>F17</f>
        <v>2294624</v>
      </c>
    </row>
    <row r="18" spans="1:7" ht="21.95" customHeight="1" x14ac:dyDescent="0.25">
      <c r="A18" s="261" t="s">
        <v>234</v>
      </c>
      <c r="B18" s="261"/>
      <c r="C18" s="262" t="s">
        <v>13</v>
      </c>
      <c r="D18" s="262"/>
      <c r="E18" s="89"/>
      <c r="F18" s="45"/>
      <c r="G18" s="45"/>
    </row>
    <row r="19" spans="1:7" ht="21.95" customHeight="1" x14ac:dyDescent="0.25">
      <c r="A19" s="261" t="s">
        <v>235</v>
      </c>
      <c r="B19" s="261"/>
      <c r="C19" s="262" t="s">
        <v>14</v>
      </c>
      <c r="D19" s="262"/>
      <c r="E19" s="89"/>
      <c r="F19" s="45"/>
      <c r="G19" s="45"/>
    </row>
    <row r="20" spans="1:7" ht="21.95" customHeight="1" x14ac:dyDescent="0.25">
      <c r="A20" s="261" t="s">
        <v>236</v>
      </c>
      <c r="B20" s="261"/>
      <c r="C20" s="262" t="s">
        <v>174</v>
      </c>
      <c r="D20" s="262"/>
      <c r="E20" s="89"/>
      <c r="F20" s="45"/>
      <c r="G20" s="45"/>
    </row>
    <row r="21" spans="1:7" ht="21.95" customHeight="1" x14ac:dyDescent="0.25">
      <c r="A21" s="261" t="s">
        <v>237</v>
      </c>
      <c r="B21" s="261"/>
      <c r="C21" s="262" t="s">
        <v>175</v>
      </c>
      <c r="D21" s="262"/>
      <c r="E21" s="89"/>
      <c r="F21" s="45"/>
      <c r="G21" s="45"/>
    </row>
    <row r="22" spans="1:7" ht="21.95" customHeight="1" x14ac:dyDescent="0.25">
      <c r="A22" s="261" t="s">
        <v>238</v>
      </c>
      <c r="B22" s="261"/>
      <c r="C22" s="262" t="s">
        <v>17</v>
      </c>
      <c r="D22" s="262"/>
      <c r="E22" s="90">
        <v>2275220</v>
      </c>
      <c r="F22" s="90">
        <v>2294624</v>
      </c>
      <c r="G22" s="90">
        <v>2294624</v>
      </c>
    </row>
    <row r="23" spans="1:7" ht="21.95" customHeight="1" x14ac:dyDescent="0.25">
      <c r="A23" s="261" t="s">
        <v>239</v>
      </c>
      <c r="B23" s="261"/>
      <c r="C23" s="262" t="s">
        <v>370</v>
      </c>
      <c r="D23" s="262"/>
      <c r="E23" s="89"/>
      <c r="F23" s="45"/>
      <c r="G23" s="90">
        <v>2294624</v>
      </c>
    </row>
    <row r="24" spans="1:7" ht="21.95" customHeight="1" x14ac:dyDescent="0.25">
      <c r="A24" s="277" t="s">
        <v>19</v>
      </c>
      <c r="B24" s="277"/>
      <c r="C24" s="264" t="s">
        <v>20</v>
      </c>
      <c r="D24" s="264"/>
      <c r="E24" s="87"/>
      <c r="F24" s="88"/>
      <c r="G24" s="88"/>
    </row>
    <row r="25" spans="1:7" ht="21.95" customHeight="1" x14ac:dyDescent="0.25">
      <c r="A25" s="261" t="s">
        <v>240</v>
      </c>
      <c r="B25" s="261"/>
      <c r="C25" s="262" t="s">
        <v>21</v>
      </c>
      <c r="D25" s="262"/>
      <c r="E25" s="89"/>
      <c r="F25" s="45"/>
      <c r="G25" s="45"/>
    </row>
    <row r="26" spans="1:7" ht="21.95" customHeight="1" x14ac:dyDescent="0.25">
      <c r="A26" s="261" t="s">
        <v>241</v>
      </c>
      <c r="B26" s="261"/>
      <c r="C26" s="262" t="s">
        <v>22</v>
      </c>
      <c r="D26" s="262"/>
      <c r="E26" s="89"/>
      <c r="F26" s="45"/>
      <c r="G26" s="45"/>
    </row>
    <row r="27" spans="1:7" ht="21.95" customHeight="1" x14ac:dyDescent="0.25">
      <c r="A27" s="261" t="s">
        <v>242</v>
      </c>
      <c r="B27" s="261"/>
      <c r="C27" s="262" t="s">
        <v>176</v>
      </c>
      <c r="D27" s="262"/>
      <c r="E27" s="89"/>
      <c r="F27" s="45"/>
      <c r="G27" s="45"/>
    </row>
    <row r="28" spans="1:7" ht="21.95" customHeight="1" x14ac:dyDescent="0.25">
      <c r="A28" s="261" t="s">
        <v>243</v>
      </c>
      <c r="B28" s="261"/>
      <c r="C28" s="262" t="s">
        <v>177</v>
      </c>
      <c r="D28" s="262"/>
      <c r="E28" s="89"/>
      <c r="F28" s="45"/>
      <c r="G28" s="45"/>
    </row>
    <row r="29" spans="1:7" ht="21.95" customHeight="1" x14ac:dyDescent="0.25">
      <c r="A29" s="261" t="s">
        <v>244</v>
      </c>
      <c r="B29" s="261"/>
      <c r="C29" s="262" t="s">
        <v>25</v>
      </c>
      <c r="D29" s="262"/>
      <c r="E29" s="89"/>
      <c r="F29" s="45"/>
      <c r="G29" s="45"/>
    </row>
    <row r="30" spans="1:7" ht="21.95" customHeight="1" x14ac:dyDescent="0.25">
      <c r="A30" s="261" t="s">
        <v>245</v>
      </c>
      <c r="B30" s="261"/>
      <c r="C30" s="262" t="s">
        <v>26</v>
      </c>
      <c r="D30" s="262"/>
      <c r="E30" s="89"/>
      <c r="F30" s="45"/>
      <c r="G30" s="45"/>
    </row>
    <row r="31" spans="1:7" ht="21.95" customHeight="1" x14ac:dyDescent="0.25">
      <c r="A31" s="277" t="s">
        <v>27</v>
      </c>
      <c r="B31" s="277"/>
      <c r="C31" s="264" t="s">
        <v>28</v>
      </c>
      <c r="D31" s="264"/>
      <c r="E31" s="87"/>
      <c r="F31" s="88"/>
      <c r="G31" s="88"/>
    </row>
    <row r="32" spans="1:7" ht="21.95" customHeight="1" x14ac:dyDescent="0.25">
      <c r="A32" s="261" t="s">
        <v>246</v>
      </c>
      <c r="B32" s="261"/>
      <c r="C32" s="262" t="s">
        <v>29</v>
      </c>
      <c r="D32" s="262"/>
      <c r="E32" s="89"/>
      <c r="F32" s="45"/>
      <c r="G32" s="45"/>
    </row>
    <row r="33" spans="1:7" ht="21.95" customHeight="1" x14ac:dyDescent="0.25">
      <c r="A33" s="261" t="s">
        <v>247</v>
      </c>
      <c r="B33" s="261"/>
      <c r="C33" s="262" t="s">
        <v>30</v>
      </c>
      <c r="D33" s="262"/>
      <c r="E33" s="89"/>
      <c r="F33" s="45"/>
      <c r="G33" s="45"/>
    </row>
    <row r="34" spans="1:7" ht="21.95" customHeight="1" x14ac:dyDescent="0.25">
      <c r="A34" s="261" t="s">
        <v>248</v>
      </c>
      <c r="B34" s="261"/>
      <c r="C34" s="262" t="s">
        <v>31</v>
      </c>
      <c r="D34" s="262"/>
      <c r="E34" s="89"/>
      <c r="F34" s="45"/>
      <c r="G34" s="45"/>
    </row>
    <row r="35" spans="1:7" ht="21.95" customHeight="1" x14ac:dyDescent="0.25">
      <c r="A35" s="261" t="s">
        <v>249</v>
      </c>
      <c r="B35" s="261"/>
      <c r="C35" s="262" t="s">
        <v>32</v>
      </c>
      <c r="D35" s="262"/>
      <c r="E35" s="89"/>
      <c r="F35" s="45"/>
      <c r="G35" s="45"/>
    </row>
    <row r="36" spans="1:7" ht="21.95" customHeight="1" x14ac:dyDescent="0.25">
      <c r="A36" s="261" t="s">
        <v>250</v>
      </c>
      <c r="B36" s="261"/>
      <c r="C36" s="262" t="s">
        <v>33</v>
      </c>
      <c r="D36" s="262"/>
      <c r="E36" s="89"/>
      <c r="F36" s="45"/>
      <c r="G36" s="45"/>
    </row>
    <row r="37" spans="1:7" ht="21.95" customHeight="1" x14ac:dyDescent="0.25">
      <c r="A37" s="261" t="s">
        <v>251</v>
      </c>
      <c r="B37" s="261"/>
      <c r="C37" s="262" t="s">
        <v>34</v>
      </c>
      <c r="D37" s="262"/>
      <c r="E37" s="89"/>
      <c r="F37" s="45"/>
      <c r="G37" s="45"/>
    </row>
    <row r="38" spans="1:7" ht="21.95" customHeight="1" x14ac:dyDescent="0.25">
      <c r="A38" s="277" t="s">
        <v>35</v>
      </c>
      <c r="B38" s="277"/>
      <c r="C38" s="264" t="s">
        <v>36</v>
      </c>
      <c r="D38" s="264"/>
      <c r="E38" s="43">
        <f>E39+E40+E41+E42+E43+E44+E46+E48</f>
        <v>5590000</v>
      </c>
      <c r="F38" s="43">
        <f t="shared" ref="F38:G38" si="0">F39+F40+F41+F42+F43+F44+F46+F48</f>
        <v>3887255</v>
      </c>
      <c r="G38" s="43">
        <f t="shared" si="0"/>
        <v>3887255</v>
      </c>
    </row>
    <row r="39" spans="1:7" ht="21.95" customHeight="1" x14ac:dyDescent="0.25">
      <c r="A39" s="261" t="s">
        <v>252</v>
      </c>
      <c r="B39" s="261"/>
      <c r="C39" s="262" t="s">
        <v>37</v>
      </c>
      <c r="D39" s="262"/>
      <c r="E39" s="89"/>
      <c r="F39" s="45"/>
      <c r="G39" s="45">
        <f t="shared" ref="G39:G88" si="1">F39</f>
        <v>0</v>
      </c>
    </row>
    <row r="40" spans="1:7" ht="21.95" customHeight="1" x14ac:dyDescent="0.25">
      <c r="A40" s="261" t="s">
        <v>253</v>
      </c>
      <c r="B40" s="261"/>
      <c r="C40" s="262" t="s">
        <v>38</v>
      </c>
      <c r="D40" s="262"/>
      <c r="E40" s="90">
        <v>500000</v>
      </c>
      <c r="F40" s="90">
        <v>544210</v>
      </c>
      <c r="G40" s="90">
        <v>544210</v>
      </c>
    </row>
    <row r="41" spans="1:7" ht="21.95" customHeight="1" x14ac:dyDescent="0.25">
      <c r="A41" s="261" t="s">
        <v>254</v>
      </c>
      <c r="B41" s="261"/>
      <c r="C41" s="262" t="s">
        <v>39</v>
      </c>
      <c r="D41" s="262"/>
      <c r="E41" s="90">
        <v>4000000</v>
      </c>
      <c r="F41" s="90">
        <v>2433386</v>
      </c>
      <c r="G41" s="90">
        <v>2433386</v>
      </c>
    </row>
    <row r="42" spans="1:7" ht="21.95" customHeight="1" x14ac:dyDescent="0.25">
      <c r="A42" s="261" t="s">
        <v>255</v>
      </c>
      <c r="B42" s="261"/>
      <c r="C42" s="262" t="s">
        <v>40</v>
      </c>
      <c r="D42" s="262"/>
      <c r="E42" s="89"/>
      <c r="F42" s="45"/>
      <c r="G42" s="45">
        <f t="shared" si="1"/>
        <v>0</v>
      </c>
    </row>
    <row r="43" spans="1:7" ht="21.95" customHeight="1" x14ac:dyDescent="0.25">
      <c r="A43" s="261" t="s">
        <v>256</v>
      </c>
      <c r="B43" s="261"/>
      <c r="C43" s="262" t="s">
        <v>41</v>
      </c>
      <c r="D43" s="262"/>
      <c r="E43" s="89"/>
      <c r="F43" s="45"/>
      <c r="G43" s="45">
        <f t="shared" si="1"/>
        <v>0</v>
      </c>
    </row>
    <row r="44" spans="1:7" ht="21.95" customHeight="1" x14ac:dyDescent="0.25">
      <c r="A44" s="261" t="s">
        <v>257</v>
      </c>
      <c r="B44" s="261"/>
      <c r="C44" s="262" t="s">
        <v>42</v>
      </c>
      <c r="D44" s="262"/>
      <c r="E44" s="90">
        <v>1080000</v>
      </c>
      <c r="F44" s="90">
        <v>793363</v>
      </c>
      <c r="G44" s="90">
        <v>793363</v>
      </c>
    </row>
    <row r="45" spans="1:7" ht="21.95" customHeight="1" x14ac:dyDescent="0.25">
      <c r="A45" s="261" t="s">
        <v>258</v>
      </c>
      <c r="B45" s="261"/>
      <c r="C45" s="262" t="s">
        <v>43</v>
      </c>
      <c r="D45" s="262"/>
      <c r="E45" s="89"/>
      <c r="F45" s="45"/>
      <c r="G45" s="45">
        <f t="shared" si="1"/>
        <v>0</v>
      </c>
    </row>
    <row r="46" spans="1:7" ht="21.95" customHeight="1" x14ac:dyDescent="0.25">
      <c r="A46" s="261" t="s">
        <v>259</v>
      </c>
      <c r="B46" s="261"/>
      <c r="C46" s="262" t="s">
        <v>44</v>
      </c>
      <c r="D46" s="262"/>
      <c r="E46" s="90">
        <v>1000</v>
      </c>
      <c r="F46" s="90">
        <v>1739</v>
      </c>
      <c r="G46" s="90">
        <v>1739</v>
      </c>
    </row>
    <row r="47" spans="1:7" ht="21.95" customHeight="1" x14ac:dyDescent="0.25">
      <c r="A47" s="261" t="s">
        <v>260</v>
      </c>
      <c r="B47" s="261"/>
      <c r="C47" s="262" t="s">
        <v>45</v>
      </c>
      <c r="D47" s="262"/>
      <c r="E47" s="90"/>
      <c r="F47" s="90"/>
      <c r="G47" s="90">
        <f t="shared" si="1"/>
        <v>0</v>
      </c>
    </row>
    <row r="48" spans="1:7" ht="21.95" customHeight="1" x14ac:dyDescent="0.25">
      <c r="A48" s="261" t="s">
        <v>261</v>
      </c>
      <c r="B48" s="261"/>
      <c r="C48" s="262" t="s">
        <v>46</v>
      </c>
      <c r="D48" s="262"/>
      <c r="E48" s="90">
        <v>9000</v>
      </c>
      <c r="F48" s="90">
        <v>114557</v>
      </c>
      <c r="G48" s="90">
        <v>114557</v>
      </c>
    </row>
    <row r="49" spans="1:7" ht="21.95" customHeight="1" x14ac:dyDescent="0.25">
      <c r="A49" s="277" t="s">
        <v>47</v>
      </c>
      <c r="B49" s="277"/>
      <c r="C49" s="264" t="s">
        <v>48</v>
      </c>
      <c r="D49" s="264"/>
      <c r="E49" s="43"/>
      <c r="F49" s="43"/>
      <c r="G49" s="43">
        <f t="shared" si="1"/>
        <v>0</v>
      </c>
    </row>
    <row r="50" spans="1:7" ht="21.95" customHeight="1" x14ac:dyDescent="0.25">
      <c r="A50" s="261" t="s">
        <v>262</v>
      </c>
      <c r="B50" s="261"/>
      <c r="C50" s="262" t="s">
        <v>49</v>
      </c>
      <c r="D50" s="262"/>
      <c r="E50" s="90"/>
      <c r="F50" s="90"/>
      <c r="G50" s="90">
        <f t="shared" si="1"/>
        <v>0</v>
      </c>
    </row>
    <row r="51" spans="1:7" ht="21.95" customHeight="1" x14ac:dyDescent="0.25">
      <c r="A51" s="261" t="s">
        <v>263</v>
      </c>
      <c r="B51" s="261"/>
      <c r="C51" s="262" t="s">
        <v>50</v>
      </c>
      <c r="D51" s="262"/>
      <c r="E51" s="90"/>
      <c r="F51" s="90"/>
      <c r="G51" s="90">
        <f t="shared" si="1"/>
        <v>0</v>
      </c>
    </row>
    <row r="52" spans="1:7" ht="21.95" customHeight="1" x14ac:dyDescent="0.25">
      <c r="A52" s="261" t="s">
        <v>264</v>
      </c>
      <c r="B52" s="261"/>
      <c r="C52" s="262" t="s">
        <v>51</v>
      </c>
      <c r="D52" s="262"/>
      <c r="E52" s="90"/>
      <c r="F52" s="90"/>
      <c r="G52" s="90">
        <f t="shared" si="1"/>
        <v>0</v>
      </c>
    </row>
    <row r="53" spans="1:7" ht="21.95" customHeight="1" x14ac:dyDescent="0.25">
      <c r="A53" s="261" t="s">
        <v>265</v>
      </c>
      <c r="B53" s="261"/>
      <c r="C53" s="262" t="s">
        <v>52</v>
      </c>
      <c r="D53" s="262"/>
      <c r="E53" s="90"/>
      <c r="F53" s="90"/>
      <c r="G53" s="90">
        <f t="shared" si="1"/>
        <v>0</v>
      </c>
    </row>
    <row r="54" spans="1:7" ht="21.95" customHeight="1" x14ac:dyDescent="0.25">
      <c r="A54" s="261" t="s">
        <v>266</v>
      </c>
      <c r="B54" s="261"/>
      <c r="C54" s="262" t="s">
        <v>53</v>
      </c>
      <c r="D54" s="262"/>
      <c r="E54" s="90"/>
      <c r="F54" s="90"/>
      <c r="G54" s="90">
        <f t="shared" si="1"/>
        <v>0</v>
      </c>
    </row>
    <row r="55" spans="1:7" ht="21.95" customHeight="1" x14ac:dyDescent="0.25">
      <c r="A55" s="277" t="s">
        <v>54</v>
      </c>
      <c r="B55" s="277"/>
      <c r="C55" s="264" t="s">
        <v>55</v>
      </c>
      <c r="D55" s="264"/>
      <c r="E55" s="43"/>
      <c r="F55" s="43"/>
      <c r="G55" s="43">
        <f t="shared" si="1"/>
        <v>0</v>
      </c>
    </row>
    <row r="56" spans="1:7" ht="21.95" customHeight="1" x14ac:dyDescent="0.25">
      <c r="A56" s="261" t="s">
        <v>267</v>
      </c>
      <c r="B56" s="261"/>
      <c r="C56" s="262" t="s">
        <v>56</v>
      </c>
      <c r="D56" s="262"/>
      <c r="E56" s="90"/>
      <c r="F56" s="90"/>
      <c r="G56" s="90">
        <f t="shared" si="1"/>
        <v>0</v>
      </c>
    </row>
    <row r="57" spans="1:7" ht="21.95" customHeight="1" x14ac:dyDescent="0.25">
      <c r="A57" s="261" t="s">
        <v>268</v>
      </c>
      <c r="B57" s="261"/>
      <c r="C57" s="262" t="s">
        <v>57</v>
      </c>
      <c r="D57" s="262"/>
      <c r="E57" s="90"/>
      <c r="F57" s="90"/>
      <c r="G57" s="90">
        <f t="shared" si="1"/>
        <v>0</v>
      </c>
    </row>
    <row r="58" spans="1:7" ht="21.95" customHeight="1" x14ac:dyDescent="0.25">
      <c r="A58" s="261" t="s">
        <v>269</v>
      </c>
      <c r="B58" s="261"/>
      <c r="C58" s="262" t="s">
        <v>58</v>
      </c>
      <c r="D58" s="262"/>
      <c r="E58" s="90"/>
      <c r="F58" s="90"/>
      <c r="G58" s="90">
        <f t="shared" si="1"/>
        <v>0</v>
      </c>
    </row>
    <row r="59" spans="1:7" ht="21.95" customHeight="1" x14ac:dyDescent="0.25">
      <c r="A59" s="261" t="s">
        <v>270</v>
      </c>
      <c r="B59" s="261"/>
      <c r="C59" s="262" t="s">
        <v>59</v>
      </c>
      <c r="D59" s="262"/>
      <c r="E59" s="90"/>
      <c r="F59" s="90"/>
      <c r="G59" s="90">
        <f t="shared" si="1"/>
        <v>0</v>
      </c>
    </row>
    <row r="60" spans="1:7" ht="21.95" customHeight="1" x14ac:dyDescent="0.25">
      <c r="A60" s="277" t="s">
        <v>60</v>
      </c>
      <c r="B60" s="277"/>
      <c r="C60" s="264" t="s">
        <v>61</v>
      </c>
      <c r="D60" s="264"/>
      <c r="E60" s="43"/>
      <c r="F60" s="43"/>
      <c r="G60" s="43">
        <f t="shared" si="1"/>
        <v>0</v>
      </c>
    </row>
    <row r="61" spans="1:7" ht="21.95" customHeight="1" x14ac:dyDescent="0.25">
      <c r="A61" s="261" t="s">
        <v>271</v>
      </c>
      <c r="B61" s="261"/>
      <c r="C61" s="262" t="s">
        <v>62</v>
      </c>
      <c r="D61" s="262"/>
      <c r="E61" s="90"/>
      <c r="F61" s="90"/>
      <c r="G61" s="90">
        <f t="shared" si="1"/>
        <v>0</v>
      </c>
    </row>
    <row r="62" spans="1:7" ht="21.95" customHeight="1" x14ac:dyDescent="0.25">
      <c r="A62" s="261" t="s">
        <v>272</v>
      </c>
      <c r="B62" s="261"/>
      <c r="C62" s="262" t="s">
        <v>63</v>
      </c>
      <c r="D62" s="262"/>
      <c r="E62" s="90"/>
      <c r="F62" s="90"/>
      <c r="G62" s="90">
        <f t="shared" si="1"/>
        <v>0</v>
      </c>
    </row>
    <row r="63" spans="1:7" ht="21.95" customHeight="1" x14ac:dyDescent="0.25">
      <c r="A63" s="261" t="s">
        <v>273</v>
      </c>
      <c r="B63" s="261"/>
      <c r="C63" s="262" t="s">
        <v>64</v>
      </c>
      <c r="D63" s="262"/>
      <c r="E63" s="90"/>
      <c r="F63" s="90"/>
      <c r="G63" s="90">
        <f t="shared" si="1"/>
        <v>0</v>
      </c>
    </row>
    <row r="64" spans="1:7" ht="21.95" customHeight="1" x14ac:dyDescent="0.25">
      <c r="A64" s="261" t="s">
        <v>274</v>
      </c>
      <c r="B64" s="261"/>
      <c r="C64" s="262" t="s">
        <v>65</v>
      </c>
      <c r="D64" s="262"/>
      <c r="E64" s="90"/>
      <c r="F64" s="90"/>
      <c r="G64" s="90">
        <f t="shared" si="1"/>
        <v>0</v>
      </c>
    </row>
    <row r="65" spans="1:7" ht="21.95" customHeight="1" x14ac:dyDescent="0.25">
      <c r="A65" s="277" t="s">
        <v>66</v>
      </c>
      <c r="B65" s="277"/>
      <c r="C65" s="264" t="s">
        <v>67</v>
      </c>
      <c r="D65" s="264"/>
      <c r="E65" s="43">
        <f>E17+E38</f>
        <v>7865220</v>
      </c>
      <c r="F65" s="43">
        <f t="shared" ref="F65:G65" si="2">F17+F38</f>
        <v>6181879</v>
      </c>
      <c r="G65" s="43">
        <f t="shared" si="2"/>
        <v>6181879</v>
      </c>
    </row>
    <row r="66" spans="1:7" ht="21.95" customHeight="1" x14ac:dyDescent="0.25">
      <c r="A66" s="277" t="s">
        <v>178</v>
      </c>
      <c r="B66" s="277"/>
      <c r="C66" s="264" t="s">
        <v>69</v>
      </c>
      <c r="D66" s="264"/>
      <c r="E66" s="43"/>
      <c r="F66" s="43"/>
      <c r="G66" s="43">
        <f t="shared" si="1"/>
        <v>0</v>
      </c>
    </row>
    <row r="67" spans="1:7" ht="21.95" customHeight="1" x14ac:dyDescent="0.25">
      <c r="A67" s="261" t="s">
        <v>309</v>
      </c>
      <c r="B67" s="261"/>
      <c r="C67" s="262" t="s">
        <v>70</v>
      </c>
      <c r="D67" s="262"/>
      <c r="E67" s="90"/>
      <c r="F67" s="90"/>
      <c r="G67" s="90">
        <f t="shared" si="1"/>
        <v>0</v>
      </c>
    </row>
    <row r="68" spans="1:7" ht="21.95" customHeight="1" x14ac:dyDescent="0.25">
      <c r="A68" s="261" t="s">
        <v>276</v>
      </c>
      <c r="B68" s="261"/>
      <c r="C68" s="262" t="s">
        <v>71</v>
      </c>
      <c r="D68" s="262"/>
      <c r="E68" s="90"/>
      <c r="F68" s="90"/>
      <c r="G68" s="90">
        <f t="shared" si="1"/>
        <v>0</v>
      </c>
    </row>
    <row r="69" spans="1:7" ht="21.95" customHeight="1" x14ac:dyDescent="0.25">
      <c r="A69" s="261" t="s">
        <v>277</v>
      </c>
      <c r="B69" s="261"/>
      <c r="C69" s="262" t="s">
        <v>179</v>
      </c>
      <c r="D69" s="262"/>
      <c r="E69" s="90"/>
      <c r="F69" s="90"/>
      <c r="G69" s="90">
        <f t="shared" si="1"/>
        <v>0</v>
      </c>
    </row>
    <row r="70" spans="1:7" ht="21.95" customHeight="1" x14ac:dyDescent="0.25">
      <c r="A70" s="277" t="s">
        <v>73</v>
      </c>
      <c r="B70" s="277"/>
      <c r="C70" s="264" t="s">
        <v>74</v>
      </c>
      <c r="D70" s="264"/>
      <c r="E70" s="43"/>
      <c r="F70" s="43"/>
      <c r="G70" s="43">
        <f t="shared" si="1"/>
        <v>0</v>
      </c>
    </row>
    <row r="71" spans="1:7" ht="21.95" customHeight="1" x14ac:dyDescent="0.25">
      <c r="A71" s="261" t="s">
        <v>278</v>
      </c>
      <c r="B71" s="261"/>
      <c r="C71" s="262" t="s">
        <v>75</v>
      </c>
      <c r="D71" s="262"/>
      <c r="E71" s="90"/>
      <c r="F71" s="90"/>
      <c r="G71" s="90">
        <f t="shared" si="1"/>
        <v>0</v>
      </c>
    </row>
    <row r="72" spans="1:7" ht="21.95" customHeight="1" x14ac:dyDescent="0.25">
      <c r="A72" s="261" t="s">
        <v>279</v>
      </c>
      <c r="B72" s="261"/>
      <c r="C72" s="262" t="s">
        <v>76</v>
      </c>
      <c r="D72" s="262"/>
      <c r="E72" s="90"/>
      <c r="F72" s="90"/>
      <c r="G72" s="90">
        <f t="shared" si="1"/>
        <v>0</v>
      </c>
    </row>
    <row r="73" spans="1:7" ht="21.95" customHeight="1" x14ac:dyDescent="0.25">
      <c r="A73" s="261" t="s">
        <v>280</v>
      </c>
      <c r="B73" s="261"/>
      <c r="C73" s="262" t="s">
        <v>77</v>
      </c>
      <c r="D73" s="262"/>
      <c r="E73" s="90"/>
      <c r="F73" s="90"/>
      <c r="G73" s="90">
        <f t="shared" si="1"/>
        <v>0</v>
      </c>
    </row>
    <row r="74" spans="1:7" ht="21.95" customHeight="1" x14ac:dyDescent="0.25">
      <c r="A74" s="261" t="s">
        <v>281</v>
      </c>
      <c r="B74" s="261"/>
      <c r="C74" s="262" t="s">
        <v>78</v>
      </c>
      <c r="D74" s="262"/>
      <c r="E74" s="90"/>
      <c r="F74" s="90"/>
      <c r="G74" s="90">
        <f t="shared" si="1"/>
        <v>0</v>
      </c>
    </row>
    <row r="75" spans="1:7" ht="21.95" customHeight="1" x14ac:dyDescent="0.25">
      <c r="A75" s="277" t="s">
        <v>79</v>
      </c>
      <c r="B75" s="277"/>
      <c r="C75" s="264" t="s">
        <v>80</v>
      </c>
      <c r="D75" s="264"/>
      <c r="E75" s="43">
        <f>E76</f>
        <v>2500000</v>
      </c>
      <c r="F75" s="43">
        <f t="shared" ref="F75:G75" si="3">F76</f>
        <v>11896965</v>
      </c>
      <c r="G75" s="43">
        <f t="shared" si="3"/>
        <v>11896965</v>
      </c>
    </row>
    <row r="76" spans="1:7" ht="21.95" customHeight="1" x14ac:dyDescent="0.25">
      <c r="A76" s="261" t="s">
        <v>282</v>
      </c>
      <c r="B76" s="261"/>
      <c r="C76" s="262" t="s">
        <v>81</v>
      </c>
      <c r="D76" s="262"/>
      <c r="E76" s="90">
        <v>2500000</v>
      </c>
      <c r="F76" s="90">
        <v>11896965</v>
      </c>
      <c r="G76" s="90">
        <v>11896965</v>
      </c>
    </row>
    <row r="77" spans="1:7" ht="21.95" customHeight="1" x14ac:dyDescent="0.25">
      <c r="A77" s="261" t="s">
        <v>283</v>
      </c>
      <c r="B77" s="261"/>
      <c r="C77" s="262" t="s">
        <v>82</v>
      </c>
      <c r="D77" s="262"/>
      <c r="E77" s="90"/>
      <c r="F77" s="90"/>
      <c r="G77" s="90">
        <f t="shared" si="1"/>
        <v>0</v>
      </c>
    </row>
    <row r="78" spans="1:7" ht="21.95" customHeight="1" x14ac:dyDescent="0.25">
      <c r="A78" s="277" t="s">
        <v>83</v>
      </c>
      <c r="B78" s="277"/>
      <c r="C78" s="264" t="s">
        <v>84</v>
      </c>
      <c r="D78" s="264"/>
      <c r="E78" s="43">
        <f>E82</f>
        <v>229595986</v>
      </c>
      <c r="F78" s="43">
        <f>F82</f>
        <v>198022782</v>
      </c>
      <c r="G78" s="43">
        <f t="shared" si="1"/>
        <v>198022782</v>
      </c>
    </row>
    <row r="79" spans="1:7" ht="21.95" customHeight="1" x14ac:dyDescent="0.25">
      <c r="A79" s="261" t="s">
        <v>284</v>
      </c>
      <c r="B79" s="261"/>
      <c r="C79" s="262" t="s">
        <v>85</v>
      </c>
      <c r="D79" s="262"/>
      <c r="E79" s="90"/>
      <c r="F79" s="90"/>
      <c r="G79" s="90">
        <f t="shared" si="1"/>
        <v>0</v>
      </c>
    </row>
    <row r="80" spans="1:7" ht="21.95" customHeight="1" x14ac:dyDescent="0.25">
      <c r="A80" s="261" t="s">
        <v>285</v>
      </c>
      <c r="B80" s="261"/>
      <c r="C80" s="262" t="s">
        <v>86</v>
      </c>
      <c r="D80" s="262"/>
      <c r="E80" s="90"/>
      <c r="F80" s="90"/>
      <c r="G80" s="90">
        <f t="shared" si="1"/>
        <v>0</v>
      </c>
    </row>
    <row r="81" spans="1:7" ht="21.95" customHeight="1" x14ac:dyDescent="0.25">
      <c r="A81" s="261" t="s">
        <v>286</v>
      </c>
      <c r="B81" s="261"/>
      <c r="C81" s="262" t="s">
        <v>87</v>
      </c>
      <c r="D81" s="262"/>
      <c r="E81" s="90"/>
      <c r="F81" s="90"/>
      <c r="G81" s="90">
        <f t="shared" si="1"/>
        <v>0</v>
      </c>
    </row>
    <row r="82" spans="1:7" ht="21.95" customHeight="1" x14ac:dyDescent="0.25">
      <c r="A82" s="273" t="s">
        <v>287</v>
      </c>
      <c r="B82" s="274"/>
      <c r="C82" s="275" t="s">
        <v>200</v>
      </c>
      <c r="D82" s="276"/>
      <c r="E82" s="90">
        <v>229595986</v>
      </c>
      <c r="F82" s="90">
        <v>198022782</v>
      </c>
      <c r="G82" s="90">
        <v>198022782</v>
      </c>
    </row>
    <row r="83" spans="1:7" ht="21.95" customHeight="1" x14ac:dyDescent="0.25">
      <c r="A83" s="277" t="s">
        <v>288</v>
      </c>
      <c r="B83" s="277"/>
      <c r="C83" s="264" t="s">
        <v>89</v>
      </c>
      <c r="D83" s="264"/>
      <c r="E83" s="90"/>
      <c r="F83" s="90"/>
      <c r="G83" s="90">
        <f t="shared" si="1"/>
        <v>0</v>
      </c>
    </row>
    <row r="84" spans="1:7" ht="21.95" customHeight="1" x14ac:dyDescent="0.25">
      <c r="A84" s="261" t="s">
        <v>90</v>
      </c>
      <c r="B84" s="261"/>
      <c r="C84" s="262" t="s">
        <v>91</v>
      </c>
      <c r="D84" s="262"/>
      <c r="E84" s="90"/>
      <c r="F84" s="90"/>
      <c r="G84" s="90">
        <f t="shared" si="1"/>
        <v>0</v>
      </c>
    </row>
    <row r="85" spans="1:7" ht="21.95" customHeight="1" x14ac:dyDescent="0.25">
      <c r="A85" s="261" t="s">
        <v>92</v>
      </c>
      <c r="B85" s="261"/>
      <c r="C85" s="262" t="s">
        <v>93</v>
      </c>
      <c r="D85" s="262"/>
      <c r="E85" s="90"/>
      <c r="F85" s="90"/>
      <c r="G85" s="90">
        <f t="shared" si="1"/>
        <v>0</v>
      </c>
    </row>
    <row r="86" spans="1:7" ht="21.95" customHeight="1" x14ac:dyDescent="0.25">
      <c r="A86" s="261" t="s">
        <v>94</v>
      </c>
      <c r="B86" s="261"/>
      <c r="C86" s="262" t="s">
        <v>95</v>
      </c>
      <c r="D86" s="262"/>
      <c r="E86" s="90"/>
      <c r="F86" s="90"/>
      <c r="G86" s="90">
        <f t="shared" si="1"/>
        <v>0</v>
      </c>
    </row>
    <row r="87" spans="1:7" ht="21.95" customHeight="1" x14ac:dyDescent="0.25">
      <c r="A87" s="261" t="s">
        <v>96</v>
      </c>
      <c r="B87" s="261"/>
      <c r="C87" s="262" t="s">
        <v>97</v>
      </c>
      <c r="D87" s="262"/>
      <c r="E87" s="90"/>
      <c r="F87" s="90"/>
      <c r="G87" s="90">
        <f t="shared" si="1"/>
        <v>0</v>
      </c>
    </row>
    <row r="88" spans="1:7" ht="21.95" customHeight="1" x14ac:dyDescent="0.25">
      <c r="A88" s="277" t="s">
        <v>98</v>
      </c>
      <c r="B88" s="277"/>
      <c r="C88" s="264" t="s">
        <v>99</v>
      </c>
      <c r="D88" s="264"/>
      <c r="E88" s="90"/>
      <c r="F88" s="90"/>
      <c r="G88" s="90">
        <f t="shared" si="1"/>
        <v>0</v>
      </c>
    </row>
    <row r="89" spans="1:7" ht="21.95" customHeight="1" x14ac:dyDescent="0.25">
      <c r="A89" s="277" t="s">
        <v>100</v>
      </c>
      <c r="B89" s="277"/>
      <c r="C89" s="264" t="s">
        <v>101</v>
      </c>
      <c r="D89" s="264"/>
      <c r="E89" s="43">
        <f>E75+E78</f>
        <v>232095986</v>
      </c>
      <c r="F89" s="43">
        <f t="shared" ref="F89:G89" si="4">F75+F78</f>
        <v>209919747</v>
      </c>
      <c r="G89" s="43">
        <f t="shared" si="4"/>
        <v>209919747</v>
      </c>
    </row>
    <row r="90" spans="1:7" ht="21.95" customHeight="1" x14ac:dyDescent="0.25">
      <c r="A90" s="277" t="s">
        <v>102</v>
      </c>
      <c r="B90" s="277"/>
      <c r="C90" s="264" t="s">
        <v>180</v>
      </c>
      <c r="D90" s="264"/>
      <c r="E90" s="43">
        <f>E65+E89</f>
        <v>239961206</v>
      </c>
      <c r="F90" s="43">
        <f t="shared" ref="F90:G90" si="5">F65+F89</f>
        <v>216101626</v>
      </c>
      <c r="G90" s="43">
        <f t="shared" si="5"/>
        <v>216101626</v>
      </c>
    </row>
  </sheetData>
  <mergeCells count="177"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K6:P6"/>
    <mergeCell ref="A1:G1"/>
    <mergeCell ref="C2:G2"/>
    <mergeCell ref="C3:G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G5"/>
    <mergeCell ref="A4:G4"/>
    <mergeCell ref="A8:G8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6"/>
  <sheetViews>
    <sheetView zoomScaleNormal="100" workbookViewId="0">
      <selection sqref="A1:E1"/>
    </sheetView>
  </sheetViews>
  <sheetFormatPr defaultRowHeight="15" x14ac:dyDescent="0.25"/>
  <cols>
    <col min="1" max="1" width="11" style="131" customWidth="1"/>
    <col min="2" max="2" width="42.5703125" bestFit="1" customWidth="1"/>
    <col min="3" max="3" width="11.140625" customWidth="1"/>
    <col min="4" max="5" width="10.85546875" bestFit="1" customWidth="1"/>
  </cols>
  <sheetData>
    <row r="1" spans="1:5" ht="15" customHeight="1" x14ac:dyDescent="0.25">
      <c r="A1" s="232" t="s">
        <v>643</v>
      </c>
      <c r="B1" s="233"/>
      <c r="C1" s="233"/>
      <c r="D1" s="233"/>
      <c r="E1" s="233"/>
    </row>
    <row r="2" spans="1:5" ht="15" customHeight="1" x14ac:dyDescent="0.25">
      <c r="A2" s="83" t="s">
        <v>164</v>
      </c>
      <c r="B2" s="284" t="s">
        <v>190</v>
      </c>
      <c r="C2" s="285"/>
      <c r="D2" s="285"/>
      <c r="E2" s="285"/>
    </row>
    <row r="3" spans="1:5" ht="25.5" customHeight="1" x14ac:dyDescent="0.25">
      <c r="A3" s="83" t="s">
        <v>170</v>
      </c>
      <c r="B3" s="284" t="s">
        <v>607</v>
      </c>
      <c r="C3" s="285"/>
      <c r="D3" s="285"/>
      <c r="E3" s="285"/>
    </row>
    <row r="4" spans="1:5" x14ac:dyDescent="0.25">
      <c r="A4" s="144"/>
      <c r="B4" s="281"/>
      <c r="C4" s="281"/>
      <c r="D4" s="281"/>
      <c r="E4" s="281"/>
    </row>
    <row r="5" spans="1:5" ht="15" customHeight="1" x14ac:dyDescent="0.25">
      <c r="A5" s="280" t="s">
        <v>172</v>
      </c>
      <c r="B5" s="213" t="s">
        <v>173</v>
      </c>
      <c r="C5" s="214"/>
      <c r="D5" s="214"/>
      <c r="E5" s="214"/>
    </row>
    <row r="6" spans="1:5" ht="29.25" customHeight="1" x14ac:dyDescent="0.25">
      <c r="A6" s="280"/>
      <c r="B6" s="213"/>
      <c r="C6" s="56" t="s">
        <v>365</v>
      </c>
      <c r="D6" s="56" t="s">
        <v>366</v>
      </c>
      <c r="E6" s="171" t="s">
        <v>367</v>
      </c>
    </row>
    <row r="7" spans="1:5" x14ac:dyDescent="0.25">
      <c r="A7" s="129">
        <v>1</v>
      </c>
      <c r="B7" s="4">
        <v>2</v>
      </c>
      <c r="C7" s="171">
        <v>3</v>
      </c>
      <c r="D7" s="171">
        <v>4</v>
      </c>
      <c r="E7" s="171">
        <v>5</v>
      </c>
    </row>
    <row r="8" spans="1:5" x14ac:dyDescent="0.25">
      <c r="A8" s="282" t="s">
        <v>163</v>
      </c>
      <c r="B8" s="283"/>
      <c r="C8" s="283"/>
      <c r="D8" s="283"/>
      <c r="E8" s="283"/>
    </row>
    <row r="9" spans="1:5" x14ac:dyDescent="0.25">
      <c r="A9" s="129" t="s">
        <v>3</v>
      </c>
      <c r="B9" s="5" t="s">
        <v>106</v>
      </c>
      <c r="C9" s="26">
        <f>SUM(C10:C14)</f>
        <v>236151206</v>
      </c>
      <c r="D9" s="26">
        <f t="shared" ref="D9:E9" si="0">SUM(D10:D14)</f>
        <v>214134992</v>
      </c>
      <c r="E9" s="26">
        <f t="shared" si="0"/>
        <v>211570164</v>
      </c>
    </row>
    <row r="10" spans="1:5" x14ac:dyDescent="0.25">
      <c r="A10" s="145" t="s">
        <v>228</v>
      </c>
      <c r="B10" s="8" t="s">
        <v>107</v>
      </c>
      <c r="C10" s="24">
        <v>153979361</v>
      </c>
      <c r="D10" s="24">
        <v>141472348</v>
      </c>
      <c r="E10" s="9">
        <v>141472348</v>
      </c>
    </row>
    <row r="11" spans="1:5" x14ac:dyDescent="0.25">
      <c r="A11" s="145" t="s">
        <v>289</v>
      </c>
      <c r="B11" s="8" t="s">
        <v>108</v>
      </c>
      <c r="C11" s="24">
        <v>30161845</v>
      </c>
      <c r="D11" s="24">
        <v>29487966</v>
      </c>
      <c r="E11" s="24">
        <v>29487966</v>
      </c>
    </row>
    <row r="12" spans="1:5" x14ac:dyDescent="0.25">
      <c r="A12" s="145" t="s">
        <v>229</v>
      </c>
      <c r="B12" s="8" t="s">
        <v>109</v>
      </c>
      <c r="C12" s="24">
        <v>52010000</v>
      </c>
      <c r="D12" s="24">
        <v>43174678</v>
      </c>
      <c r="E12" s="24">
        <v>40609850</v>
      </c>
    </row>
    <row r="13" spans="1:5" x14ac:dyDescent="0.25">
      <c r="A13" s="145" t="s">
        <v>230</v>
      </c>
      <c r="B13" s="8" t="s">
        <v>110</v>
      </c>
      <c r="C13" s="24"/>
      <c r="D13" s="24"/>
      <c r="E13" s="24"/>
    </row>
    <row r="14" spans="1:5" x14ac:dyDescent="0.25">
      <c r="A14" s="145" t="s">
        <v>231</v>
      </c>
      <c r="B14" s="8" t="s">
        <v>111</v>
      </c>
      <c r="C14" s="24"/>
      <c r="D14" s="24"/>
      <c r="E14" s="24"/>
    </row>
    <row r="15" spans="1:5" x14ac:dyDescent="0.25">
      <c r="A15" s="145" t="s">
        <v>232</v>
      </c>
      <c r="B15" s="8" t="s">
        <v>112</v>
      </c>
      <c r="C15" s="24"/>
      <c r="D15" s="24"/>
      <c r="E15" s="24"/>
    </row>
    <row r="16" spans="1:5" x14ac:dyDescent="0.25">
      <c r="A16" s="145" t="s">
        <v>233</v>
      </c>
      <c r="B16" s="11" t="s">
        <v>113</v>
      </c>
      <c r="C16" s="24"/>
      <c r="D16" s="24"/>
      <c r="E16" s="24"/>
    </row>
    <row r="17" spans="1:5" ht="22.5" x14ac:dyDescent="0.25">
      <c r="A17" s="145" t="s">
        <v>290</v>
      </c>
      <c r="B17" s="8" t="s">
        <v>114</v>
      </c>
      <c r="C17" s="24"/>
      <c r="D17" s="24"/>
      <c r="E17" s="24"/>
    </row>
    <row r="18" spans="1:5" ht="22.5" x14ac:dyDescent="0.25">
      <c r="A18" s="145" t="s">
        <v>291</v>
      </c>
      <c r="B18" s="8" t="s">
        <v>115</v>
      </c>
      <c r="C18" s="24"/>
      <c r="D18" s="24"/>
      <c r="E18" s="24"/>
    </row>
    <row r="19" spans="1:5" x14ac:dyDescent="0.25">
      <c r="A19" s="145" t="s">
        <v>292</v>
      </c>
      <c r="B19" s="11" t="s">
        <v>116</v>
      </c>
      <c r="C19" s="24"/>
      <c r="D19" s="24"/>
      <c r="E19" s="24"/>
    </row>
    <row r="20" spans="1:5" x14ac:dyDescent="0.25">
      <c r="A20" s="145" t="s">
        <v>293</v>
      </c>
      <c r="B20" s="11" t="s">
        <v>117</v>
      </c>
      <c r="C20" s="24"/>
      <c r="D20" s="24"/>
      <c r="E20" s="24"/>
    </row>
    <row r="21" spans="1:5" ht="22.5" x14ac:dyDescent="0.25">
      <c r="A21" s="145" t="s">
        <v>294</v>
      </c>
      <c r="B21" s="8" t="s">
        <v>118</v>
      </c>
      <c r="C21" s="24"/>
      <c r="D21" s="24"/>
      <c r="E21" s="24"/>
    </row>
    <row r="22" spans="1:5" x14ac:dyDescent="0.25">
      <c r="A22" s="145" t="s">
        <v>295</v>
      </c>
      <c r="B22" s="8" t="s">
        <v>119</v>
      </c>
      <c r="C22" s="24"/>
      <c r="D22" s="24"/>
      <c r="E22" s="24"/>
    </row>
    <row r="23" spans="1:5" x14ac:dyDescent="0.25">
      <c r="A23" s="145" t="s">
        <v>296</v>
      </c>
      <c r="B23" s="8" t="s">
        <v>120</v>
      </c>
      <c r="C23" s="24"/>
      <c r="D23" s="24"/>
      <c r="E23" s="24"/>
    </row>
    <row r="24" spans="1:5" ht="22.5" x14ac:dyDescent="0.25">
      <c r="A24" s="145" t="s">
        <v>297</v>
      </c>
      <c r="B24" s="8" t="s">
        <v>121</v>
      </c>
      <c r="C24" s="24"/>
      <c r="D24" s="24"/>
      <c r="E24" s="24"/>
    </row>
    <row r="25" spans="1:5" x14ac:dyDescent="0.25">
      <c r="A25" s="129" t="s">
        <v>11</v>
      </c>
      <c r="B25" s="5" t="s">
        <v>122</v>
      </c>
      <c r="C25" s="26">
        <f>SUM(C26:C28)</f>
        <v>3810000</v>
      </c>
      <c r="D25" s="26">
        <f t="shared" ref="D25:E25" si="1">SUM(D26:D28)</f>
        <v>1966634</v>
      </c>
      <c r="E25" s="26">
        <f t="shared" si="1"/>
        <v>1966634</v>
      </c>
    </row>
    <row r="26" spans="1:5" x14ac:dyDescent="0.25">
      <c r="A26" s="145" t="s">
        <v>234</v>
      </c>
      <c r="B26" s="8" t="s">
        <v>123</v>
      </c>
      <c r="C26" s="24">
        <v>3810000</v>
      </c>
      <c r="D26" s="24">
        <v>1267382</v>
      </c>
      <c r="E26" s="24">
        <v>1267382</v>
      </c>
    </row>
    <row r="27" spans="1:5" x14ac:dyDescent="0.25">
      <c r="A27" s="145" t="s">
        <v>235</v>
      </c>
      <c r="B27" s="8" t="s">
        <v>124</v>
      </c>
      <c r="C27" s="24"/>
      <c r="D27" s="24"/>
      <c r="E27" s="24"/>
    </row>
    <row r="28" spans="1:5" x14ac:dyDescent="0.25">
      <c r="A28" s="145" t="s">
        <v>236</v>
      </c>
      <c r="B28" s="8" t="s">
        <v>125</v>
      </c>
      <c r="C28" s="24">
        <v>0</v>
      </c>
      <c r="D28" s="24">
        <v>699252</v>
      </c>
      <c r="E28" s="24">
        <v>699252</v>
      </c>
    </row>
    <row r="29" spans="1:5" x14ac:dyDescent="0.25">
      <c r="A29" s="145" t="s">
        <v>237</v>
      </c>
      <c r="B29" s="8" t="s">
        <v>126</v>
      </c>
      <c r="C29" s="24"/>
      <c r="D29" s="24"/>
      <c r="E29" s="24"/>
    </row>
    <row r="30" spans="1:5" x14ac:dyDescent="0.25">
      <c r="A30" s="145" t="s">
        <v>238</v>
      </c>
      <c r="B30" s="8" t="s">
        <v>127</v>
      </c>
      <c r="C30" s="24"/>
      <c r="D30" s="24"/>
      <c r="E30" s="24"/>
    </row>
    <row r="31" spans="1:5" ht="22.5" x14ac:dyDescent="0.25">
      <c r="A31" s="145" t="s">
        <v>239</v>
      </c>
      <c r="B31" s="8" t="s">
        <v>128</v>
      </c>
      <c r="C31" s="24"/>
      <c r="D31" s="24"/>
      <c r="E31" s="24"/>
    </row>
    <row r="32" spans="1:5" ht="22.5" x14ac:dyDescent="0.25">
      <c r="A32" s="145" t="s">
        <v>298</v>
      </c>
      <c r="B32" s="8" t="s">
        <v>129</v>
      </c>
      <c r="C32" s="24"/>
      <c r="D32" s="24"/>
      <c r="E32" s="24"/>
    </row>
    <row r="33" spans="1:5" ht="22.5" x14ac:dyDescent="0.25">
      <c r="A33" s="145" t="s">
        <v>299</v>
      </c>
      <c r="B33" s="8" t="s">
        <v>115</v>
      </c>
      <c r="C33" s="24"/>
      <c r="D33" s="24"/>
      <c r="E33" s="24"/>
    </row>
    <row r="34" spans="1:5" x14ac:dyDescent="0.25">
      <c r="A34" s="145" t="s">
        <v>300</v>
      </c>
      <c r="B34" s="8" t="s">
        <v>130</v>
      </c>
      <c r="C34" s="24"/>
      <c r="D34" s="24"/>
      <c r="E34" s="24"/>
    </row>
    <row r="35" spans="1:5" x14ac:dyDescent="0.25">
      <c r="A35" s="145" t="s">
        <v>301</v>
      </c>
      <c r="B35" s="8" t="s">
        <v>131</v>
      </c>
      <c r="C35" s="24"/>
      <c r="D35" s="24"/>
      <c r="E35" s="24"/>
    </row>
    <row r="36" spans="1:5" ht="22.5" x14ac:dyDescent="0.25">
      <c r="A36" s="145" t="s">
        <v>302</v>
      </c>
      <c r="B36" s="8" t="s">
        <v>118</v>
      </c>
      <c r="C36" s="24"/>
      <c r="D36" s="24"/>
      <c r="E36" s="24"/>
    </row>
    <row r="37" spans="1:5" x14ac:dyDescent="0.25">
      <c r="A37" s="145" t="s">
        <v>303</v>
      </c>
      <c r="B37" s="8" t="s">
        <v>132</v>
      </c>
      <c r="C37" s="24"/>
      <c r="D37" s="24"/>
      <c r="E37" s="24"/>
    </row>
    <row r="38" spans="1:5" ht="22.5" x14ac:dyDescent="0.25">
      <c r="A38" s="145" t="s">
        <v>304</v>
      </c>
      <c r="B38" s="8" t="s">
        <v>133</v>
      </c>
      <c r="C38" s="24"/>
      <c r="D38" s="24"/>
      <c r="E38" s="24"/>
    </row>
    <row r="39" spans="1:5" x14ac:dyDescent="0.25">
      <c r="A39" s="129" t="s">
        <v>19</v>
      </c>
      <c r="B39" s="5" t="s">
        <v>134</v>
      </c>
      <c r="C39" s="24"/>
      <c r="D39" s="24"/>
      <c r="E39" s="24"/>
    </row>
    <row r="40" spans="1:5" x14ac:dyDescent="0.25">
      <c r="A40" s="145" t="s">
        <v>240</v>
      </c>
      <c r="B40" s="8" t="s">
        <v>135</v>
      </c>
      <c r="C40" s="24"/>
      <c r="D40" s="24"/>
      <c r="E40" s="24"/>
    </row>
    <row r="41" spans="1:5" x14ac:dyDescent="0.25">
      <c r="A41" s="145" t="s">
        <v>241</v>
      </c>
      <c r="B41" s="8" t="s">
        <v>136</v>
      </c>
      <c r="C41" s="24"/>
      <c r="D41" s="24"/>
      <c r="E41" s="24"/>
    </row>
    <row r="42" spans="1:5" x14ac:dyDescent="0.25">
      <c r="A42" s="129" t="s">
        <v>137</v>
      </c>
      <c r="B42" s="5" t="s">
        <v>138</v>
      </c>
      <c r="C42" s="26">
        <f>C9+C25</f>
        <v>239961206</v>
      </c>
      <c r="D42" s="26">
        <f t="shared" ref="D42:E42" si="2">D9+D25</f>
        <v>216101626</v>
      </c>
      <c r="E42" s="26">
        <f t="shared" si="2"/>
        <v>213536798</v>
      </c>
    </row>
    <row r="43" spans="1:5" ht="21" x14ac:dyDescent="0.25">
      <c r="A43" s="129" t="s">
        <v>35</v>
      </c>
      <c r="B43" s="5" t="s">
        <v>139</v>
      </c>
      <c r="C43" s="24"/>
      <c r="D43" s="24"/>
      <c r="E43" s="24"/>
    </row>
    <row r="44" spans="1:5" x14ac:dyDescent="0.25">
      <c r="A44" s="145" t="s">
        <v>252</v>
      </c>
      <c r="B44" s="8" t="s">
        <v>181</v>
      </c>
      <c r="C44" s="24"/>
      <c r="D44" s="24"/>
      <c r="E44" s="24"/>
    </row>
    <row r="45" spans="1:5" ht="22.5" x14ac:dyDescent="0.25">
      <c r="A45" s="145" t="s">
        <v>253</v>
      </c>
      <c r="B45" s="8" t="s">
        <v>182</v>
      </c>
      <c r="C45" s="24"/>
      <c r="D45" s="24"/>
      <c r="E45" s="24"/>
    </row>
    <row r="46" spans="1:5" x14ac:dyDescent="0.25">
      <c r="A46" s="145" t="s">
        <v>254</v>
      </c>
      <c r="B46" s="8" t="s">
        <v>183</v>
      </c>
      <c r="C46" s="24"/>
      <c r="D46" s="24"/>
      <c r="E46" s="24"/>
    </row>
    <row r="47" spans="1:5" x14ac:dyDescent="0.25">
      <c r="A47" s="129" t="s">
        <v>47</v>
      </c>
      <c r="B47" s="5" t="s">
        <v>143</v>
      </c>
      <c r="C47" s="24"/>
      <c r="D47" s="24"/>
      <c r="E47" s="24"/>
    </row>
    <row r="48" spans="1:5" x14ac:dyDescent="0.25">
      <c r="A48" s="145" t="s">
        <v>262</v>
      </c>
      <c r="B48" s="8" t="s">
        <v>144</v>
      </c>
      <c r="C48" s="24"/>
      <c r="D48" s="24"/>
      <c r="E48" s="24"/>
    </row>
    <row r="49" spans="1:5" x14ac:dyDescent="0.25">
      <c r="A49" s="145" t="s">
        <v>263</v>
      </c>
      <c r="B49" s="8" t="s">
        <v>145</v>
      </c>
      <c r="C49" s="24"/>
      <c r="D49" s="24"/>
      <c r="E49" s="24"/>
    </row>
    <row r="50" spans="1:5" x14ac:dyDescent="0.25">
      <c r="A50" s="145" t="s">
        <v>264</v>
      </c>
      <c r="B50" s="8" t="s">
        <v>146</v>
      </c>
      <c r="C50" s="24"/>
      <c r="D50" s="24"/>
      <c r="E50" s="24"/>
    </row>
    <row r="51" spans="1:5" x14ac:dyDescent="0.25">
      <c r="A51" s="145" t="s">
        <v>265</v>
      </c>
      <c r="B51" s="8" t="s">
        <v>147</v>
      </c>
      <c r="C51" s="24"/>
      <c r="D51" s="24"/>
      <c r="E51" s="24"/>
    </row>
    <row r="52" spans="1:5" x14ac:dyDescent="0.25">
      <c r="A52" s="129" t="s">
        <v>148</v>
      </c>
      <c r="B52" s="5" t="s">
        <v>149</v>
      </c>
      <c r="C52" s="24"/>
      <c r="D52" s="24"/>
      <c r="E52" s="24"/>
    </row>
    <row r="53" spans="1:5" x14ac:dyDescent="0.25">
      <c r="A53" s="145" t="s">
        <v>267</v>
      </c>
      <c r="B53" s="8" t="s">
        <v>150</v>
      </c>
      <c r="C53" s="24"/>
      <c r="D53" s="24"/>
      <c r="E53" s="24"/>
    </row>
    <row r="54" spans="1:5" x14ac:dyDescent="0.25">
      <c r="A54" s="145" t="s">
        <v>268</v>
      </c>
      <c r="B54" s="8" t="s">
        <v>151</v>
      </c>
      <c r="C54" s="24"/>
      <c r="D54" s="24"/>
      <c r="E54" s="24"/>
    </row>
    <row r="55" spans="1:5" x14ac:dyDescent="0.25">
      <c r="A55" s="145" t="s">
        <v>269</v>
      </c>
      <c r="B55" s="8" t="s">
        <v>152</v>
      </c>
      <c r="C55" s="24"/>
      <c r="D55" s="24"/>
      <c r="E55" s="24"/>
    </row>
    <row r="56" spans="1:5" x14ac:dyDescent="0.25">
      <c r="A56" s="145" t="s">
        <v>270</v>
      </c>
      <c r="B56" s="8" t="s">
        <v>153</v>
      </c>
      <c r="C56" s="24"/>
      <c r="D56" s="24"/>
      <c r="E56" s="24"/>
    </row>
    <row r="57" spans="1:5" x14ac:dyDescent="0.25">
      <c r="A57" s="129" t="s">
        <v>60</v>
      </c>
      <c r="B57" s="5" t="s">
        <v>154</v>
      </c>
      <c r="C57" s="24"/>
      <c r="D57" s="24"/>
      <c r="E57" s="24"/>
    </row>
    <row r="58" spans="1:5" x14ac:dyDescent="0.25">
      <c r="A58" s="145" t="s">
        <v>271</v>
      </c>
      <c r="B58" s="8" t="s">
        <v>184</v>
      </c>
      <c r="C58" s="24"/>
      <c r="D58" s="24"/>
      <c r="E58" s="24"/>
    </row>
    <row r="59" spans="1:5" x14ac:dyDescent="0.25">
      <c r="A59" s="145" t="s">
        <v>272</v>
      </c>
      <c r="B59" s="8" t="s">
        <v>185</v>
      </c>
      <c r="C59" s="24"/>
      <c r="D59" s="24"/>
      <c r="E59" s="24"/>
    </row>
    <row r="60" spans="1:5" x14ac:dyDescent="0.25">
      <c r="A60" s="145" t="s">
        <v>273</v>
      </c>
      <c r="B60" s="8" t="s">
        <v>186</v>
      </c>
      <c r="C60" s="24"/>
      <c r="D60" s="24"/>
      <c r="E60" s="24"/>
    </row>
    <row r="61" spans="1:5" x14ac:dyDescent="0.25">
      <c r="A61" s="145" t="s">
        <v>274</v>
      </c>
      <c r="B61" s="8" t="s">
        <v>187</v>
      </c>
      <c r="C61" s="24"/>
      <c r="D61" s="24"/>
      <c r="E61" s="24"/>
    </row>
    <row r="62" spans="1:5" x14ac:dyDescent="0.25">
      <c r="A62" s="129" t="s">
        <v>66</v>
      </c>
      <c r="B62" s="5" t="s">
        <v>159</v>
      </c>
      <c r="C62" s="24"/>
      <c r="D62" s="24"/>
      <c r="E62" s="24"/>
    </row>
    <row r="63" spans="1:5" x14ac:dyDescent="0.25">
      <c r="A63" s="129" t="s">
        <v>160</v>
      </c>
      <c r="B63" s="5" t="s">
        <v>161</v>
      </c>
      <c r="C63" s="26">
        <f>C42</f>
        <v>239961206</v>
      </c>
      <c r="D63" s="26">
        <f t="shared" ref="D63:E63" si="3">D42</f>
        <v>216101626</v>
      </c>
      <c r="E63" s="26">
        <f t="shared" si="3"/>
        <v>213536798</v>
      </c>
    </row>
    <row r="64" spans="1:5" x14ac:dyDescent="0.25">
      <c r="A64" s="146"/>
      <c r="B64" s="17"/>
      <c r="C64" s="17"/>
      <c r="D64" s="17"/>
      <c r="E64" s="17"/>
    </row>
    <row r="65" spans="1:5" x14ac:dyDescent="0.25">
      <c r="A65" s="278" t="s">
        <v>191</v>
      </c>
      <c r="B65" s="278"/>
      <c r="C65" s="279">
        <v>32</v>
      </c>
      <c r="D65" s="279"/>
      <c r="E65" s="279"/>
    </row>
    <row r="66" spans="1:5" x14ac:dyDescent="0.25">
      <c r="A66" s="278" t="s">
        <v>192</v>
      </c>
      <c r="B66" s="278"/>
      <c r="C66" s="279">
        <v>0</v>
      </c>
      <c r="D66" s="279"/>
      <c r="E66" s="279"/>
    </row>
  </sheetData>
  <mergeCells count="12">
    <mergeCell ref="B4:E4"/>
    <mergeCell ref="A8:E8"/>
    <mergeCell ref="A1:E1"/>
    <mergeCell ref="B2:E2"/>
    <mergeCell ref="B3:E3"/>
    <mergeCell ref="A65:B65"/>
    <mergeCell ref="C65:E65"/>
    <mergeCell ref="A66:B66"/>
    <mergeCell ref="C66:E66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6"/>
  <sheetViews>
    <sheetView workbookViewId="0">
      <selection sqref="A1:E1"/>
    </sheetView>
  </sheetViews>
  <sheetFormatPr defaultRowHeight="15" x14ac:dyDescent="0.25"/>
  <cols>
    <col min="1" max="1" width="8.7109375" style="131" bestFit="1" customWidth="1"/>
    <col min="2" max="2" width="42.5703125" bestFit="1" customWidth="1"/>
    <col min="3" max="3" width="10" bestFit="1" customWidth="1"/>
    <col min="4" max="4" width="11.140625" customWidth="1"/>
    <col min="5" max="5" width="10" bestFit="1" customWidth="1"/>
    <col min="7" max="7" width="9.85546875" bestFit="1" customWidth="1"/>
  </cols>
  <sheetData>
    <row r="1" spans="1:5" ht="15" customHeight="1" x14ac:dyDescent="0.25">
      <c r="A1" s="232" t="s">
        <v>644</v>
      </c>
      <c r="B1" s="233"/>
      <c r="C1" s="233"/>
      <c r="D1" s="233"/>
      <c r="E1" s="233"/>
    </row>
    <row r="2" spans="1:5" x14ac:dyDescent="0.25">
      <c r="A2" s="147" t="s">
        <v>164</v>
      </c>
      <c r="B2" s="214" t="s">
        <v>193</v>
      </c>
      <c r="C2" s="214"/>
      <c r="D2" s="214"/>
      <c r="E2" s="214"/>
    </row>
    <row r="3" spans="1:5" ht="21" x14ac:dyDescent="0.25">
      <c r="A3" s="147" t="s">
        <v>170</v>
      </c>
      <c r="B3" s="214" t="s">
        <v>171</v>
      </c>
      <c r="C3" s="214"/>
      <c r="D3" s="214"/>
      <c r="E3" s="214"/>
    </row>
    <row r="4" spans="1:5" x14ac:dyDescent="0.25">
      <c r="A4" s="148"/>
      <c r="B4" s="120"/>
      <c r="C4" s="121"/>
      <c r="D4" s="121"/>
      <c r="E4" s="22" t="s">
        <v>1</v>
      </c>
    </row>
    <row r="5" spans="1:5" ht="15" customHeight="1" x14ac:dyDescent="0.25">
      <c r="A5" s="280" t="s">
        <v>172</v>
      </c>
      <c r="B5" s="213" t="s">
        <v>173</v>
      </c>
      <c r="C5" s="214"/>
      <c r="D5" s="214"/>
      <c r="E5" s="214"/>
    </row>
    <row r="6" spans="1:5" ht="28.5" customHeight="1" x14ac:dyDescent="0.25">
      <c r="A6" s="280"/>
      <c r="B6" s="213"/>
      <c r="C6" s="20" t="s">
        <v>365</v>
      </c>
      <c r="D6" s="20" t="s">
        <v>366</v>
      </c>
      <c r="E6" s="4" t="s">
        <v>367</v>
      </c>
    </row>
    <row r="7" spans="1:5" x14ac:dyDescent="0.25">
      <c r="A7" s="129">
        <v>1</v>
      </c>
      <c r="B7" s="4">
        <v>2</v>
      </c>
      <c r="C7" s="4">
        <v>3</v>
      </c>
      <c r="D7" s="4">
        <v>4</v>
      </c>
      <c r="E7" s="4">
        <v>5</v>
      </c>
    </row>
    <row r="8" spans="1:5" x14ac:dyDescent="0.25">
      <c r="A8" s="213" t="s">
        <v>162</v>
      </c>
      <c r="B8" s="213"/>
      <c r="C8" s="213"/>
      <c r="D8" s="213"/>
      <c r="E8" s="213"/>
    </row>
    <row r="9" spans="1:5" x14ac:dyDescent="0.25">
      <c r="A9" s="129" t="s">
        <v>3</v>
      </c>
      <c r="B9" s="5" t="s">
        <v>4</v>
      </c>
      <c r="C9" s="7"/>
      <c r="D9" s="7"/>
      <c r="E9" s="7"/>
    </row>
    <row r="10" spans="1:5" x14ac:dyDescent="0.25">
      <c r="A10" s="145" t="s">
        <v>228</v>
      </c>
      <c r="B10" s="8" t="s">
        <v>5</v>
      </c>
      <c r="C10" s="10"/>
      <c r="D10" s="10"/>
      <c r="E10" s="10"/>
    </row>
    <row r="11" spans="1:5" x14ac:dyDescent="0.25">
      <c r="A11" s="145" t="s">
        <v>289</v>
      </c>
      <c r="B11" s="8" t="s">
        <v>6</v>
      </c>
      <c r="C11" s="10"/>
      <c r="D11" s="10"/>
      <c r="E11" s="10"/>
    </row>
    <row r="12" spans="1:5" ht="22.5" x14ac:dyDescent="0.25">
      <c r="A12" s="145" t="s">
        <v>229</v>
      </c>
      <c r="B12" s="8" t="s">
        <v>7</v>
      </c>
      <c r="C12" s="10"/>
      <c r="D12" s="10"/>
      <c r="E12" s="10"/>
    </row>
    <row r="13" spans="1:5" x14ac:dyDescent="0.25">
      <c r="A13" s="145" t="s">
        <v>230</v>
      </c>
      <c r="B13" s="8" t="s">
        <v>8</v>
      </c>
      <c r="C13" s="10"/>
      <c r="D13" s="10"/>
      <c r="E13" s="10"/>
    </row>
    <row r="14" spans="1:5" x14ac:dyDescent="0.25">
      <c r="A14" s="145" t="s">
        <v>231</v>
      </c>
      <c r="B14" s="8" t="s">
        <v>9</v>
      </c>
      <c r="C14" s="10"/>
      <c r="D14" s="10"/>
      <c r="E14" s="10"/>
    </row>
    <row r="15" spans="1:5" x14ac:dyDescent="0.25">
      <c r="A15" s="145" t="s">
        <v>232</v>
      </c>
      <c r="B15" s="8" t="s">
        <v>10</v>
      </c>
      <c r="C15" s="10"/>
      <c r="D15" s="10"/>
      <c r="E15" s="10"/>
    </row>
    <row r="16" spans="1:5" x14ac:dyDescent="0.25">
      <c r="A16" s="145" t="s">
        <v>233</v>
      </c>
      <c r="B16" s="23"/>
      <c r="C16" s="25"/>
      <c r="D16" s="25"/>
      <c r="E16" s="25"/>
    </row>
    <row r="17" spans="1:5" ht="21" x14ac:dyDescent="0.25">
      <c r="A17" s="129" t="s">
        <v>11</v>
      </c>
      <c r="B17" s="5" t="s">
        <v>12</v>
      </c>
      <c r="C17" s="6"/>
      <c r="D17" s="7"/>
      <c r="E17" s="6"/>
    </row>
    <row r="18" spans="1:5" x14ac:dyDescent="0.25">
      <c r="A18" s="145" t="s">
        <v>234</v>
      </c>
      <c r="B18" s="8" t="s">
        <v>13</v>
      </c>
      <c r="C18" s="10"/>
      <c r="D18" s="10"/>
      <c r="E18" s="10"/>
    </row>
    <row r="19" spans="1:5" x14ac:dyDescent="0.25">
      <c r="A19" s="145" t="s">
        <v>235</v>
      </c>
      <c r="B19" s="8" t="s">
        <v>14</v>
      </c>
      <c r="C19" s="10"/>
      <c r="D19" s="10"/>
      <c r="E19" s="10"/>
    </row>
    <row r="20" spans="1:5" ht="22.5" x14ac:dyDescent="0.25">
      <c r="A20" s="145" t="s">
        <v>236</v>
      </c>
      <c r="B20" s="8" t="s">
        <v>174</v>
      </c>
      <c r="C20" s="10"/>
      <c r="D20" s="10"/>
      <c r="E20" s="10"/>
    </row>
    <row r="21" spans="1:5" ht="22.5" x14ac:dyDescent="0.25">
      <c r="A21" s="145" t="s">
        <v>237</v>
      </c>
      <c r="B21" s="8" t="s">
        <v>175</v>
      </c>
      <c r="C21" s="10"/>
      <c r="D21" s="10"/>
      <c r="E21" s="10"/>
    </row>
    <row r="22" spans="1:5" x14ac:dyDescent="0.25">
      <c r="A22" s="145" t="s">
        <v>238</v>
      </c>
      <c r="B22" s="8" t="s">
        <v>17</v>
      </c>
      <c r="C22" s="9"/>
      <c r="D22" s="10"/>
      <c r="E22" s="9"/>
    </row>
    <row r="23" spans="1:5" x14ac:dyDescent="0.25">
      <c r="A23" s="145" t="s">
        <v>239</v>
      </c>
      <c r="B23" s="8" t="s">
        <v>18</v>
      </c>
      <c r="C23" s="10"/>
      <c r="D23" s="10"/>
      <c r="E23" s="10"/>
    </row>
    <row r="24" spans="1:5" ht="21" x14ac:dyDescent="0.25">
      <c r="A24" s="129" t="s">
        <v>19</v>
      </c>
      <c r="B24" s="5" t="s">
        <v>20</v>
      </c>
      <c r="C24" s="7"/>
      <c r="D24" s="7"/>
      <c r="E24" s="7"/>
    </row>
    <row r="25" spans="1:5" x14ac:dyDescent="0.25">
      <c r="A25" s="145" t="s">
        <v>240</v>
      </c>
      <c r="B25" s="8" t="s">
        <v>21</v>
      </c>
      <c r="C25" s="10"/>
      <c r="D25" s="10"/>
      <c r="E25" s="10"/>
    </row>
    <row r="26" spans="1:5" ht="22.5" x14ac:dyDescent="0.25">
      <c r="A26" s="145" t="s">
        <v>241</v>
      </c>
      <c r="B26" s="8" t="s">
        <v>22</v>
      </c>
      <c r="C26" s="10"/>
      <c r="D26" s="10"/>
      <c r="E26" s="10"/>
    </row>
    <row r="27" spans="1:5" ht="22.5" x14ac:dyDescent="0.25">
      <c r="A27" s="145" t="s">
        <v>242</v>
      </c>
      <c r="B27" s="8" t="s">
        <v>176</v>
      </c>
      <c r="C27" s="10"/>
      <c r="D27" s="10"/>
      <c r="E27" s="10"/>
    </row>
    <row r="28" spans="1:5" ht="22.5" x14ac:dyDescent="0.25">
      <c r="A28" s="145" t="s">
        <v>243</v>
      </c>
      <c r="B28" s="8" t="s">
        <v>177</v>
      </c>
      <c r="C28" s="10"/>
      <c r="D28" s="10"/>
      <c r="E28" s="10"/>
    </row>
    <row r="29" spans="1:5" x14ac:dyDescent="0.25">
      <c r="A29" s="145" t="s">
        <v>244</v>
      </c>
      <c r="B29" s="8" t="s">
        <v>25</v>
      </c>
      <c r="C29" s="10"/>
      <c r="D29" s="10"/>
      <c r="E29" s="10"/>
    </row>
    <row r="30" spans="1:5" x14ac:dyDescent="0.25">
      <c r="A30" s="145" t="s">
        <v>245</v>
      </c>
      <c r="B30" s="8" t="s">
        <v>26</v>
      </c>
      <c r="C30" s="10"/>
      <c r="D30" s="10"/>
      <c r="E30" s="10"/>
    </row>
    <row r="31" spans="1:5" x14ac:dyDescent="0.25">
      <c r="A31" s="129" t="s">
        <v>27</v>
      </c>
      <c r="B31" s="5" t="s">
        <v>28</v>
      </c>
      <c r="C31" s="7"/>
      <c r="D31" s="7"/>
      <c r="E31" s="7"/>
    </row>
    <row r="32" spans="1:5" x14ac:dyDescent="0.25">
      <c r="A32" s="145" t="s">
        <v>246</v>
      </c>
      <c r="B32" s="8" t="s">
        <v>29</v>
      </c>
      <c r="C32" s="10"/>
      <c r="D32" s="10"/>
      <c r="E32" s="10"/>
    </row>
    <row r="33" spans="1:5" x14ac:dyDescent="0.25">
      <c r="A33" s="145" t="s">
        <v>247</v>
      </c>
      <c r="B33" s="8" t="s">
        <v>30</v>
      </c>
      <c r="C33" s="10"/>
      <c r="D33" s="10"/>
      <c r="E33" s="10"/>
    </row>
    <row r="34" spans="1:5" x14ac:dyDescent="0.25">
      <c r="A34" s="145" t="s">
        <v>248</v>
      </c>
      <c r="B34" s="8" t="s">
        <v>31</v>
      </c>
      <c r="C34" s="10"/>
      <c r="D34" s="10"/>
      <c r="E34" s="10"/>
    </row>
    <row r="35" spans="1:5" x14ac:dyDescent="0.25">
      <c r="A35" s="145" t="s">
        <v>249</v>
      </c>
      <c r="B35" s="8" t="s">
        <v>32</v>
      </c>
      <c r="C35" s="10"/>
      <c r="D35" s="10"/>
      <c r="E35" s="10"/>
    </row>
    <row r="36" spans="1:5" x14ac:dyDescent="0.25">
      <c r="A36" s="145" t="s">
        <v>250</v>
      </c>
      <c r="B36" s="8" t="s">
        <v>33</v>
      </c>
      <c r="C36" s="10"/>
      <c r="D36" s="10"/>
      <c r="E36" s="10"/>
    </row>
    <row r="37" spans="1:5" x14ac:dyDescent="0.25">
      <c r="A37" s="145" t="s">
        <v>251</v>
      </c>
      <c r="B37" s="8" t="s">
        <v>34</v>
      </c>
      <c r="C37" s="10"/>
      <c r="D37" s="10"/>
      <c r="E37" s="10"/>
    </row>
    <row r="38" spans="1:5" x14ac:dyDescent="0.25">
      <c r="A38" s="129" t="s">
        <v>35</v>
      </c>
      <c r="B38" s="5" t="s">
        <v>36</v>
      </c>
      <c r="C38" s="6">
        <f>C39+C40+C41+C42+C43+C44+C45+C46+C47+C48</f>
        <v>11611000</v>
      </c>
      <c r="D38" s="26">
        <f t="shared" ref="D38:E38" si="0">D39+D40+D41+D42+D43+D44+D45+D46+D47+D48</f>
        <v>11025862</v>
      </c>
      <c r="E38" s="26">
        <f t="shared" si="0"/>
        <v>11025862</v>
      </c>
    </row>
    <row r="39" spans="1:5" x14ac:dyDescent="0.25">
      <c r="A39" s="145" t="s">
        <v>252</v>
      </c>
      <c r="B39" s="8" t="s">
        <v>37</v>
      </c>
      <c r="C39" s="10"/>
      <c r="D39" s="10"/>
      <c r="E39" s="10"/>
    </row>
    <row r="40" spans="1:5" x14ac:dyDescent="0.25">
      <c r="A40" s="145" t="s">
        <v>253</v>
      </c>
      <c r="B40" s="8" t="s">
        <v>38</v>
      </c>
      <c r="C40" s="9">
        <v>4200000</v>
      </c>
      <c r="D40" s="24">
        <v>3222769</v>
      </c>
      <c r="E40" s="9">
        <v>3222769</v>
      </c>
    </row>
    <row r="41" spans="1:5" x14ac:dyDescent="0.25">
      <c r="A41" s="145" t="s">
        <v>254</v>
      </c>
      <c r="B41" s="8" t="s">
        <v>39</v>
      </c>
      <c r="C41" s="10"/>
      <c r="D41" s="24"/>
      <c r="E41" s="10"/>
    </row>
    <row r="42" spans="1:5" x14ac:dyDescent="0.25">
      <c r="A42" s="145" t="s">
        <v>255</v>
      </c>
      <c r="B42" s="8" t="s">
        <v>40</v>
      </c>
      <c r="C42" s="10"/>
      <c r="D42" s="24"/>
      <c r="E42" s="10"/>
    </row>
    <row r="43" spans="1:5" x14ac:dyDescent="0.25">
      <c r="A43" s="145" t="s">
        <v>256</v>
      </c>
      <c r="B43" s="8" t="s">
        <v>41</v>
      </c>
      <c r="C43" s="9">
        <v>6200000</v>
      </c>
      <c r="D43" s="24">
        <v>6904977</v>
      </c>
      <c r="E43" s="9">
        <v>6904977</v>
      </c>
    </row>
    <row r="44" spans="1:5" x14ac:dyDescent="0.25">
      <c r="A44" s="145" t="s">
        <v>257</v>
      </c>
      <c r="B44" s="8" t="s">
        <v>42</v>
      </c>
      <c r="C44" s="9">
        <v>1200000</v>
      </c>
      <c r="D44" s="24">
        <v>873657</v>
      </c>
      <c r="E44" s="9">
        <v>873657</v>
      </c>
    </row>
    <row r="45" spans="1:5" x14ac:dyDescent="0.25">
      <c r="A45" s="145" t="s">
        <v>258</v>
      </c>
      <c r="B45" s="8" t="s">
        <v>43</v>
      </c>
      <c r="C45" s="10"/>
      <c r="D45" s="24"/>
      <c r="E45" s="10"/>
    </row>
    <row r="46" spans="1:5" x14ac:dyDescent="0.25">
      <c r="A46" s="145" t="s">
        <v>259</v>
      </c>
      <c r="B46" s="8" t="s">
        <v>44</v>
      </c>
      <c r="C46" s="9">
        <v>1000</v>
      </c>
      <c r="D46" s="24">
        <v>174</v>
      </c>
      <c r="E46" s="9">
        <v>174</v>
      </c>
    </row>
    <row r="47" spans="1:5" x14ac:dyDescent="0.25">
      <c r="A47" s="145" t="s">
        <v>260</v>
      </c>
      <c r="B47" s="8" t="s">
        <v>45</v>
      </c>
      <c r="C47" s="10"/>
      <c r="D47" s="24"/>
      <c r="E47" s="10"/>
    </row>
    <row r="48" spans="1:5" x14ac:dyDescent="0.25">
      <c r="A48" s="145" t="s">
        <v>261</v>
      </c>
      <c r="B48" s="8" t="s">
        <v>46</v>
      </c>
      <c r="C48" s="24">
        <v>10000</v>
      </c>
      <c r="D48" s="24">
        <v>24285</v>
      </c>
      <c r="E48" s="24">
        <v>24285</v>
      </c>
    </row>
    <row r="49" spans="1:5" x14ac:dyDescent="0.25">
      <c r="A49" s="129" t="s">
        <v>47</v>
      </c>
      <c r="B49" s="5" t="s">
        <v>48</v>
      </c>
      <c r="C49" s="7"/>
      <c r="D49" s="24"/>
      <c r="E49" s="7"/>
    </row>
    <row r="50" spans="1:5" x14ac:dyDescent="0.25">
      <c r="A50" s="145" t="s">
        <v>262</v>
      </c>
      <c r="B50" s="8" t="s">
        <v>49</v>
      </c>
      <c r="C50" s="10"/>
      <c r="D50" s="24"/>
      <c r="E50" s="10"/>
    </row>
    <row r="51" spans="1:5" x14ac:dyDescent="0.25">
      <c r="A51" s="145" t="s">
        <v>263</v>
      </c>
      <c r="B51" s="8" t="s">
        <v>50</v>
      </c>
      <c r="C51" s="10"/>
      <c r="D51" s="24"/>
      <c r="E51" s="10"/>
    </row>
    <row r="52" spans="1:5" x14ac:dyDescent="0.25">
      <c r="A52" s="145" t="s">
        <v>264</v>
      </c>
      <c r="B52" s="8" t="s">
        <v>51</v>
      </c>
      <c r="C52" s="10"/>
      <c r="D52" s="24"/>
      <c r="E52" s="10"/>
    </row>
    <row r="53" spans="1:5" x14ac:dyDescent="0.25">
      <c r="A53" s="145" t="s">
        <v>265</v>
      </c>
      <c r="B53" s="8" t="s">
        <v>52</v>
      </c>
      <c r="C53" s="10"/>
      <c r="D53" s="24"/>
      <c r="E53" s="10"/>
    </row>
    <row r="54" spans="1:5" x14ac:dyDescent="0.25">
      <c r="A54" s="145" t="s">
        <v>266</v>
      </c>
      <c r="B54" s="8" t="s">
        <v>53</v>
      </c>
      <c r="C54" s="10"/>
      <c r="D54" s="24"/>
      <c r="E54" s="10"/>
    </row>
    <row r="55" spans="1:5" x14ac:dyDescent="0.25">
      <c r="A55" s="129" t="s">
        <v>54</v>
      </c>
      <c r="B55" s="5" t="s">
        <v>55</v>
      </c>
      <c r="C55" s="7"/>
      <c r="D55" s="24"/>
      <c r="E55" s="7"/>
    </row>
    <row r="56" spans="1:5" ht="22.5" x14ac:dyDescent="0.25">
      <c r="A56" s="145" t="s">
        <v>267</v>
      </c>
      <c r="B56" s="8" t="s">
        <v>56</v>
      </c>
      <c r="C56" s="10"/>
      <c r="D56" s="24"/>
      <c r="E56" s="10"/>
    </row>
    <row r="57" spans="1:5" ht="22.5" x14ac:dyDescent="0.25">
      <c r="A57" s="145" t="s">
        <v>268</v>
      </c>
      <c r="B57" s="8" t="s">
        <v>57</v>
      </c>
      <c r="C57" s="10"/>
      <c r="D57" s="24"/>
      <c r="E57" s="10"/>
    </row>
    <row r="58" spans="1:5" x14ac:dyDescent="0.25">
      <c r="A58" s="145" t="s">
        <v>269</v>
      </c>
      <c r="B58" s="8" t="s">
        <v>58</v>
      </c>
      <c r="C58" s="10"/>
      <c r="D58" s="24"/>
      <c r="E58" s="10"/>
    </row>
    <row r="59" spans="1:5" x14ac:dyDescent="0.25">
      <c r="A59" s="145" t="s">
        <v>270</v>
      </c>
      <c r="B59" s="8" t="s">
        <v>59</v>
      </c>
      <c r="C59" s="10"/>
      <c r="D59" s="24"/>
      <c r="E59" s="10"/>
    </row>
    <row r="60" spans="1:5" x14ac:dyDescent="0.25">
      <c r="A60" s="129" t="s">
        <v>60</v>
      </c>
      <c r="B60" s="5" t="s">
        <v>61</v>
      </c>
      <c r="C60" s="7"/>
      <c r="D60" s="24"/>
      <c r="E60" s="7"/>
    </row>
    <row r="61" spans="1:5" ht="22.5" x14ac:dyDescent="0.25">
      <c r="A61" s="145" t="s">
        <v>271</v>
      </c>
      <c r="B61" s="8" t="s">
        <v>62</v>
      </c>
      <c r="C61" s="10"/>
      <c r="D61" s="24"/>
      <c r="E61" s="10"/>
    </row>
    <row r="62" spans="1:5" ht="22.5" x14ac:dyDescent="0.25">
      <c r="A62" s="145" t="s">
        <v>272</v>
      </c>
      <c r="B62" s="8" t="s">
        <v>63</v>
      </c>
      <c r="C62" s="10"/>
      <c r="D62" s="24"/>
      <c r="E62" s="10"/>
    </row>
    <row r="63" spans="1:5" x14ac:dyDescent="0.25">
      <c r="A63" s="145" t="s">
        <v>273</v>
      </c>
      <c r="B63" s="8" t="s">
        <v>64</v>
      </c>
      <c r="C63" s="10"/>
      <c r="D63" s="24"/>
      <c r="E63" s="10"/>
    </row>
    <row r="64" spans="1:5" x14ac:dyDescent="0.25">
      <c r="A64" s="145" t="s">
        <v>274</v>
      </c>
      <c r="B64" s="8" t="s">
        <v>65</v>
      </c>
      <c r="C64" s="10"/>
      <c r="D64" s="24"/>
      <c r="E64" s="10"/>
    </row>
    <row r="65" spans="1:5" x14ac:dyDescent="0.25">
      <c r="A65" s="129" t="s">
        <v>66</v>
      </c>
      <c r="B65" s="5" t="s">
        <v>67</v>
      </c>
      <c r="C65" s="6">
        <f>C38</f>
        <v>11611000</v>
      </c>
      <c r="D65" s="26">
        <f t="shared" ref="D65:E65" si="1">D38</f>
        <v>11025862</v>
      </c>
      <c r="E65" s="26">
        <f t="shared" si="1"/>
        <v>11025862</v>
      </c>
    </row>
    <row r="66" spans="1:5" ht="21" x14ac:dyDescent="0.25">
      <c r="A66" s="129" t="s">
        <v>178</v>
      </c>
      <c r="B66" s="5" t="s">
        <v>69</v>
      </c>
      <c r="C66" s="7"/>
      <c r="D66" s="24"/>
      <c r="E66" s="7"/>
    </row>
    <row r="67" spans="1:5" x14ac:dyDescent="0.25">
      <c r="A67" s="145" t="s">
        <v>309</v>
      </c>
      <c r="B67" s="8" t="s">
        <v>70</v>
      </c>
      <c r="C67" s="10"/>
      <c r="D67" s="24"/>
      <c r="E67" s="10"/>
    </row>
    <row r="68" spans="1:5" ht="22.5" x14ac:dyDescent="0.25">
      <c r="A68" s="145" t="s">
        <v>276</v>
      </c>
      <c r="B68" s="8" t="s">
        <v>71</v>
      </c>
      <c r="C68" s="10"/>
      <c r="D68" s="24"/>
      <c r="E68" s="10"/>
    </row>
    <row r="69" spans="1:5" x14ac:dyDescent="0.25">
      <c r="A69" s="145" t="s">
        <v>277</v>
      </c>
      <c r="B69" s="8" t="s">
        <v>179</v>
      </c>
      <c r="C69" s="10"/>
      <c r="D69" s="24"/>
      <c r="E69" s="10"/>
    </row>
    <row r="70" spans="1:5" x14ac:dyDescent="0.25">
      <c r="A70" s="129" t="s">
        <v>73</v>
      </c>
      <c r="B70" s="5" t="s">
        <v>74</v>
      </c>
      <c r="C70" s="7"/>
      <c r="D70" s="24"/>
      <c r="E70" s="7"/>
    </row>
    <row r="71" spans="1:5" x14ac:dyDescent="0.25">
      <c r="A71" s="145" t="s">
        <v>278</v>
      </c>
      <c r="B71" s="8" t="s">
        <v>75</v>
      </c>
      <c r="C71" s="10"/>
      <c r="D71" s="24"/>
      <c r="E71" s="10"/>
    </row>
    <row r="72" spans="1:5" x14ac:dyDescent="0.25">
      <c r="A72" s="145" t="s">
        <v>279</v>
      </c>
      <c r="B72" s="8" t="s">
        <v>76</v>
      </c>
      <c r="C72" s="10"/>
      <c r="D72" s="24"/>
      <c r="E72" s="10"/>
    </row>
    <row r="73" spans="1:5" x14ac:dyDescent="0.25">
      <c r="A73" s="145" t="s">
        <v>280</v>
      </c>
      <c r="B73" s="8" t="s">
        <v>77</v>
      </c>
      <c r="C73" s="10"/>
      <c r="D73" s="24"/>
      <c r="E73" s="10"/>
    </row>
    <row r="74" spans="1:5" x14ac:dyDescent="0.25">
      <c r="A74" s="145" t="s">
        <v>281</v>
      </c>
      <c r="B74" s="8" t="s">
        <v>78</v>
      </c>
      <c r="C74" s="10"/>
      <c r="D74" s="24"/>
      <c r="E74" s="10"/>
    </row>
    <row r="75" spans="1:5" x14ac:dyDescent="0.25">
      <c r="A75" s="129" t="s">
        <v>79</v>
      </c>
      <c r="B75" s="5" t="s">
        <v>80</v>
      </c>
      <c r="C75" s="6">
        <f>C76</f>
        <v>800000</v>
      </c>
      <c r="D75" s="26">
        <f t="shared" ref="D75:E75" si="2">D76</f>
        <v>1842145</v>
      </c>
      <c r="E75" s="26">
        <f t="shared" si="2"/>
        <v>1842145</v>
      </c>
    </row>
    <row r="76" spans="1:5" x14ac:dyDescent="0.25">
      <c r="A76" s="145" t="s">
        <v>282</v>
      </c>
      <c r="B76" s="8" t="s">
        <v>81</v>
      </c>
      <c r="C76" s="9">
        <v>800000</v>
      </c>
      <c r="D76" s="24">
        <v>1842145</v>
      </c>
      <c r="E76" s="9">
        <v>1842145</v>
      </c>
    </row>
    <row r="77" spans="1:5" x14ac:dyDescent="0.25">
      <c r="A77" s="145" t="s">
        <v>283</v>
      </c>
      <c r="B77" s="8" t="s">
        <v>82</v>
      </c>
      <c r="C77" s="10"/>
      <c r="D77" s="24"/>
      <c r="E77" s="10"/>
    </row>
    <row r="78" spans="1:5" x14ac:dyDescent="0.25">
      <c r="A78" s="129" t="s">
        <v>83</v>
      </c>
      <c r="B78" s="5" t="s">
        <v>84</v>
      </c>
      <c r="C78" s="26">
        <f>C82</f>
        <v>76183677</v>
      </c>
      <c r="D78" s="26">
        <f t="shared" ref="D78:E78" si="3">D82</f>
        <v>77748824</v>
      </c>
      <c r="E78" s="26">
        <f t="shared" si="3"/>
        <v>77748824</v>
      </c>
    </row>
    <row r="79" spans="1:5" x14ac:dyDescent="0.25">
      <c r="A79" s="145" t="s">
        <v>284</v>
      </c>
      <c r="B79" s="8" t="s">
        <v>85</v>
      </c>
      <c r="C79" s="10"/>
      <c r="D79" s="10"/>
      <c r="E79" s="10"/>
    </row>
    <row r="80" spans="1:5" x14ac:dyDescent="0.25">
      <c r="A80" s="145" t="s">
        <v>285</v>
      </c>
      <c r="B80" s="8" t="s">
        <v>86</v>
      </c>
      <c r="C80" s="10"/>
      <c r="D80" s="10"/>
      <c r="E80" s="10"/>
    </row>
    <row r="81" spans="1:5" x14ac:dyDescent="0.25">
      <c r="A81" s="145" t="s">
        <v>286</v>
      </c>
      <c r="B81" s="8" t="s">
        <v>87</v>
      </c>
      <c r="C81" s="10"/>
      <c r="D81" s="10"/>
      <c r="E81" s="10"/>
    </row>
    <row r="82" spans="1:5" x14ac:dyDescent="0.25">
      <c r="A82" s="145" t="s">
        <v>287</v>
      </c>
      <c r="B82" s="128" t="s">
        <v>200</v>
      </c>
      <c r="C82" s="24">
        <v>76183677</v>
      </c>
      <c r="D82" s="24">
        <v>77748824</v>
      </c>
      <c r="E82" s="24">
        <v>77748824</v>
      </c>
    </row>
    <row r="83" spans="1:5" x14ac:dyDescent="0.25">
      <c r="A83" s="129" t="s">
        <v>88</v>
      </c>
      <c r="B83" s="5" t="s">
        <v>89</v>
      </c>
      <c r="C83" s="7"/>
      <c r="D83" s="7"/>
      <c r="E83" s="7"/>
    </row>
    <row r="84" spans="1:5" x14ac:dyDescent="0.25">
      <c r="A84" s="145" t="s">
        <v>90</v>
      </c>
      <c r="B84" s="8" t="s">
        <v>91</v>
      </c>
      <c r="C84" s="10"/>
      <c r="D84" s="10"/>
      <c r="E84" s="10"/>
    </row>
    <row r="85" spans="1:5" x14ac:dyDescent="0.25">
      <c r="A85" s="145" t="s">
        <v>92</v>
      </c>
      <c r="B85" s="8" t="s">
        <v>93</v>
      </c>
      <c r="C85" s="10"/>
      <c r="D85" s="10"/>
      <c r="E85" s="10"/>
    </row>
    <row r="86" spans="1:5" x14ac:dyDescent="0.25">
      <c r="A86" s="145" t="s">
        <v>94</v>
      </c>
      <c r="B86" s="8" t="s">
        <v>95</v>
      </c>
      <c r="C86" s="10"/>
      <c r="D86" s="10"/>
      <c r="E86" s="10"/>
    </row>
    <row r="87" spans="1:5" x14ac:dyDescent="0.25">
      <c r="A87" s="145" t="s">
        <v>96</v>
      </c>
      <c r="B87" s="8" t="s">
        <v>97</v>
      </c>
      <c r="C87" s="10"/>
      <c r="D87" s="10"/>
      <c r="E87" s="10"/>
    </row>
    <row r="88" spans="1:5" ht="21" x14ac:dyDescent="0.25">
      <c r="A88" s="129" t="s">
        <v>98</v>
      </c>
      <c r="B88" s="5" t="s">
        <v>99</v>
      </c>
      <c r="C88" s="7"/>
      <c r="D88" s="7"/>
      <c r="E88" s="7"/>
    </row>
    <row r="89" spans="1:5" ht="21" x14ac:dyDescent="0.25">
      <c r="A89" s="129" t="s">
        <v>100</v>
      </c>
      <c r="B89" s="5" t="s">
        <v>101</v>
      </c>
      <c r="C89" s="6">
        <f>C78</f>
        <v>76183677</v>
      </c>
      <c r="D89" s="26">
        <f t="shared" ref="D89:E89" si="4">D78</f>
        <v>77748824</v>
      </c>
      <c r="E89" s="26">
        <f t="shared" si="4"/>
        <v>77748824</v>
      </c>
    </row>
    <row r="90" spans="1:5" x14ac:dyDescent="0.25">
      <c r="A90" s="129" t="s">
        <v>102</v>
      </c>
      <c r="B90" s="5" t="s">
        <v>180</v>
      </c>
      <c r="C90" s="6">
        <f>C65+C78</f>
        <v>87794677</v>
      </c>
      <c r="D90" s="26">
        <f>D65+D78</f>
        <v>88774686</v>
      </c>
      <c r="E90" s="26">
        <f t="shared" ref="E90" si="5">E65+E78</f>
        <v>88774686</v>
      </c>
    </row>
    <row r="91" spans="1:5" x14ac:dyDescent="0.25">
      <c r="A91" s="149"/>
      <c r="B91" s="14"/>
      <c r="C91" s="14"/>
      <c r="D91" s="14"/>
      <c r="E91" s="14"/>
    </row>
    <row r="92" spans="1:5" x14ac:dyDescent="0.25">
      <c r="A92" s="150"/>
      <c r="B92" s="3"/>
      <c r="C92" s="14"/>
      <c r="D92" s="14"/>
      <c r="E92" s="14"/>
    </row>
    <row r="93" spans="1:5" x14ac:dyDescent="0.25">
      <c r="A93" s="144"/>
      <c r="B93" s="2"/>
      <c r="C93" s="1"/>
      <c r="D93" s="1"/>
      <c r="E93" s="19"/>
    </row>
    <row r="94" spans="1:5" ht="15" customHeight="1" x14ac:dyDescent="0.25">
      <c r="A94" s="280" t="s">
        <v>172</v>
      </c>
      <c r="B94" s="213" t="s">
        <v>173</v>
      </c>
      <c r="C94" s="214" t="s">
        <v>193</v>
      </c>
      <c r="D94" s="214"/>
      <c r="E94" s="214"/>
    </row>
    <row r="95" spans="1:5" ht="21" x14ac:dyDescent="0.25">
      <c r="A95" s="280"/>
      <c r="B95" s="213"/>
      <c r="C95" s="20" t="s">
        <v>365</v>
      </c>
      <c r="D95" s="20" t="s">
        <v>366</v>
      </c>
      <c r="E95" s="4" t="s">
        <v>367</v>
      </c>
    </row>
    <row r="96" spans="1:5" x14ac:dyDescent="0.25">
      <c r="A96" s="129">
        <v>1</v>
      </c>
      <c r="B96" s="4">
        <v>2</v>
      </c>
      <c r="C96" s="4">
        <v>3</v>
      </c>
      <c r="D96" s="4">
        <v>4</v>
      </c>
      <c r="E96" s="28">
        <v>5</v>
      </c>
    </row>
    <row r="97" spans="1:7" x14ac:dyDescent="0.25">
      <c r="A97" s="213" t="s">
        <v>163</v>
      </c>
      <c r="B97" s="213"/>
      <c r="C97" s="213"/>
      <c r="D97" s="213"/>
      <c r="E97" s="282"/>
    </row>
    <row r="98" spans="1:7" x14ac:dyDescent="0.25">
      <c r="A98" s="129" t="s">
        <v>3</v>
      </c>
      <c r="B98" s="5" t="s">
        <v>106</v>
      </c>
      <c r="C98" s="6">
        <f>C99+C100+C101+C102+C103</f>
        <v>87388277</v>
      </c>
      <c r="D98" s="26">
        <f t="shared" ref="D98:E98" si="6">D99+D100+D101+D102+D103</f>
        <v>88323790</v>
      </c>
      <c r="E98" s="26">
        <f t="shared" si="6"/>
        <v>85527389</v>
      </c>
    </row>
    <row r="99" spans="1:7" x14ac:dyDescent="0.25">
      <c r="A99" s="145" t="s">
        <v>228</v>
      </c>
      <c r="B99" s="8" t="s">
        <v>107</v>
      </c>
      <c r="C99" s="9">
        <v>54773035</v>
      </c>
      <c r="D99" s="24">
        <v>52363526</v>
      </c>
      <c r="E99" s="24">
        <v>52363526</v>
      </c>
    </row>
    <row r="100" spans="1:7" x14ac:dyDescent="0.25">
      <c r="A100" s="145" t="s">
        <v>289</v>
      </c>
      <c r="B100" s="8" t="s">
        <v>108</v>
      </c>
      <c r="C100" s="9">
        <v>10680742</v>
      </c>
      <c r="D100" s="24">
        <v>10924990</v>
      </c>
      <c r="E100" s="24">
        <v>10924990</v>
      </c>
    </row>
    <row r="101" spans="1:7" x14ac:dyDescent="0.25">
      <c r="A101" s="145" t="s">
        <v>229</v>
      </c>
      <c r="B101" s="8" t="s">
        <v>109</v>
      </c>
      <c r="C101" s="9">
        <v>18534500</v>
      </c>
      <c r="D101" s="24">
        <v>21205700</v>
      </c>
      <c r="E101" s="24">
        <v>18409299</v>
      </c>
      <c r="G101" s="29"/>
    </row>
    <row r="102" spans="1:7" x14ac:dyDescent="0.25">
      <c r="A102" s="145" t="s">
        <v>230</v>
      </c>
      <c r="B102" s="8" t="s">
        <v>110</v>
      </c>
      <c r="C102" s="9">
        <v>3400000</v>
      </c>
      <c r="D102" s="24">
        <v>3829574</v>
      </c>
      <c r="E102" s="24">
        <v>3829574</v>
      </c>
    </row>
    <row r="103" spans="1:7" x14ac:dyDescent="0.25">
      <c r="A103" s="145" t="s">
        <v>231</v>
      </c>
      <c r="B103" s="8" t="s">
        <v>111</v>
      </c>
      <c r="C103" s="10"/>
      <c r="D103" s="24"/>
      <c r="E103" s="25"/>
    </row>
    <row r="104" spans="1:7" x14ac:dyDescent="0.25">
      <c r="A104" s="145" t="s">
        <v>232</v>
      </c>
      <c r="B104" s="8" t="s">
        <v>112</v>
      </c>
      <c r="C104" s="10"/>
      <c r="D104" s="24"/>
      <c r="E104" s="25"/>
    </row>
    <row r="105" spans="1:7" x14ac:dyDescent="0.25">
      <c r="A105" s="145" t="s">
        <v>233</v>
      </c>
      <c r="B105" s="11" t="s">
        <v>113</v>
      </c>
      <c r="C105" s="10"/>
      <c r="D105" s="24"/>
      <c r="E105" s="25"/>
    </row>
    <row r="106" spans="1:7" ht="22.5" x14ac:dyDescent="0.25">
      <c r="A106" s="145" t="s">
        <v>290</v>
      </c>
      <c r="B106" s="8" t="s">
        <v>114</v>
      </c>
      <c r="C106" s="10"/>
      <c r="D106" s="24"/>
      <c r="E106" s="25"/>
    </row>
    <row r="107" spans="1:7" ht="22.5" x14ac:dyDescent="0.25">
      <c r="A107" s="145" t="s">
        <v>291</v>
      </c>
      <c r="B107" s="8" t="s">
        <v>115</v>
      </c>
      <c r="C107" s="10"/>
      <c r="D107" s="24"/>
      <c r="E107" s="25"/>
    </row>
    <row r="108" spans="1:7" x14ac:dyDescent="0.25">
      <c r="A108" s="145" t="s">
        <v>292</v>
      </c>
      <c r="B108" s="11" t="s">
        <v>116</v>
      </c>
      <c r="C108" s="10"/>
      <c r="D108" s="24"/>
      <c r="E108" s="25"/>
    </row>
    <row r="109" spans="1:7" x14ac:dyDescent="0.25">
      <c r="A109" s="145" t="s">
        <v>293</v>
      </c>
      <c r="B109" s="11" t="s">
        <v>117</v>
      </c>
      <c r="C109" s="10"/>
      <c r="D109" s="24"/>
      <c r="E109" s="25"/>
    </row>
    <row r="110" spans="1:7" ht="22.5" x14ac:dyDescent="0.25">
      <c r="A110" s="145" t="s">
        <v>294</v>
      </c>
      <c r="B110" s="8" t="s">
        <v>118</v>
      </c>
      <c r="C110" s="10"/>
      <c r="D110" s="24"/>
      <c r="E110" s="25"/>
    </row>
    <row r="111" spans="1:7" x14ac:dyDescent="0.25">
      <c r="A111" s="145" t="s">
        <v>295</v>
      </c>
      <c r="B111" s="8" t="s">
        <v>119</v>
      </c>
      <c r="C111" s="10"/>
      <c r="D111" s="24"/>
      <c r="E111" s="25"/>
    </row>
    <row r="112" spans="1:7" x14ac:dyDescent="0.25">
      <c r="A112" s="145" t="s">
        <v>296</v>
      </c>
      <c r="B112" s="8" t="s">
        <v>120</v>
      </c>
      <c r="C112" s="10"/>
      <c r="D112" s="24"/>
      <c r="E112" s="25"/>
    </row>
    <row r="113" spans="1:5" ht="22.5" x14ac:dyDescent="0.25">
      <c r="A113" s="145" t="s">
        <v>297</v>
      </c>
      <c r="B113" s="8" t="s">
        <v>121</v>
      </c>
      <c r="C113" s="10"/>
      <c r="D113" s="24"/>
      <c r="E113" s="25"/>
    </row>
    <row r="114" spans="1:5" x14ac:dyDescent="0.25">
      <c r="A114" s="129" t="s">
        <v>11</v>
      </c>
      <c r="B114" s="5" t="s">
        <v>122</v>
      </c>
      <c r="C114" s="6">
        <f>C115</f>
        <v>406400</v>
      </c>
      <c r="D114" s="26">
        <f t="shared" ref="D114:E114" si="7">D115</f>
        <v>450896</v>
      </c>
      <c r="E114" s="26">
        <f t="shared" si="7"/>
        <v>311196</v>
      </c>
    </row>
    <row r="115" spans="1:5" x14ac:dyDescent="0.25">
      <c r="A115" s="145" t="s">
        <v>234</v>
      </c>
      <c r="B115" s="8" t="s">
        <v>123</v>
      </c>
      <c r="C115" s="9">
        <v>406400</v>
      </c>
      <c r="D115" s="24">
        <v>450896</v>
      </c>
      <c r="E115" s="24">
        <v>311196</v>
      </c>
    </row>
    <row r="116" spans="1:5" x14ac:dyDescent="0.25">
      <c r="A116" s="145" t="s">
        <v>235</v>
      </c>
      <c r="B116" s="8" t="s">
        <v>124</v>
      </c>
      <c r="C116" s="10"/>
      <c r="D116" s="24"/>
      <c r="E116" s="25">
        <f t="shared" ref="E116:E151" si="8">C116</f>
        <v>0</v>
      </c>
    </row>
    <row r="117" spans="1:5" x14ac:dyDescent="0.25">
      <c r="A117" s="145" t="s">
        <v>236</v>
      </c>
      <c r="B117" s="8" t="s">
        <v>125</v>
      </c>
      <c r="C117" s="10"/>
      <c r="D117" s="24"/>
      <c r="E117" s="25">
        <f t="shared" si="8"/>
        <v>0</v>
      </c>
    </row>
    <row r="118" spans="1:5" x14ac:dyDescent="0.25">
      <c r="A118" s="145" t="s">
        <v>237</v>
      </c>
      <c r="B118" s="8" t="s">
        <v>126</v>
      </c>
      <c r="C118" s="10"/>
      <c r="D118" s="24"/>
      <c r="E118" s="25">
        <f t="shared" si="8"/>
        <v>0</v>
      </c>
    </row>
    <row r="119" spans="1:5" x14ac:dyDescent="0.25">
      <c r="A119" s="145" t="s">
        <v>238</v>
      </c>
      <c r="B119" s="8" t="s">
        <v>127</v>
      </c>
      <c r="C119" s="10"/>
      <c r="D119" s="24"/>
      <c r="E119" s="25">
        <f t="shared" si="8"/>
        <v>0</v>
      </c>
    </row>
    <row r="120" spans="1:5" ht="22.5" x14ac:dyDescent="0.25">
      <c r="A120" s="145" t="s">
        <v>239</v>
      </c>
      <c r="B120" s="8" t="s">
        <v>128</v>
      </c>
      <c r="C120" s="10"/>
      <c r="D120" s="24"/>
      <c r="E120" s="25">
        <f t="shared" si="8"/>
        <v>0</v>
      </c>
    </row>
    <row r="121" spans="1:5" ht="22.5" x14ac:dyDescent="0.25">
      <c r="A121" s="145" t="s">
        <v>298</v>
      </c>
      <c r="B121" s="8" t="s">
        <v>129</v>
      </c>
      <c r="C121" s="10"/>
      <c r="D121" s="24"/>
      <c r="E121" s="25">
        <f t="shared" si="8"/>
        <v>0</v>
      </c>
    </row>
    <row r="122" spans="1:5" ht="22.5" x14ac:dyDescent="0.25">
      <c r="A122" s="145" t="s">
        <v>299</v>
      </c>
      <c r="B122" s="8" t="s">
        <v>115</v>
      </c>
      <c r="C122" s="10"/>
      <c r="D122" s="10"/>
      <c r="E122" s="25">
        <f t="shared" si="8"/>
        <v>0</v>
      </c>
    </row>
    <row r="123" spans="1:5" x14ac:dyDescent="0.25">
      <c r="A123" s="145" t="s">
        <v>300</v>
      </c>
      <c r="B123" s="8" t="s">
        <v>130</v>
      </c>
      <c r="C123" s="10"/>
      <c r="D123" s="10"/>
      <c r="E123" s="25">
        <f t="shared" si="8"/>
        <v>0</v>
      </c>
    </row>
    <row r="124" spans="1:5" x14ac:dyDescent="0.25">
      <c r="A124" s="145" t="s">
        <v>301</v>
      </c>
      <c r="B124" s="8" t="s">
        <v>131</v>
      </c>
      <c r="C124" s="10"/>
      <c r="D124" s="10"/>
      <c r="E124" s="25">
        <f t="shared" si="8"/>
        <v>0</v>
      </c>
    </row>
    <row r="125" spans="1:5" ht="22.5" x14ac:dyDescent="0.25">
      <c r="A125" s="145" t="s">
        <v>302</v>
      </c>
      <c r="B125" s="8" t="s">
        <v>118</v>
      </c>
      <c r="C125" s="10"/>
      <c r="D125" s="10"/>
      <c r="E125" s="25">
        <f t="shared" si="8"/>
        <v>0</v>
      </c>
    </row>
    <row r="126" spans="1:5" x14ac:dyDescent="0.25">
      <c r="A126" s="145" t="s">
        <v>303</v>
      </c>
      <c r="B126" s="8" t="s">
        <v>132</v>
      </c>
      <c r="C126" s="10"/>
      <c r="D126" s="10"/>
      <c r="E126" s="25">
        <f t="shared" si="8"/>
        <v>0</v>
      </c>
    </row>
    <row r="127" spans="1:5" ht="22.5" x14ac:dyDescent="0.25">
      <c r="A127" s="145" t="s">
        <v>304</v>
      </c>
      <c r="B127" s="8" t="s">
        <v>133</v>
      </c>
      <c r="C127" s="10"/>
      <c r="D127" s="10"/>
      <c r="E127" s="25">
        <f t="shared" si="8"/>
        <v>0</v>
      </c>
    </row>
    <row r="128" spans="1:5" x14ac:dyDescent="0.25">
      <c r="A128" s="129" t="s">
        <v>19</v>
      </c>
      <c r="B128" s="5" t="s">
        <v>134</v>
      </c>
      <c r="C128" s="7"/>
      <c r="D128" s="7"/>
      <c r="E128" s="27">
        <f t="shared" si="8"/>
        <v>0</v>
      </c>
    </row>
    <row r="129" spans="1:5" x14ac:dyDescent="0.25">
      <c r="A129" s="145" t="s">
        <v>240</v>
      </c>
      <c r="B129" s="8" t="s">
        <v>135</v>
      </c>
      <c r="C129" s="10"/>
      <c r="D129" s="10"/>
      <c r="E129" s="25">
        <f t="shared" si="8"/>
        <v>0</v>
      </c>
    </row>
    <row r="130" spans="1:5" x14ac:dyDescent="0.25">
      <c r="A130" s="145" t="s">
        <v>241</v>
      </c>
      <c r="B130" s="8" t="s">
        <v>136</v>
      </c>
      <c r="C130" s="10"/>
      <c r="D130" s="10"/>
      <c r="E130" s="25">
        <f t="shared" si="8"/>
        <v>0</v>
      </c>
    </row>
    <row r="131" spans="1:5" x14ac:dyDescent="0.25">
      <c r="A131" s="129" t="s">
        <v>137</v>
      </c>
      <c r="B131" s="5" t="s">
        <v>138</v>
      </c>
      <c r="C131" s="6">
        <f>C98+C114</f>
        <v>87794677</v>
      </c>
      <c r="D131" s="26">
        <f t="shared" ref="D131:E131" si="9">D98+D114</f>
        <v>88774686</v>
      </c>
      <c r="E131" s="26">
        <f t="shared" si="9"/>
        <v>85838585</v>
      </c>
    </row>
    <row r="132" spans="1:5" ht="21" x14ac:dyDescent="0.25">
      <c r="A132" s="129" t="s">
        <v>35</v>
      </c>
      <c r="B132" s="5" t="s">
        <v>139</v>
      </c>
      <c r="C132" s="7"/>
      <c r="D132" s="7"/>
      <c r="E132" s="27">
        <f t="shared" si="8"/>
        <v>0</v>
      </c>
    </row>
    <row r="133" spans="1:5" x14ac:dyDescent="0.25">
      <c r="A133" s="145" t="s">
        <v>252</v>
      </c>
      <c r="B133" s="8" t="s">
        <v>181</v>
      </c>
      <c r="C133" s="10"/>
      <c r="D133" s="10"/>
      <c r="E133" s="25">
        <f t="shared" si="8"/>
        <v>0</v>
      </c>
    </row>
    <row r="134" spans="1:5" ht="22.5" x14ac:dyDescent="0.25">
      <c r="A134" s="145" t="s">
        <v>253</v>
      </c>
      <c r="B134" s="8" t="s">
        <v>182</v>
      </c>
      <c r="C134" s="10"/>
      <c r="D134" s="10"/>
      <c r="E134" s="25">
        <f t="shared" si="8"/>
        <v>0</v>
      </c>
    </row>
    <row r="135" spans="1:5" x14ac:dyDescent="0.25">
      <c r="A135" s="145" t="s">
        <v>254</v>
      </c>
      <c r="B135" s="8" t="s">
        <v>183</v>
      </c>
      <c r="C135" s="10"/>
      <c r="D135" s="10"/>
      <c r="E135" s="25">
        <f t="shared" si="8"/>
        <v>0</v>
      </c>
    </row>
    <row r="136" spans="1:5" x14ac:dyDescent="0.25">
      <c r="A136" s="129" t="s">
        <v>47</v>
      </c>
      <c r="B136" s="5" t="s">
        <v>143</v>
      </c>
      <c r="C136" s="7"/>
      <c r="D136" s="7"/>
      <c r="E136" s="27">
        <f t="shared" si="8"/>
        <v>0</v>
      </c>
    </row>
    <row r="137" spans="1:5" x14ac:dyDescent="0.25">
      <c r="A137" s="145" t="s">
        <v>262</v>
      </c>
      <c r="B137" s="8" t="s">
        <v>144</v>
      </c>
      <c r="C137" s="10"/>
      <c r="D137" s="10"/>
      <c r="E137" s="25">
        <f t="shared" si="8"/>
        <v>0</v>
      </c>
    </row>
    <row r="138" spans="1:5" x14ac:dyDescent="0.25">
      <c r="A138" s="145" t="s">
        <v>263</v>
      </c>
      <c r="B138" s="8" t="s">
        <v>145</v>
      </c>
      <c r="C138" s="10"/>
      <c r="D138" s="10"/>
      <c r="E138" s="25">
        <f t="shared" si="8"/>
        <v>0</v>
      </c>
    </row>
    <row r="139" spans="1:5" x14ac:dyDescent="0.25">
      <c r="A139" s="145" t="s">
        <v>264</v>
      </c>
      <c r="B139" s="8" t="s">
        <v>146</v>
      </c>
      <c r="C139" s="10"/>
      <c r="D139" s="10"/>
      <c r="E139" s="25">
        <f t="shared" si="8"/>
        <v>0</v>
      </c>
    </row>
    <row r="140" spans="1:5" x14ac:dyDescent="0.25">
      <c r="A140" s="145" t="s">
        <v>265</v>
      </c>
      <c r="B140" s="8" t="s">
        <v>147</v>
      </c>
      <c r="C140" s="10"/>
      <c r="D140" s="10"/>
      <c r="E140" s="25">
        <f t="shared" si="8"/>
        <v>0</v>
      </c>
    </row>
    <row r="141" spans="1:5" x14ac:dyDescent="0.25">
      <c r="A141" s="129" t="s">
        <v>148</v>
      </c>
      <c r="B141" s="5" t="s">
        <v>149</v>
      </c>
      <c r="C141" s="7"/>
      <c r="D141" s="7"/>
      <c r="E141" s="27">
        <f t="shared" si="8"/>
        <v>0</v>
      </c>
    </row>
    <row r="142" spans="1:5" x14ac:dyDescent="0.25">
      <c r="A142" s="145" t="s">
        <v>267</v>
      </c>
      <c r="B142" s="8" t="s">
        <v>150</v>
      </c>
      <c r="C142" s="10"/>
      <c r="D142" s="10"/>
      <c r="E142" s="25">
        <f t="shared" si="8"/>
        <v>0</v>
      </c>
    </row>
    <row r="143" spans="1:5" x14ac:dyDescent="0.25">
      <c r="A143" s="145" t="s">
        <v>268</v>
      </c>
      <c r="B143" s="8" t="s">
        <v>151</v>
      </c>
      <c r="C143" s="10"/>
      <c r="D143" s="10"/>
      <c r="E143" s="25">
        <f t="shared" si="8"/>
        <v>0</v>
      </c>
    </row>
    <row r="144" spans="1:5" x14ac:dyDescent="0.25">
      <c r="A144" s="145" t="s">
        <v>269</v>
      </c>
      <c r="B144" s="8" t="s">
        <v>152</v>
      </c>
      <c r="C144" s="10"/>
      <c r="D144" s="10"/>
      <c r="E144" s="25">
        <f t="shared" si="8"/>
        <v>0</v>
      </c>
    </row>
    <row r="145" spans="1:5" x14ac:dyDescent="0.25">
      <c r="A145" s="145" t="s">
        <v>270</v>
      </c>
      <c r="B145" s="8" t="s">
        <v>153</v>
      </c>
      <c r="C145" s="10"/>
      <c r="D145" s="10"/>
      <c r="E145" s="25">
        <f t="shared" si="8"/>
        <v>0</v>
      </c>
    </row>
    <row r="146" spans="1:5" x14ac:dyDescent="0.25">
      <c r="A146" s="129" t="s">
        <v>60</v>
      </c>
      <c r="B146" s="5" t="s">
        <v>154</v>
      </c>
      <c r="C146" s="7"/>
      <c r="D146" s="7"/>
      <c r="E146" s="27">
        <f t="shared" si="8"/>
        <v>0</v>
      </c>
    </row>
    <row r="147" spans="1:5" x14ac:dyDescent="0.25">
      <c r="A147" s="145" t="s">
        <v>271</v>
      </c>
      <c r="B147" s="8" t="s">
        <v>184</v>
      </c>
      <c r="C147" s="10"/>
      <c r="D147" s="10"/>
      <c r="E147" s="25">
        <f t="shared" si="8"/>
        <v>0</v>
      </c>
    </row>
    <row r="148" spans="1:5" x14ac:dyDescent="0.25">
      <c r="A148" s="145" t="s">
        <v>272</v>
      </c>
      <c r="B148" s="8" t="s">
        <v>185</v>
      </c>
      <c r="C148" s="10"/>
      <c r="D148" s="10"/>
      <c r="E148" s="25">
        <f t="shared" si="8"/>
        <v>0</v>
      </c>
    </row>
    <row r="149" spans="1:5" x14ac:dyDescent="0.25">
      <c r="A149" s="145" t="s">
        <v>273</v>
      </c>
      <c r="B149" s="8" t="s">
        <v>186</v>
      </c>
      <c r="C149" s="10"/>
      <c r="D149" s="10"/>
      <c r="E149" s="25">
        <f t="shared" si="8"/>
        <v>0</v>
      </c>
    </row>
    <row r="150" spans="1:5" x14ac:dyDescent="0.25">
      <c r="A150" s="145" t="s">
        <v>274</v>
      </c>
      <c r="B150" s="8" t="s">
        <v>187</v>
      </c>
      <c r="C150" s="10"/>
      <c r="D150" s="10"/>
      <c r="E150" s="25">
        <f t="shared" si="8"/>
        <v>0</v>
      </c>
    </row>
    <row r="151" spans="1:5" x14ac:dyDescent="0.25">
      <c r="A151" s="129" t="s">
        <v>66</v>
      </c>
      <c r="B151" s="5" t="s">
        <v>159</v>
      </c>
      <c r="C151" s="7"/>
      <c r="D151" s="7"/>
      <c r="E151" s="27">
        <f t="shared" si="8"/>
        <v>0</v>
      </c>
    </row>
    <row r="152" spans="1:5" x14ac:dyDescent="0.25">
      <c r="A152" s="129" t="s">
        <v>160</v>
      </c>
      <c r="B152" s="5" t="s">
        <v>161</v>
      </c>
      <c r="C152" s="6">
        <f>C131</f>
        <v>87794677</v>
      </c>
      <c r="D152" s="26">
        <f t="shared" ref="D152:E152" si="10">D131</f>
        <v>88774686</v>
      </c>
      <c r="E152" s="26">
        <f t="shared" si="10"/>
        <v>85838585</v>
      </c>
    </row>
    <row r="153" spans="1:5" ht="15.75" thickBot="1" x14ac:dyDescent="0.3">
      <c r="A153" s="149"/>
      <c r="B153" s="14"/>
      <c r="C153" s="167"/>
      <c r="D153" s="167"/>
      <c r="E153" s="167"/>
    </row>
    <row r="154" spans="1:5" ht="15.75" thickBot="1" x14ac:dyDescent="0.3">
      <c r="A154" s="286" t="s">
        <v>191</v>
      </c>
      <c r="B154" s="287"/>
      <c r="C154" s="288">
        <v>18</v>
      </c>
      <c r="D154" s="289"/>
      <c r="E154" s="290"/>
    </row>
    <row r="155" spans="1:5" ht="15.75" thickBot="1" x14ac:dyDescent="0.3">
      <c r="A155" s="286" t="s">
        <v>192</v>
      </c>
      <c r="B155" s="287"/>
      <c r="C155" s="288">
        <v>0</v>
      </c>
      <c r="D155" s="289"/>
      <c r="E155" s="290"/>
    </row>
    <row r="156" spans="1:5" ht="15.75" x14ac:dyDescent="0.25">
      <c r="A156" s="151"/>
    </row>
  </sheetData>
  <mergeCells count="15">
    <mergeCell ref="A8:E8"/>
    <mergeCell ref="A155:B155"/>
    <mergeCell ref="C155:E155"/>
    <mergeCell ref="A94:A95"/>
    <mergeCell ref="B94:B95"/>
    <mergeCell ref="C94:E94"/>
    <mergeCell ref="A97:E97"/>
    <mergeCell ref="A154:B154"/>
    <mergeCell ref="C154:E154"/>
    <mergeCell ref="A1:E1"/>
    <mergeCell ref="A5:A6"/>
    <mergeCell ref="B5:B6"/>
    <mergeCell ref="C5:E5"/>
    <mergeCell ref="B2:E2"/>
    <mergeCell ref="B3:E3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8"/>
  <sheetViews>
    <sheetView zoomScaleNormal="100" workbookViewId="0">
      <selection activeCell="A2" sqref="A2:E2"/>
    </sheetView>
  </sheetViews>
  <sheetFormatPr defaultRowHeight="15" x14ac:dyDescent="0.25"/>
  <cols>
    <col min="1" max="1" width="8.7109375" style="161" bestFit="1" customWidth="1"/>
    <col min="2" max="2" width="42.5703125" style="82" bestFit="1" customWidth="1"/>
    <col min="3" max="3" width="10.28515625" style="82" bestFit="1" customWidth="1"/>
    <col min="4" max="4" width="11.5703125" style="82" customWidth="1"/>
    <col min="5" max="5" width="11.42578125" style="82" customWidth="1"/>
    <col min="6" max="16384" width="9.140625" style="82"/>
  </cols>
  <sheetData>
    <row r="1" spans="1:5" ht="15.75" x14ac:dyDescent="0.25">
      <c r="A1" s="152"/>
    </row>
    <row r="2" spans="1:5" ht="15" customHeight="1" x14ac:dyDescent="0.25">
      <c r="A2" s="232" t="s">
        <v>645</v>
      </c>
      <c r="B2" s="233"/>
      <c r="C2" s="233"/>
      <c r="D2" s="233"/>
      <c r="E2" s="234"/>
    </row>
    <row r="3" spans="1:5" x14ac:dyDescent="0.25">
      <c r="A3" s="153" t="s">
        <v>164</v>
      </c>
      <c r="B3" s="260" t="s">
        <v>194</v>
      </c>
      <c r="C3" s="260"/>
      <c r="D3" s="260"/>
      <c r="E3" s="260"/>
    </row>
    <row r="4" spans="1:5" ht="21" x14ac:dyDescent="0.25">
      <c r="A4" s="153" t="s">
        <v>170</v>
      </c>
      <c r="B4" s="260" t="s">
        <v>171</v>
      </c>
      <c r="C4" s="260"/>
      <c r="D4" s="260"/>
      <c r="E4" s="260"/>
    </row>
    <row r="5" spans="1:5" x14ac:dyDescent="0.25">
      <c r="A5" s="154"/>
      <c r="B5" s="98"/>
      <c r="C5" s="99"/>
      <c r="D5" s="99"/>
      <c r="E5" s="100"/>
    </row>
    <row r="6" spans="1:5" ht="15" customHeight="1" x14ac:dyDescent="0.25">
      <c r="A6" s="291" t="s">
        <v>172</v>
      </c>
      <c r="B6" s="263" t="s">
        <v>173</v>
      </c>
      <c r="C6" s="260"/>
      <c r="D6" s="260"/>
      <c r="E6" s="260"/>
    </row>
    <row r="7" spans="1:5" ht="21" x14ac:dyDescent="0.25">
      <c r="A7" s="291"/>
      <c r="B7" s="263"/>
      <c r="C7" s="84" t="s">
        <v>365</v>
      </c>
      <c r="D7" s="84" t="s">
        <v>366</v>
      </c>
      <c r="E7" s="85" t="s">
        <v>367</v>
      </c>
    </row>
    <row r="8" spans="1:5" x14ac:dyDescent="0.25">
      <c r="A8" s="155">
        <v>1</v>
      </c>
      <c r="B8" s="85">
        <v>2</v>
      </c>
      <c r="C8" s="85">
        <v>3</v>
      </c>
      <c r="D8" s="85">
        <v>4</v>
      </c>
      <c r="E8" s="85">
        <v>5</v>
      </c>
    </row>
    <row r="9" spans="1:5" x14ac:dyDescent="0.25">
      <c r="A9" s="263" t="s">
        <v>162</v>
      </c>
      <c r="B9" s="263"/>
      <c r="C9" s="263"/>
      <c r="D9" s="263"/>
      <c r="E9" s="263"/>
    </row>
    <row r="10" spans="1:5" x14ac:dyDescent="0.25">
      <c r="A10" s="155" t="s">
        <v>3</v>
      </c>
      <c r="B10" s="86" t="s">
        <v>4</v>
      </c>
      <c r="C10" s="88"/>
      <c r="D10" s="88"/>
      <c r="E10" s="88"/>
    </row>
    <row r="11" spans="1:5" x14ac:dyDescent="0.25">
      <c r="A11" s="156" t="s">
        <v>228</v>
      </c>
      <c r="B11" s="42" t="s">
        <v>5</v>
      </c>
      <c r="C11" s="45"/>
      <c r="D11" s="45"/>
      <c r="E11" s="45"/>
    </row>
    <row r="12" spans="1:5" x14ac:dyDescent="0.25">
      <c r="A12" s="156" t="s">
        <v>289</v>
      </c>
      <c r="B12" s="42" t="s">
        <v>6</v>
      </c>
      <c r="C12" s="45"/>
      <c r="D12" s="45"/>
      <c r="E12" s="45"/>
    </row>
    <row r="13" spans="1:5" ht="22.5" x14ac:dyDescent="0.25">
      <c r="A13" s="156" t="s">
        <v>229</v>
      </c>
      <c r="B13" s="42" t="s">
        <v>7</v>
      </c>
      <c r="C13" s="45"/>
      <c r="D13" s="45"/>
      <c r="E13" s="45"/>
    </row>
    <row r="14" spans="1:5" x14ac:dyDescent="0.25">
      <c r="A14" s="156" t="s">
        <v>230</v>
      </c>
      <c r="B14" s="42" t="s">
        <v>8</v>
      </c>
      <c r="C14" s="45"/>
      <c r="D14" s="45"/>
      <c r="E14" s="45"/>
    </row>
    <row r="15" spans="1:5" x14ac:dyDescent="0.25">
      <c r="A15" s="156" t="s">
        <v>231</v>
      </c>
      <c r="B15" s="42" t="s">
        <v>9</v>
      </c>
      <c r="C15" s="45"/>
      <c r="D15" s="45"/>
      <c r="E15" s="45"/>
    </row>
    <row r="16" spans="1:5" x14ac:dyDescent="0.25">
      <c r="A16" s="156" t="s">
        <v>232</v>
      </c>
      <c r="B16" s="42" t="s">
        <v>10</v>
      </c>
      <c r="C16" s="45"/>
      <c r="D16" s="45"/>
      <c r="E16" s="45"/>
    </row>
    <row r="17" spans="1:6" x14ac:dyDescent="0.25">
      <c r="A17" s="156"/>
      <c r="B17" s="42"/>
      <c r="C17" s="45"/>
      <c r="D17" s="45"/>
      <c r="E17" s="45"/>
    </row>
    <row r="18" spans="1:6" ht="21" x14ac:dyDescent="0.25">
      <c r="A18" s="155" t="s">
        <v>11</v>
      </c>
      <c r="B18" s="86" t="s">
        <v>12</v>
      </c>
      <c r="C18" s="43">
        <f>C23</f>
        <v>550000</v>
      </c>
      <c r="D18" s="43">
        <f t="shared" ref="D18:E18" si="0">D23</f>
        <v>1300000</v>
      </c>
      <c r="E18" s="43">
        <f t="shared" si="0"/>
        <v>1300000</v>
      </c>
    </row>
    <row r="19" spans="1:6" x14ac:dyDescent="0.25">
      <c r="A19" s="156" t="s">
        <v>234</v>
      </c>
      <c r="B19" s="42" t="s">
        <v>13</v>
      </c>
      <c r="C19" s="45"/>
      <c r="D19" s="45"/>
      <c r="E19" s="45"/>
    </row>
    <row r="20" spans="1:6" x14ac:dyDescent="0.25">
      <c r="A20" s="156" t="s">
        <v>235</v>
      </c>
      <c r="B20" s="42" t="s">
        <v>14</v>
      </c>
      <c r="C20" s="45"/>
      <c r="D20" s="45"/>
      <c r="E20" s="45"/>
    </row>
    <row r="21" spans="1:6" ht="22.5" x14ac:dyDescent="0.25">
      <c r="A21" s="156" t="s">
        <v>236</v>
      </c>
      <c r="B21" s="42" t="s">
        <v>174</v>
      </c>
      <c r="C21" s="45"/>
      <c r="D21" s="45"/>
      <c r="E21" s="45"/>
    </row>
    <row r="22" spans="1:6" ht="22.5" x14ac:dyDescent="0.25">
      <c r="A22" s="156" t="s">
        <v>237</v>
      </c>
      <c r="B22" s="42" t="s">
        <v>175</v>
      </c>
      <c r="C22" s="45"/>
      <c r="D22" s="45"/>
      <c r="E22" s="45"/>
    </row>
    <row r="23" spans="1:6" x14ac:dyDescent="0.25">
      <c r="A23" s="156" t="s">
        <v>238</v>
      </c>
      <c r="B23" s="42" t="s">
        <v>17</v>
      </c>
      <c r="C23" s="90">
        <v>550000</v>
      </c>
      <c r="D23" s="90">
        <v>1300000</v>
      </c>
      <c r="E23" s="90">
        <v>1300000</v>
      </c>
      <c r="F23" s="82" t="s">
        <v>201</v>
      </c>
    </row>
    <row r="24" spans="1:6" x14ac:dyDescent="0.25">
      <c r="A24" s="156" t="s">
        <v>239</v>
      </c>
      <c r="B24" s="42" t="s">
        <v>18</v>
      </c>
      <c r="C24" s="45"/>
      <c r="D24" s="90"/>
      <c r="E24" s="90"/>
    </row>
    <row r="25" spans="1:6" ht="21" x14ac:dyDescent="0.25">
      <c r="A25" s="155" t="s">
        <v>19</v>
      </c>
      <c r="B25" s="86" t="s">
        <v>20</v>
      </c>
      <c r="C25" s="88"/>
      <c r="D25" s="90"/>
      <c r="E25" s="90"/>
    </row>
    <row r="26" spans="1:6" x14ac:dyDescent="0.25">
      <c r="A26" s="156" t="s">
        <v>240</v>
      </c>
      <c r="B26" s="42" t="s">
        <v>21</v>
      </c>
      <c r="C26" s="45"/>
      <c r="D26" s="90"/>
      <c r="E26" s="90"/>
    </row>
    <row r="27" spans="1:6" ht="22.5" x14ac:dyDescent="0.25">
      <c r="A27" s="156" t="s">
        <v>241</v>
      </c>
      <c r="B27" s="42" t="s">
        <v>22</v>
      </c>
      <c r="C27" s="45"/>
      <c r="D27" s="90"/>
      <c r="E27" s="90"/>
    </row>
    <row r="28" spans="1:6" ht="22.5" x14ac:dyDescent="0.25">
      <c r="A28" s="156" t="s">
        <v>242</v>
      </c>
      <c r="B28" s="42" t="s">
        <v>176</v>
      </c>
      <c r="C28" s="45"/>
      <c r="D28" s="90"/>
      <c r="E28" s="90"/>
    </row>
    <row r="29" spans="1:6" ht="22.5" x14ac:dyDescent="0.25">
      <c r="A29" s="156" t="s">
        <v>243</v>
      </c>
      <c r="B29" s="42" t="s">
        <v>177</v>
      </c>
      <c r="C29" s="45"/>
      <c r="D29" s="90"/>
      <c r="E29" s="90"/>
    </row>
    <row r="30" spans="1:6" x14ac:dyDescent="0.25">
      <c r="A30" s="156" t="s">
        <v>244</v>
      </c>
      <c r="B30" s="42" t="s">
        <v>25</v>
      </c>
      <c r="C30" s="45"/>
      <c r="D30" s="90"/>
      <c r="E30" s="90"/>
    </row>
    <row r="31" spans="1:6" x14ac:dyDescent="0.25">
      <c r="A31" s="156" t="s">
        <v>245</v>
      </c>
      <c r="B31" s="42" t="s">
        <v>26</v>
      </c>
      <c r="C31" s="45"/>
      <c r="D31" s="90"/>
      <c r="E31" s="90"/>
    </row>
    <row r="32" spans="1:6" x14ac:dyDescent="0.25">
      <c r="A32" s="155" t="s">
        <v>27</v>
      </c>
      <c r="B32" s="86" t="s">
        <v>28</v>
      </c>
      <c r="C32" s="88"/>
      <c r="D32" s="90"/>
      <c r="E32" s="90"/>
    </row>
    <row r="33" spans="1:5" x14ac:dyDescent="0.25">
      <c r="A33" s="156" t="s">
        <v>246</v>
      </c>
      <c r="B33" s="42" t="s">
        <v>29</v>
      </c>
      <c r="C33" s="45"/>
      <c r="D33" s="90"/>
      <c r="E33" s="90"/>
    </row>
    <row r="34" spans="1:5" x14ac:dyDescent="0.25">
      <c r="A34" s="156" t="s">
        <v>247</v>
      </c>
      <c r="B34" s="42" t="s">
        <v>30</v>
      </c>
      <c r="C34" s="45"/>
      <c r="D34" s="90"/>
      <c r="E34" s="90"/>
    </row>
    <row r="35" spans="1:5" x14ac:dyDescent="0.25">
      <c r="A35" s="156" t="s">
        <v>248</v>
      </c>
      <c r="B35" s="42" t="s">
        <v>31</v>
      </c>
      <c r="C35" s="45"/>
      <c r="D35" s="90"/>
      <c r="E35" s="90"/>
    </row>
    <row r="36" spans="1:5" x14ac:dyDescent="0.25">
      <c r="A36" s="156" t="s">
        <v>249</v>
      </c>
      <c r="B36" s="42" t="s">
        <v>32</v>
      </c>
      <c r="C36" s="45"/>
      <c r="D36" s="90"/>
      <c r="E36" s="90"/>
    </row>
    <row r="37" spans="1:5" x14ac:dyDescent="0.25">
      <c r="A37" s="156" t="s">
        <v>250</v>
      </c>
      <c r="B37" s="42" t="s">
        <v>33</v>
      </c>
      <c r="C37" s="45"/>
      <c r="D37" s="90"/>
      <c r="E37" s="90"/>
    </row>
    <row r="38" spans="1:5" x14ac:dyDescent="0.25">
      <c r="A38" s="156" t="s">
        <v>251</v>
      </c>
      <c r="B38" s="42" t="s">
        <v>34</v>
      </c>
      <c r="C38" s="45"/>
      <c r="D38" s="90"/>
      <c r="E38" s="90"/>
    </row>
    <row r="39" spans="1:5" x14ac:dyDescent="0.25">
      <c r="A39" s="155" t="s">
        <v>35</v>
      </c>
      <c r="B39" s="86" t="s">
        <v>36</v>
      </c>
      <c r="C39" s="43">
        <f>SUM(C40:C49)</f>
        <v>4150000</v>
      </c>
      <c r="D39" s="43">
        <f t="shared" ref="D39:E39" si="1">SUM(D40:D49)</f>
        <v>5164514</v>
      </c>
      <c r="E39" s="43">
        <f t="shared" si="1"/>
        <v>5162024</v>
      </c>
    </row>
    <row r="40" spans="1:5" x14ac:dyDescent="0.25">
      <c r="A40" s="156" t="s">
        <v>252</v>
      </c>
      <c r="B40" s="42" t="s">
        <v>37</v>
      </c>
      <c r="C40" s="45"/>
      <c r="D40" s="90"/>
      <c r="E40" s="90"/>
    </row>
    <row r="41" spans="1:5" x14ac:dyDescent="0.25">
      <c r="A41" s="156" t="s">
        <v>253</v>
      </c>
      <c r="B41" s="42" t="s">
        <v>38</v>
      </c>
      <c r="C41" s="90">
        <v>1300000</v>
      </c>
      <c r="D41" s="90">
        <v>2319528</v>
      </c>
      <c r="E41" s="90">
        <v>2317567</v>
      </c>
    </row>
    <row r="42" spans="1:5" x14ac:dyDescent="0.25">
      <c r="A42" s="156" t="s">
        <v>254</v>
      </c>
      <c r="B42" s="42" t="s">
        <v>39</v>
      </c>
      <c r="C42" s="45"/>
      <c r="D42" s="90"/>
      <c r="E42" s="90"/>
    </row>
    <row r="43" spans="1:5" x14ac:dyDescent="0.25">
      <c r="A43" s="156" t="s">
        <v>255</v>
      </c>
      <c r="B43" s="42" t="s">
        <v>40</v>
      </c>
      <c r="C43" s="90">
        <v>2600000</v>
      </c>
      <c r="D43" s="90">
        <v>2201250</v>
      </c>
      <c r="E43" s="90">
        <v>2201250</v>
      </c>
    </row>
    <row r="44" spans="1:5" x14ac:dyDescent="0.25">
      <c r="A44" s="156" t="s">
        <v>256</v>
      </c>
      <c r="B44" s="42" t="s">
        <v>41</v>
      </c>
      <c r="C44" s="45"/>
      <c r="D44" s="90"/>
      <c r="E44" s="90"/>
    </row>
    <row r="45" spans="1:5" x14ac:dyDescent="0.25">
      <c r="A45" s="156" t="s">
        <v>257</v>
      </c>
      <c r="B45" s="42" t="s">
        <v>42</v>
      </c>
      <c r="C45" s="90">
        <v>250000</v>
      </c>
      <c r="D45" s="90">
        <v>534746</v>
      </c>
      <c r="E45" s="90">
        <v>534217</v>
      </c>
    </row>
    <row r="46" spans="1:5" x14ac:dyDescent="0.25">
      <c r="A46" s="156" t="s">
        <v>258</v>
      </c>
      <c r="B46" s="42" t="s">
        <v>43</v>
      </c>
      <c r="C46" s="45"/>
      <c r="D46" s="90"/>
      <c r="E46" s="90"/>
    </row>
    <row r="47" spans="1:5" x14ac:dyDescent="0.25">
      <c r="A47" s="156" t="s">
        <v>259</v>
      </c>
      <c r="B47" s="42" t="s">
        <v>44</v>
      </c>
      <c r="C47" s="45">
        <v>0</v>
      </c>
      <c r="D47" s="90">
        <v>248</v>
      </c>
      <c r="E47" s="90">
        <v>248</v>
      </c>
    </row>
    <row r="48" spans="1:5" x14ac:dyDescent="0.25">
      <c r="A48" s="156" t="s">
        <v>260</v>
      </c>
      <c r="B48" s="42" t="s">
        <v>45</v>
      </c>
      <c r="C48" s="45"/>
      <c r="D48" s="90"/>
      <c r="E48" s="90"/>
    </row>
    <row r="49" spans="1:5" x14ac:dyDescent="0.25">
      <c r="A49" s="156" t="s">
        <v>261</v>
      </c>
      <c r="B49" s="42" t="s">
        <v>46</v>
      </c>
      <c r="C49" s="45">
        <v>0</v>
      </c>
      <c r="D49" s="90">
        <v>108742</v>
      </c>
      <c r="E49" s="90">
        <v>108742</v>
      </c>
    </row>
    <row r="50" spans="1:5" x14ac:dyDescent="0.25">
      <c r="A50" s="155" t="s">
        <v>47</v>
      </c>
      <c r="B50" s="86" t="s">
        <v>48</v>
      </c>
      <c r="C50" s="88"/>
      <c r="D50" s="90"/>
      <c r="E50" s="90"/>
    </row>
    <row r="51" spans="1:5" x14ac:dyDescent="0.25">
      <c r="A51" s="156" t="s">
        <v>262</v>
      </c>
      <c r="B51" s="42" t="s">
        <v>49</v>
      </c>
      <c r="C51" s="45"/>
      <c r="D51" s="90"/>
      <c r="E51" s="90"/>
    </row>
    <row r="52" spans="1:5" x14ac:dyDescent="0.25">
      <c r="A52" s="156" t="s">
        <v>263</v>
      </c>
      <c r="B52" s="42" t="s">
        <v>50</v>
      </c>
      <c r="C52" s="45"/>
      <c r="D52" s="90"/>
      <c r="E52" s="90"/>
    </row>
    <row r="53" spans="1:5" x14ac:dyDescent="0.25">
      <c r="A53" s="156" t="s">
        <v>264</v>
      </c>
      <c r="B53" s="42" t="s">
        <v>51</v>
      </c>
      <c r="C53" s="45"/>
      <c r="D53" s="90"/>
      <c r="E53" s="90"/>
    </row>
    <row r="54" spans="1:5" x14ac:dyDescent="0.25">
      <c r="A54" s="156" t="s">
        <v>265</v>
      </c>
      <c r="B54" s="42" t="s">
        <v>52</v>
      </c>
      <c r="C54" s="45"/>
      <c r="D54" s="90"/>
      <c r="E54" s="90"/>
    </row>
    <row r="55" spans="1:5" x14ac:dyDescent="0.25">
      <c r="A55" s="156" t="s">
        <v>266</v>
      </c>
      <c r="B55" s="42" t="s">
        <v>53</v>
      </c>
      <c r="C55" s="45"/>
      <c r="D55" s="90"/>
      <c r="E55" s="90"/>
    </row>
    <row r="56" spans="1:5" x14ac:dyDescent="0.25">
      <c r="A56" s="155" t="s">
        <v>54</v>
      </c>
      <c r="B56" s="86" t="s">
        <v>55</v>
      </c>
      <c r="C56" s="88"/>
      <c r="D56" s="90"/>
      <c r="E56" s="90"/>
    </row>
    <row r="57" spans="1:5" ht="22.5" x14ac:dyDescent="0.25">
      <c r="A57" s="156" t="s">
        <v>267</v>
      </c>
      <c r="B57" s="42" t="s">
        <v>56</v>
      </c>
      <c r="C57" s="45"/>
      <c r="D57" s="90"/>
      <c r="E57" s="90"/>
    </row>
    <row r="58" spans="1:5" ht="22.5" x14ac:dyDescent="0.25">
      <c r="A58" s="156" t="s">
        <v>268</v>
      </c>
      <c r="B58" s="42" t="s">
        <v>57</v>
      </c>
      <c r="C58" s="45"/>
      <c r="D58" s="90"/>
      <c r="E58" s="90"/>
    </row>
    <row r="59" spans="1:5" x14ac:dyDescent="0.25">
      <c r="A59" s="156" t="s">
        <v>269</v>
      </c>
      <c r="B59" s="42" t="s">
        <v>58</v>
      </c>
      <c r="C59" s="45"/>
      <c r="D59" s="90"/>
      <c r="E59" s="90"/>
    </row>
    <row r="60" spans="1:5" x14ac:dyDescent="0.25">
      <c r="A60" s="156" t="s">
        <v>270</v>
      </c>
      <c r="B60" s="42" t="s">
        <v>59</v>
      </c>
      <c r="C60" s="45"/>
      <c r="D60" s="90"/>
      <c r="E60" s="90"/>
    </row>
    <row r="61" spans="1:5" x14ac:dyDescent="0.25">
      <c r="A61" s="155" t="s">
        <v>60</v>
      </c>
      <c r="B61" s="86" t="s">
        <v>61</v>
      </c>
      <c r="C61" s="88"/>
      <c r="D61" s="90"/>
      <c r="E61" s="90"/>
    </row>
    <row r="62" spans="1:5" ht="22.5" x14ac:dyDescent="0.25">
      <c r="A62" s="156" t="s">
        <v>271</v>
      </c>
      <c r="B62" s="42" t="s">
        <v>62</v>
      </c>
      <c r="C62" s="45"/>
      <c r="D62" s="90"/>
      <c r="E62" s="90"/>
    </row>
    <row r="63" spans="1:5" ht="22.5" x14ac:dyDescent="0.25">
      <c r="A63" s="156" t="s">
        <v>272</v>
      </c>
      <c r="B63" s="42" t="s">
        <v>63</v>
      </c>
      <c r="C63" s="45"/>
      <c r="D63" s="90"/>
      <c r="E63" s="90"/>
    </row>
    <row r="64" spans="1:5" x14ac:dyDescent="0.25">
      <c r="A64" s="156" t="s">
        <v>273</v>
      </c>
      <c r="B64" s="42" t="s">
        <v>64</v>
      </c>
      <c r="C64" s="45"/>
      <c r="D64" s="90"/>
      <c r="E64" s="90"/>
    </row>
    <row r="65" spans="1:5" x14ac:dyDescent="0.25">
      <c r="A65" s="156" t="s">
        <v>274</v>
      </c>
      <c r="B65" s="42" t="s">
        <v>65</v>
      </c>
      <c r="C65" s="45"/>
      <c r="D65" s="90"/>
      <c r="E65" s="90"/>
    </row>
    <row r="66" spans="1:5" x14ac:dyDescent="0.25">
      <c r="A66" s="155" t="s">
        <v>66</v>
      </c>
      <c r="B66" s="86" t="s">
        <v>67</v>
      </c>
      <c r="C66" s="43">
        <f>C39+C18</f>
        <v>4700000</v>
      </c>
      <c r="D66" s="43">
        <f t="shared" ref="D66:E66" si="2">D39+D18</f>
        <v>6464514</v>
      </c>
      <c r="E66" s="43">
        <f t="shared" si="2"/>
        <v>6462024</v>
      </c>
    </row>
    <row r="67" spans="1:5" ht="21" x14ac:dyDescent="0.25">
      <c r="A67" s="155" t="s">
        <v>178</v>
      </c>
      <c r="B67" s="86" t="s">
        <v>69</v>
      </c>
      <c r="C67" s="88"/>
      <c r="D67" s="90"/>
      <c r="E67" s="90"/>
    </row>
    <row r="68" spans="1:5" x14ac:dyDescent="0.25">
      <c r="A68" s="156" t="s">
        <v>309</v>
      </c>
      <c r="B68" s="42" t="s">
        <v>70</v>
      </c>
      <c r="C68" s="45"/>
      <c r="D68" s="90"/>
      <c r="E68" s="90"/>
    </row>
    <row r="69" spans="1:5" ht="22.5" x14ac:dyDescent="0.25">
      <c r="A69" s="156" t="s">
        <v>276</v>
      </c>
      <c r="B69" s="42" t="s">
        <v>71</v>
      </c>
      <c r="C69" s="45"/>
      <c r="D69" s="90"/>
      <c r="E69" s="90"/>
    </row>
    <row r="70" spans="1:5" x14ac:dyDescent="0.25">
      <c r="A70" s="156" t="s">
        <v>277</v>
      </c>
      <c r="B70" s="42" t="s">
        <v>179</v>
      </c>
      <c r="C70" s="45"/>
      <c r="D70" s="90"/>
      <c r="E70" s="90"/>
    </row>
    <row r="71" spans="1:5" x14ac:dyDescent="0.25">
      <c r="A71" s="155" t="s">
        <v>73</v>
      </c>
      <c r="B71" s="86" t="s">
        <v>74</v>
      </c>
      <c r="C71" s="88"/>
      <c r="D71" s="90"/>
      <c r="E71" s="90"/>
    </row>
    <row r="72" spans="1:5" x14ac:dyDescent="0.25">
      <c r="A72" s="156" t="s">
        <v>278</v>
      </c>
      <c r="B72" s="42" t="s">
        <v>75</v>
      </c>
      <c r="C72" s="45"/>
      <c r="D72" s="90"/>
      <c r="E72" s="90"/>
    </row>
    <row r="73" spans="1:5" x14ac:dyDescent="0.25">
      <c r="A73" s="156" t="s">
        <v>279</v>
      </c>
      <c r="B73" s="42" t="s">
        <v>76</v>
      </c>
      <c r="C73" s="45"/>
      <c r="D73" s="90"/>
      <c r="E73" s="90"/>
    </row>
    <row r="74" spans="1:5" x14ac:dyDescent="0.25">
      <c r="A74" s="156" t="s">
        <v>280</v>
      </c>
      <c r="B74" s="42" t="s">
        <v>77</v>
      </c>
      <c r="C74" s="45"/>
      <c r="D74" s="90"/>
      <c r="E74" s="90"/>
    </row>
    <row r="75" spans="1:5" x14ac:dyDescent="0.25">
      <c r="A75" s="156" t="s">
        <v>281</v>
      </c>
      <c r="B75" s="42" t="s">
        <v>78</v>
      </c>
      <c r="C75" s="45"/>
      <c r="D75" s="90"/>
      <c r="E75" s="90"/>
    </row>
    <row r="76" spans="1:5" x14ac:dyDescent="0.25">
      <c r="A76" s="155" t="s">
        <v>79</v>
      </c>
      <c r="B76" s="86" t="s">
        <v>80</v>
      </c>
      <c r="C76" s="43">
        <f>C77</f>
        <v>1500000</v>
      </c>
      <c r="D76" s="43">
        <f t="shared" ref="D76:E76" si="3">D77</f>
        <v>2070884</v>
      </c>
      <c r="E76" s="43">
        <f t="shared" si="3"/>
        <v>2070884</v>
      </c>
    </row>
    <row r="77" spans="1:5" x14ac:dyDescent="0.25">
      <c r="A77" s="156" t="s">
        <v>282</v>
      </c>
      <c r="B77" s="42" t="s">
        <v>81</v>
      </c>
      <c r="C77" s="90">
        <v>1500000</v>
      </c>
      <c r="D77" s="90">
        <v>2070884</v>
      </c>
      <c r="E77" s="90">
        <v>2070884</v>
      </c>
    </row>
    <row r="78" spans="1:5" x14ac:dyDescent="0.25">
      <c r="A78" s="156" t="s">
        <v>283</v>
      </c>
      <c r="B78" s="42" t="s">
        <v>82</v>
      </c>
      <c r="C78" s="45"/>
      <c r="D78" s="45"/>
      <c r="E78" s="45"/>
    </row>
    <row r="79" spans="1:5" x14ac:dyDescent="0.25">
      <c r="A79" s="155" t="s">
        <v>83</v>
      </c>
      <c r="B79" s="86" t="s">
        <v>84</v>
      </c>
      <c r="C79" s="43">
        <f>C80+C81+C82+C83</f>
        <v>40391928</v>
      </c>
      <c r="D79" s="43">
        <f t="shared" ref="D79:E79" si="4">D80+D81+D82+D83</f>
        <v>40383586</v>
      </c>
      <c r="E79" s="43">
        <f t="shared" si="4"/>
        <v>40383586</v>
      </c>
    </row>
    <row r="80" spans="1:5" x14ac:dyDescent="0.25">
      <c r="A80" s="156" t="s">
        <v>284</v>
      </c>
      <c r="B80" s="42" t="s">
        <v>85</v>
      </c>
      <c r="C80" s="45"/>
      <c r="D80" s="45"/>
      <c r="E80" s="45"/>
    </row>
    <row r="81" spans="1:5" x14ac:dyDescent="0.25">
      <c r="A81" s="156" t="s">
        <v>285</v>
      </c>
      <c r="B81" s="42" t="s">
        <v>86</v>
      </c>
      <c r="C81" s="45"/>
      <c r="D81" s="45"/>
      <c r="E81" s="45"/>
    </row>
    <row r="82" spans="1:5" x14ac:dyDescent="0.25">
      <c r="A82" s="156" t="s">
        <v>286</v>
      </c>
      <c r="B82" s="42" t="s">
        <v>87</v>
      </c>
      <c r="C82" s="45"/>
      <c r="D82" s="45"/>
      <c r="E82" s="45"/>
    </row>
    <row r="83" spans="1:5" x14ac:dyDescent="0.25">
      <c r="A83" s="156" t="s">
        <v>287</v>
      </c>
      <c r="B83" s="42" t="s">
        <v>200</v>
      </c>
      <c r="C83" s="90">
        <v>40391928</v>
      </c>
      <c r="D83" s="45">
        <v>40383586</v>
      </c>
      <c r="E83" s="90">
        <v>40383586</v>
      </c>
    </row>
    <row r="84" spans="1:5" x14ac:dyDescent="0.25">
      <c r="A84" s="155" t="s">
        <v>88</v>
      </c>
      <c r="B84" s="86" t="s">
        <v>89</v>
      </c>
      <c r="C84" s="88"/>
      <c r="D84" s="88"/>
      <c r="E84" s="88"/>
    </row>
    <row r="85" spans="1:5" x14ac:dyDescent="0.25">
      <c r="A85" s="156" t="s">
        <v>90</v>
      </c>
      <c r="B85" s="42" t="s">
        <v>91</v>
      </c>
      <c r="C85" s="45"/>
      <c r="D85" s="45"/>
      <c r="E85" s="45"/>
    </row>
    <row r="86" spans="1:5" x14ac:dyDescent="0.25">
      <c r="A86" s="156" t="s">
        <v>92</v>
      </c>
      <c r="B86" s="42" t="s">
        <v>93</v>
      </c>
      <c r="C86" s="45"/>
      <c r="D86" s="45"/>
      <c r="E86" s="45"/>
    </row>
    <row r="87" spans="1:5" x14ac:dyDescent="0.25">
      <c r="A87" s="156" t="s">
        <v>94</v>
      </c>
      <c r="B87" s="42" t="s">
        <v>95</v>
      </c>
      <c r="C87" s="45"/>
      <c r="D87" s="45"/>
      <c r="E87" s="45"/>
    </row>
    <row r="88" spans="1:5" x14ac:dyDescent="0.25">
      <c r="A88" s="156" t="s">
        <v>96</v>
      </c>
      <c r="B88" s="42" t="s">
        <v>97</v>
      </c>
      <c r="C88" s="45"/>
      <c r="D88" s="45"/>
      <c r="E88" s="45"/>
    </row>
    <row r="89" spans="1:5" ht="21" x14ac:dyDescent="0.25">
      <c r="A89" s="155" t="s">
        <v>98</v>
      </c>
      <c r="B89" s="86" t="s">
        <v>99</v>
      </c>
      <c r="C89" s="88"/>
      <c r="D89" s="88"/>
      <c r="E89" s="88"/>
    </row>
    <row r="90" spans="1:5" ht="21" x14ac:dyDescent="0.25">
      <c r="A90" s="155" t="s">
        <v>100</v>
      </c>
      <c r="B90" s="86" t="s">
        <v>101</v>
      </c>
      <c r="C90" s="43">
        <f>C79+C76</f>
        <v>41891928</v>
      </c>
      <c r="D90" s="43">
        <f t="shared" ref="D90:E90" si="5">D79+D76</f>
        <v>42454470</v>
      </c>
      <c r="E90" s="43">
        <f t="shared" si="5"/>
        <v>42454470</v>
      </c>
    </row>
    <row r="91" spans="1:5" x14ac:dyDescent="0.25">
      <c r="A91" s="155" t="s">
        <v>102</v>
      </c>
      <c r="B91" s="86" t="s">
        <v>180</v>
      </c>
      <c r="C91" s="43">
        <f>C66+C90</f>
        <v>46591928</v>
      </c>
      <c r="D91" s="43">
        <f t="shared" ref="D91:E91" si="6">D66+D90</f>
        <v>48918984</v>
      </c>
      <c r="E91" s="43">
        <f t="shared" si="6"/>
        <v>48916494</v>
      </c>
    </row>
    <row r="92" spans="1:5" x14ac:dyDescent="0.25">
      <c r="A92" s="157"/>
      <c r="B92" s="91"/>
      <c r="C92" s="91"/>
      <c r="D92" s="91"/>
      <c r="E92" s="91"/>
    </row>
    <row r="93" spans="1:5" x14ac:dyDescent="0.25">
      <c r="A93" s="158"/>
      <c r="B93" s="92"/>
      <c r="C93" s="91"/>
      <c r="D93" s="91"/>
      <c r="E93" s="91"/>
    </row>
    <row r="94" spans="1:5" x14ac:dyDescent="0.25">
      <c r="A94" s="158"/>
      <c r="B94" s="92"/>
      <c r="C94" s="91"/>
      <c r="D94" s="91"/>
      <c r="E94" s="91"/>
    </row>
    <row r="95" spans="1:5" x14ac:dyDescent="0.25">
      <c r="A95" s="159"/>
      <c r="B95" s="93"/>
      <c r="C95" s="94"/>
      <c r="D95" s="94"/>
      <c r="E95" s="95"/>
    </row>
    <row r="96" spans="1:5" ht="15" customHeight="1" x14ac:dyDescent="0.25">
      <c r="A96" s="291" t="s">
        <v>172</v>
      </c>
      <c r="B96" s="263" t="s">
        <v>173</v>
      </c>
      <c r="C96" s="260" t="s">
        <v>194</v>
      </c>
      <c r="D96" s="260"/>
      <c r="E96" s="260"/>
    </row>
    <row r="97" spans="1:5" ht="21" x14ac:dyDescent="0.25">
      <c r="A97" s="291"/>
      <c r="B97" s="263"/>
      <c r="C97" s="84" t="s">
        <v>365</v>
      </c>
      <c r="D97" s="84" t="s">
        <v>366</v>
      </c>
      <c r="E97" s="85" t="s">
        <v>367</v>
      </c>
    </row>
    <row r="98" spans="1:5" x14ac:dyDescent="0.25">
      <c r="A98" s="155">
        <v>1</v>
      </c>
      <c r="B98" s="85">
        <v>2</v>
      </c>
      <c r="C98" s="85">
        <v>3</v>
      </c>
      <c r="D98" s="85">
        <v>4</v>
      </c>
      <c r="E98" s="85">
        <v>5</v>
      </c>
    </row>
    <row r="99" spans="1:5" x14ac:dyDescent="0.25">
      <c r="A99" s="263" t="s">
        <v>163</v>
      </c>
      <c r="B99" s="263"/>
      <c r="C99" s="263"/>
      <c r="D99" s="263"/>
      <c r="E99" s="263"/>
    </row>
    <row r="100" spans="1:5" x14ac:dyDescent="0.25">
      <c r="A100" s="155" t="s">
        <v>3</v>
      </c>
      <c r="B100" s="86" t="s">
        <v>306</v>
      </c>
      <c r="C100" s="43">
        <f>C101+C102+C103+C104+C105</f>
        <v>45194928</v>
      </c>
      <c r="D100" s="43">
        <f t="shared" ref="D100:E100" si="7">D101+D102+D103+D104+D105</f>
        <v>45398608</v>
      </c>
      <c r="E100" s="43">
        <f t="shared" si="7"/>
        <v>42715623</v>
      </c>
    </row>
    <row r="101" spans="1:5" x14ac:dyDescent="0.25">
      <c r="A101" s="145" t="s">
        <v>228</v>
      </c>
      <c r="B101" s="42" t="s">
        <v>107</v>
      </c>
      <c r="C101" s="90">
        <v>15627680</v>
      </c>
      <c r="D101" s="90">
        <v>15163399</v>
      </c>
      <c r="E101" s="90">
        <v>15163399</v>
      </c>
    </row>
    <row r="102" spans="1:5" x14ac:dyDescent="0.25">
      <c r="A102" s="145" t="s">
        <v>289</v>
      </c>
      <c r="B102" s="42" t="s">
        <v>108</v>
      </c>
      <c r="C102" s="90">
        <v>3047398</v>
      </c>
      <c r="D102" s="90">
        <v>3126362</v>
      </c>
      <c r="E102" s="90">
        <v>3126362</v>
      </c>
    </row>
    <row r="103" spans="1:5" x14ac:dyDescent="0.25">
      <c r="A103" s="145" t="s">
        <v>229</v>
      </c>
      <c r="B103" s="42" t="s">
        <v>109</v>
      </c>
      <c r="C103" s="90">
        <v>26519850</v>
      </c>
      <c r="D103" s="90">
        <v>27108847</v>
      </c>
      <c r="E103" s="90">
        <v>24425862</v>
      </c>
    </row>
    <row r="104" spans="1:5" x14ac:dyDescent="0.25">
      <c r="A104" s="145" t="s">
        <v>230</v>
      </c>
      <c r="B104" s="42" t="s">
        <v>110</v>
      </c>
      <c r="C104" s="45"/>
      <c r="D104" s="90"/>
      <c r="E104" s="45"/>
    </row>
    <row r="105" spans="1:5" x14ac:dyDescent="0.25">
      <c r="A105" s="145" t="s">
        <v>231</v>
      </c>
      <c r="B105" s="42" t="s">
        <v>111</v>
      </c>
      <c r="C105" s="45"/>
      <c r="D105" s="90"/>
      <c r="E105" s="45"/>
    </row>
    <row r="106" spans="1:5" x14ac:dyDescent="0.25">
      <c r="A106" s="145" t="s">
        <v>232</v>
      </c>
      <c r="B106" s="42" t="s">
        <v>112</v>
      </c>
      <c r="C106" s="45"/>
      <c r="D106" s="90"/>
      <c r="E106" s="45"/>
    </row>
    <row r="107" spans="1:5" x14ac:dyDescent="0.25">
      <c r="A107" s="145" t="s">
        <v>233</v>
      </c>
      <c r="B107" s="96" t="s">
        <v>113</v>
      </c>
      <c r="C107" s="45"/>
      <c r="D107" s="90"/>
      <c r="E107" s="45"/>
    </row>
    <row r="108" spans="1:5" ht="22.5" x14ac:dyDescent="0.25">
      <c r="A108" s="145" t="s">
        <v>290</v>
      </c>
      <c r="B108" s="42" t="s">
        <v>114</v>
      </c>
      <c r="C108" s="45"/>
      <c r="D108" s="90"/>
      <c r="E108" s="45"/>
    </row>
    <row r="109" spans="1:5" ht="22.5" x14ac:dyDescent="0.25">
      <c r="A109" s="145" t="s">
        <v>291</v>
      </c>
      <c r="B109" s="42" t="s">
        <v>115</v>
      </c>
      <c r="C109" s="45"/>
      <c r="D109" s="90"/>
      <c r="E109" s="45"/>
    </row>
    <row r="110" spans="1:5" x14ac:dyDescent="0.25">
      <c r="A110" s="145" t="s">
        <v>292</v>
      </c>
      <c r="B110" s="96" t="s">
        <v>116</v>
      </c>
      <c r="C110" s="45"/>
      <c r="D110" s="90"/>
      <c r="E110" s="45"/>
    </row>
    <row r="111" spans="1:5" x14ac:dyDescent="0.25">
      <c r="A111" s="145" t="s">
        <v>293</v>
      </c>
      <c r="B111" s="96" t="s">
        <v>117</v>
      </c>
      <c r="C111" s="45"/>
      <c r="D111" s="90"/>
      <c r="E111" s="45"/>
    </row>
    <row r="112" spans="1:5" ht="22.5" x14ac:dyDescent="0.25">
      <c r="A112" s="145" t="s">
        <v>294</v>
      </c>
      <c r="B112" s="42" t="s">
        <v>118</v>
      </c>
      <c r="C112" s="45"/>
      <c r="D112" s="90"/>
      <c r="E112" s="45"/>
    </row>
    <row r="113" spans="1:5" x14ac:dyDescent="0.25">
      <c r="A113" s="145" t="s">
        <v>295</v>
      </c>
      <c r="B113" s="42" t="s">
        <v>119</v>
      </c>
      <c r="C113" s="45"/>
      <c r="D113" s="90"/>
      <c r="E113" s="45"/>
    </row>
    <row r="114" spans="1:5" x14ac:dyDescent="0.25">
      <c r="A114" s="145" t="s">
        <v>296</v>
      </c>
      <c r="B114" s="42" t="s">
        <v>120</v>
      </c>
      <c r="C114" s="45"/>
      <c r="D114" s="90"/>
      <c r="E114" s="45"/>
    </row>
    <row r="115" spans="1:5" ht="22.5" x14ac:dyDescent="0.25">
      <c r="A115" s="145" t="s">
        <v>297</v>
      </c>
      <c r="B115" s="42" t="s">
        <v>121</v>
      </c>
      <c r="C115" s="45"/>
      <c r="D115" s="90"/>
      <c r="E115" s="45"/>
    </row>
    <row r="116" spans="1:5" x14ac:dyDescent="0.25">
      <c r="A116" s="155" t="s">
        <v>11</v>
      </c>
      <c r="B116" s="86" t="s">
        <v>307</v>
      </c>
      <c r="C116" s="43">
        <f>C117+C119</f>
        <v>1397000</v>
      </c>
      <c r="D116" s="43">
        <f t="shared" ref="D116:E116" si="8">D117+D119</f>
        <v>3520376</v>
      </c>
      <c r="E116" s="43">
        <f t="shared" si="8"/>
        <v>3520376</v>
      </c>
    </row>
    <row r="117" spans="1:5" x14ac:dyDescent="0.25">
      <c r="A117" s="145" t="s">
        <v>234</v>
      </c>
      <c r="B117" s="42" t="s">
        <v>123</v>
      </c>
      <c r="C117" s="90">
        <v>1397000</v>
      </c>
      <c r="D117" s="90">
        <v>2822576</v>
      </c>
      <c r="E117" s="90">
        <v>2822576</v>
      </c>
    </row>
    <row r="118" spans="1:5" x14ac:dyDescent="0.25">
      <c r="A118" s="145" t="s">
        <v>235</v>
      </c>
      <c r="B118" s="42" t="s">
        <v>124</v>
      </c>
      <c r="C118" s="45"/>
      <c r="D118" s="45"/>
      <c r="E118" s="45"/>
    </row>
    <row r="119" spans="1:5" x14ac:dyDescent="0.25">
      <c r="A119" s="145" t="s">
        <v>236</v>
      </c>
      <c r="B119" s="42" t="s">
        <v>125</v>
      </c>
      <c r="C119" s="45">
        <v>0</v>
      </c>
      <c r="D119" s="90">
        <v>697800</v>
      </c>
      <c r="E119" s="90">
        <v>697800</v>
      </c>
    </row>
    <row r="120" spans="1:5" x14ac:dyDescent="0.25">
      <c r="A120" s="145" t="s">
        <v>237</v>
      </c>
      <c r="B120" s="42" t="s">
        <v>126</v>
      </c>
      <c r="C120" s="45"/>
      <c r="D120" s="45"/>
      <c r="E120" s="45"/>
    </row>
    <row r="121" spans="1:5" x14ac:dyDescent="0.25">
      <c r="A121" s="145" t="s">
        <v>238</v>
      </c>
      <c r="B121" s="42" t="s">
        <v>127</v>
      </c>
      <c r="C121" s="45"/>
      <c r="D121" s="45"/>
      <c r="E121" s="45"/>
    </row>
    <row r="122" spans="1:5" ht="22.5" x14ac:dyDescent="0.25">
      <c r="A122" s="145" t="s">
        <v>239</v>
      </c>
      <c r="B122" s="42" t="s">
        <v>128</v>
      </c>
      <c r="C122" s="45"/>
      <c r="D122" s="45"/>
      <c r="E122" s="45"/>
    </row>
    <row r="123" spans="1:5" ht="22.5" x14ac:dyDescent="0.25">
      <c r="A123" s="145" t="s">
        <v>298</v>
      </c>
      <c r="B123" s="42" t="s">
        <v>129</v>
      </c>
      <c r="C123" s="45"/>
      <c r="D123" s="45"/>
      <c r="E123" s="45"/>
    </row>
    <row r="124" spans="1:5" ht="22.5" x14ac:dyDescent="0.25">
      <c r="A124" s="145" t="s">
        <v>299</v>
      </c>
      <c r="B124" s="42" t="s">
        <v>115</v>
      </c>
      <c r="C124" s="45"/>
      <c r="D124" s="45"/>
      <c r="E124" s="45"/>
    </row>
    <row r="125" spans="1:5" x14ac:dyDescent="0.25">
      <c r="A125" s="145" t="s">
        <v>300</v>
      </c>
      <c r="B125" s="42" t="s">
        <v>130</v>
      </c>
      <c r="C125" s="45"/>
      <c r="D125" s="45"/>
      <c r="E125" s="45"/>
    </row>
    <row r="126" spans="1:5" x14ac:dyDescent="0.25">
      <c r="A126" s="145" t="s">
        <v>301</v>
      </c>
      <c r="B126" s="42" t="s">
        <v>131</v>
      </c>
      <c r="C126" s="45"/>
      <c r="D126" s="45"/>
      <c r="E126" s="45"/>
    </row>
    <row r="127" spans="1:5" ht="22.5" x14ac:dyDescent="0.25">
      <c r="A127" s="145" t="s">
        <v>302</v>
      </c>
      <c r="B127" s="42" t="s">
        <v>118</v>
      </c>
      <c r="C127" s="45"/>
      <c r="D127" s="45"/>
      <c r="E127" s="45"/>
    </row>
    <row r="128" spans="1:5" x14ac:dyDescent="0.25">
      <c r="A128" s="145" t="s">
        <v>303</v>
      </c>
      <c r="B128" s="42" t="s">
        <v>132</v>
      </c>
      <c r="C128" s="45"/>
      <c r="D128" s="45"/>
      <c r="E128" s="45"/>
    </row>
    <row r="129" spans="1:5" ht="22.5" x14ac:dyDescent="0.25">
      <c r="A129" s="145" t="s">
        <v>304</v>
      </c>
      <c r="B129" s="42" t="s">
        <v>133</v>
      </c>
      <c r="C129" s="45"/>
      <c r="D129" s="45"/>
      <c r="E129" s="45"/>
    </row>
    <row r="130" spans="1:5" x14ac:dyDescent="0.25">
      <c r="A130" s="155" t="s">
        <v>19</v>
      </c>
      <c r="B130" s="86" t="s">
        <v>134</v>
      </c>
      <c r="C130" s="88"/>
      <c r="D130" s="88"/>
      <c r="E130" s="88"/>
    </row>
    <row r="131" spans="1:5" x14ac:dyDescent="0.25">
      <c r="A131" s="145" t="s">
        <v>240</v>
      </c>
      <c r="B131" s="42" t="s">
        <v>135</v>
      </c>
      <c r="C131" s="45"/>
      <c r="D131" s="45"/>
      <c r="E131" s="45"/>
    </row>
    <row r="132" spans="1:5" x14ac:dyDescent="0.25">
      <c r="A132" s="145" t="s">
        <v>241</v>
      </c>
      <c r="B132" s="42" t="s">
        <v>136</v>
      </c>
      <c r="C132" s="45"/>
      <c r="D132" s="45"/>
      <c r="E132" s="45"/>
    </row>
    <row r="133" spans="1:5" x14ac:dyDescent="0.25">
      <c r="A133" s="155" t="s">
        <v>137</v>
      </c>
      <c r="B133" s="86" t="s">
        <v>138</v>
      </c>
      <c r="C133" s="43">
        <f>C100+C116</f>
        <v>46591928</v>
      </c>
      <c r="D133" s="43">
        <f t="shared" ref="D133:E133" si="9">D100+D116</f>
        <v>48918984</v>
      </c>
      <c r="E133" s="43">
        <f t="shared" si="9"/>
        <v>46235999</v>
      </c>
    </row>
    <row r="134" spans="1:5" ht="21" x14ac:dyDescent="0.25">
      <c r="A134" s="155" t="s">
        <v>35</v>
      </c>
      <c r="B134" s="86" t="s">
        <v>139</v>
      </c>
      <c r="C134" s="88"/>
      <c r="D134" s="88"/>
      <c r="E134" s="88"/>
    </row>
    <row r="135" spans="1:5" x14ac:dyDescent="0.25">
      <c r="A135" s="145" t="s">
        <v>252</v>
      </c>
      <c r="B135" s="42" t="s">
        <v>181</v>
      </c>
      <c r="C135" s="45"/>
      <c r="D135" s="45"/>
      <c r="E135" s="45"/>
    </row>
    <row r="136" spans="1:5" ht="22.5" x14ac:dyDescent="0.25">
      <c r="A136" s="145" t="s">
        <v>253</v>
      </c>
      <c r="B136" s="42" t="s">
        <v>182</v>
      </c>
      <c r="C136" s="45"/>
      <c r="D136" s="45"/>
      <c r="E136" s="45"/>
    </row>
    <row r="137" spans="1:5" x14ac:dyDescent="0.25">
      <c r="A137" s="145" t="s">
        <v>254</v>
      </c>
      <c r="B137" s="42" t="s">
        <v>183</v>
      </c>
      <c r="C137" s="45"/>
      <c r="D137" s="45"/>
      <c r="E137" s="45"/>
    </row>
    <row r="138" spans="1:5" x14ac:dyDescent="0.25">
      <c r="A138" s="129" t="s">
        <v>47</v>
      </c>
      <c r="B138" s="86" t="s">
        <v>143</v>
      </c>
      <c r="C138" s="88"/>
      <c r="D138" s="88"/>
      <c r="E138" s="88"/>
    </row>
    <row r="139" spans="1:5" x14ac:dyDescent="0.25">
      <c r="A139" s="145" t="s">
        <v>262</v>
      </c>
      <c r="B139" s="42" t="s">
        <v>144</v>
      </c>
      <c r="C139" s="45"/>
      <c r="D139" s="45"/>
      <c r="E139" s="45"/>
    </row>
    <row r="140" spans="1:5" x14ac:dyDescent="0.25">
      <c r="A140" s="145" t="s">
        <v>263</v>
      </c>
      <c r="B140" s="42" t="s">
        <v>145</v>
      </c>
      <c r="C140" s="45"/>
      <c r="D140" s="45"/>
      <c r="E140" s="45"/>
    </row>
    <row r="141" spans="1:5" x14ac:dyDescent="0.25">
      <c r="A141" s="145" t="s">
        <v>264</v>
      </c>
      <c r="B141" s="42" t="s">
        <v>146</v>
      </c>
      <c r="C141" s="45"/>
      <c r="D141" s="45"/>
      <c r="E141" s="45"/>
    </row>
    <row r="142" spans="1:5" x14ac:dyDescent="0.25">
      <c r="A142" s="145" t="s">
        <v>265</v>
      </c>
      <c r="B142" s="42" t="s">
        <v>147</v>
      </c>
      <c r="C142" s="45"/>
      <c r="D142" s="45"/>
      <c r="E142" s="45"/>
    </row>
    <row r="143" spans="1:5" x14ac:dyDescent="0.25">
      <c r="A143" s="129" t="s">
        <v>148</v>
      </c>
      <c r="B143" s="86" t="s">
        <v>149</v>
      </c>
      <c r="C143" s="88"/>
      <c r="D143" s="88"/>
      <c r="E143" s="88"/>
    </row>
    <row r="144" spans="1:5" x14ac:dyDescent="0.25">
      <c r="A144" s="145" t="s">
        <v>267</v>
      </c>
      <c r="B144" s="42" t="s">
        <v>150</v>
      </c>
      <c r="C144" s="45"/>
      <c r="D144" s="45"/>
      <c r="E144" s="45"/>
    </row>
    <row r="145" spans="1:5" x14ac:dyDescent="0.25">
      <c r="A145" s="145" t="s">
        <v>268</v>
      </c>
      <c r="B145" s="42" t="s">
        <v>151</v>
      </c>
      <c r="C145" s="45"/>
      <c r="D145" s="45"/>
      <c r="E145" s="45"/>
    </row>
    <row r="146" spans="1:5" x14ac:dyDescent="0.25">
      <c r="A146" s="145" t="s">
        <v>269</v>
      </c>
      <c r="B146" s="42" t="s">
        <v>152</v>
      </c>
      <c r="C146" s="45"/>
      <c r="D146" s="45"/>
      <c r="E146" s="45"/>
    </row>
    <row r="147" spans="1:5" x14ac:dyDescent="0.25">
      <c r="A147" s="145" t="s">
        <v>270</v>
      </c>
      <c r="B147" s="42" t="s">
        <v>153</v>
      </c>
      <c r="C147" s="45"/>
      <c r="D147" s="45"/>
      <c r="E147" s="45"/>
    </row>
    <row r="148" spans="1:5" x14ac:dyDescent="0.25">
      <c r="A148" s="129" t="s">
        <v>60</v>
      </c>
      <c r="B148" s="86" t="s">
        <v>154</v>
      </c>
      <c r="C148" s="88"/>
      <c r="D148" s="88"/>
      <c r="E148" s="88"/>
    </row>
    <row r="149" spans="1:5" x14ac:dyDescent="0.25">
      <c r="A149" s="145" t="s">
        <v>271</v>
      </c>
      <c r="B149" s="42" t="s">
        <v>184</v>
      </c>
      <c r="C149" s="45"/>
      <c r="D149" s="45"/>
      <c r="E149" s="45"/>
    </row>
    <row r="150" spans="1:5" x14ac:dyDescent="0.25">
      <c r="A150" s="145" t="s">
        <v>272</v>
      </c>
      <c r="B150" s="42" t="s">
        <v>185</v>
      </c>
      <c r="C150" s="45"/>
      <c r="D150" s="45"/>
      <c r="E150" s="45"/>
    </row>
    <row r="151" spans="1:5" x14ac:dyDescent="0.25">
      <c r="A151" s="145" t="s">
        <v>273</v>
      </c>
      <c r="B151" s="42" t="s">
        <v>186</v>
      </c>
      <c r="C151" s="45"/>
      <c r="D151" s="45"/>
      <c r="E151" s="45"/>
    </row>
    <row r="152" spans="1:5" x14ac:dyDescent="0.25">
      <c r="A152" s="145" t="s">
        <v>274</v>
      </c>
      <c r="B152" s="42" t="s">
        <v>187</v>
      </c>
      <c r="C152" s="45"/>
      <c r="D152" s="45"/>
      <c r="E152" s="45"/>
    </row>
    <row r="153" spans="1:5" x14ac:dyDescent="0.25">
      <c r="A153" s="129" t="s">
        <v>66</v>
      </c>
      <c r="B153" s="86" t="s">
        <v>159</v>
      </c>
      <c r="C153" s="88"/>
      <c r="D153" s="88"/>
      <c r="E153" s="88"/>
    </row>
    <row r="154" spans="1:5" x14ac:dyDescent="0.25">
      <c r="A154" s="129" t="s">
        <v>160</v>
      </c>
      <c r="B154" s="86" t="s">
        <v>161</v>
      </c>
      <c r="C154" s="43">
        <f>C133</f>
        <v>46591928</v>
      </c>
      <c r="D154" s="43">
        <f t="shared" ref="D154:E154" si="10">D133</f>
        <v>48918984</v>
      </c>
      <c r="E154" s="43">
        <f t="shared" si="10"/>
        <v>46235999</v>
      </c>
    </row>
    <row r="155" spans="1:5" x14ac:dyDescent="0.25">
      <c r="A155" s="160"/>
      <c r="B155" s="97"/>
      <c r="C155" s="97"/>
      <c r="D155" s="97"/>
      <c r="E155" s="168"/>
    </row>
    <row r="156" spans="1:5" x14ac:dyDescent="0.25">
      <c r="A156" s="292" t="s">
        <v>191</v>
      </c>
      <c r="B156" s="292"/>
      <c r="C156" s="293" t="s">
        <v>195</v>
      </c>
      <c r="D156" s="293"/>
      <c r="E156" s="293"/>
    </row>
    <row r="157" spans="1:5" x14ac:dyDescent="0.25">
      <c r="A157" s="292" t="s">
        <v>189</v>
      </c>
      <c r="B157" s="292"/>
      <c r="C157" s="293">
        <v>0</v>
      </c>
      <c r="D157" s="293"/>
      <c r="E157" s="293"/>
    </row>
    <row r="158" spans="1:5" ht="15.75" x14ac:dyDescent="0.25">
      <c r="A158" s="152"/>
      <c r="C158" s="176"/>
      <c r="D158" s="176"/>
    </row>
  </sheetData>
  <mergeCells count="15">
    <mergeCell ref="A9:E9"/>
    <mergeCell ref="A157:B157"/>
    <mergeCell ref="C157:E157"/>
    <mergeCell ref="A96:A97"/>
    <mergeCell ref="B96:B97"/>
    <mergeCell ref="C96:E96"/>
    <mergeCell ref="A99:E99"/>
    <mergeCell ref="A156:B156"/>
    <mergeCell ref="C156:E156"/>
    <mergeCell ref="A2:E2"/>
    <mergeCell ref="A6:A7"/>
    <mergeCell ref="B6:B7"/>
    <mergeCell ref="C6:E6"/>
    <mergeCell ref="B3:E3"/>
    <mergeCell ref="B4:E4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2"/>
  <sheetViews>
    <sheetView zoomScale="118" zoomScaleNormal="118" workbookViewId="0">
      <selection sqref="A1:E1"/>
    </sheetView>
  </sheetViews>
  <sheetFormatPr defaultRowHeight="15" x14ac:dyDescent="0.25"/>
  <cols>
    <col min="1" max="1" width="8.7109375" style="101" bestFit="1" customWidth="1"/>
    <col min="2" max="2" width="42.5703125" style="101" bestFit="1" customWidth="1"/>
    <col min="3" max="3" width="14.5703125" style="101" bestFit="1" customWidth="1"/>
    <col min="4" max="5" width="10.85546875" style="101" bestFit="1" customWidth="1"/>
    <col min="6" max="6" width="9.85546875" style="101" bestFit="1" customWidth="1"/>
    <col min="7" max="16384" width="9.140625" style="101"/>
  </cols>
  <sheetData>
    <row r="1" spans="1:13" ht="15" customHeight="1" x14ac:dyDescent="0.25">
      <c r="A1" s="232" t="s">
        <v>646</v>
      </c>
      <c r="B1" s="233"/>
      <c r="C1" s="233"/>
      <c r="D1" s="233"/>
      <c r="E1" s="234"/>
    </row>
    <row r="2" spans="1:13" x14ac:dyDescent="0.25">
      <c r="A2" s="102" t="s">
        <v>164</v>
      </c>
      <c r="B2" s="295" t="s">
        <v>196</v>
      </c>
      <c r="C2" s="295"/>
      <c r="D2" s="295"/>
      <c r="E2" s="295"/>
    </row>
    <row r="3" spans="1:13" ht="21" x14ac:dyDescent="0.25">
      <c r="A3" s="102" t="s">
        <v>170</v>
      </c>
      <c r="B3" s="295" t="s">
        <v>171</v>
      </c>
      <c r="C3" s="295"/>
      <c r="D3" s="295"/>
      <c r="E3" s="295"/>
    </row>
    <row r="4" spans="1:13" x14ac:dyDescent="0.25">
      <c r="A4" s="103"/>
      <c r="B4" s="122"/>
      <c r="C4" s="123"/>
      <c r="D4" s="123"/>
      <c r="E4" s="124" t="s">
        <v>201</v>
      </c>
    </row>
    <row r="5" spans="1:13" ht="15" customHeight="1" x14ac:dyDescent="0.25">
      <c r="A5" s="294" t="s">
        <v>172</v>
      </c>
      <c r="B5" s="294" t="s">
        <v>173</v>
      </c>
      <c r="C5" s="295"/>
      <c r="D5" s="295"/>
      <c r="E5" s="295"/>
    </row>
    <row r="6" spans="1:13" ht="21" x14ac:dyDescent="0.25">
      <c r="A6" s="294"/>
      <c r="B6" s="294"/>
      <c r="C6" s="102" t="s">
        <v>365</v>
      </c>
      <c r="D6" s="102" t="s">
        <v>366</v>
      </c>
      <c r="E6" s="104" t="s">
        <v>367</v>
      </c>
    </row>
    <row r="7" spans="1:13" x14ac:dyDescent="0.25">
      <c r="A7" s="104">
        <v>1</v>
      </c>
      <c r="B7" s="104">
        <v>2</v>
      </c>
      <c r="C7" s="104">
        <v>3</v>
      </c>
      <c r="D7" s="104">
        <v>4</v>
      </c>
      <c r="E7" s="104">
        <v>5</v>
      </c>
    </row>
    <row r="8" spans="1:13" x14ac:dyDescent="0.25">
      <c r="A8" s="294" t="s">
        <v>162</v>
      </c>
      <c r="B8" s="294"/>
      <c r="C8" s="294"/>
      <c r="D8" s="294"/>
      <c r="E8" s="294"/>
    </row>
    <row r="9" spans="1:13" x14ac:dyDescent="0.25">
      <c r="A9" s="155" t="s">
        <v>3</v>
      </c>
      <c r="B9" s="105" t="s">
        <v>4</v>
      </c>
      <c r="C9" s="106"/>
      <c r="D9" s="106"/>
      <c r="E9" s="106"/>
    </row>
    <row r="10" spans="1:13" x14ac:dyDescent="0.25">
      <c r="A10" s="156" t="s">
        <v>228</v>
      </c>
      <c r="B10" s="107" t="s">
        <v>5</v>
      </c>
      <c r="C10" s="59"/>
      <c r="D10" s="59"/>
      <c r="E10" s="59"/>
    </row>
    <row r="11" spans="1:13" x14ac:dyDescent="0.25">
      <c r="A11" s="156" t="s">
        <v>289</v>
      </c>
      <c r="B11" s="107" t="s">
        <v>6</v>
      </c>
      <c r="C11" s="59"/>
      <c r="D11" s="59"/>
      <c r="E11" s="59"/>
    </row>
    <row r="12" spans="1:13" ht="22.5" x14ac:dyDescent="0.25">
      <c r="A12" s="156" t="s">
        <v>229</v>
      </c>
      <c r="B12" s="107" t="s">
        <v>7</v>
      </c>
      <c r="C12" s="59"/>
      <c r="D12" s="59"/>
      <c r="E12" s="59"/>
    </row>
    <row r="13" spans="1:13" x14ac:dyDescent="0.25">
      <c r="A13" s="156" t="s">
        <v>230</v>
      </c>
      <c r="B13" s="107" t="s">
        <v>8</v>
      </c>
      <c r="C13" s="59"/>
      <c r="D13" s="59"/>
      <c r="E13" s="59"/>
    </row>
    <row r="14" spans="1:13" x14ac:dyDescent="0.25">
      <c r="A14" s="156" t="s">
        <v>231</v>
      </c>
      <c r="B14" s="107" t="s">
        <v>9</v>
      </c>
      <c r="C14" s="59"/>
      <c r="D14" s="59"/>
      <c r="E14" s="59"/>
    </row>
    <row r="15" spans="1:13" x14ac:dyDescent="0.25">
      <c r="A15" s="156" t="s">
        <v>232</v>
      </c>
      <c r="B15" s="107" t="s">
        <v>10</v>
      </c>
      <c r="C15" s="59"/>
      <c r="D15" s="59"/>
      <c r="E15" s="59"/>
      <c r="I15" s="232"/>
      <c r="J15" s="233"/>
      <c r="K15" s="233"/>
      <c r="L15" s="233"/>
      <c r="M15" s="234"/>
    </row>
    <row r="16" spans="1:13" x14ac:dyDescent="0.25">
      <c r="A16" s="156"/>
      <c r="B16" s="107"/>
      <c r="C16" s="59"/>
      <c r="D16" s="59"/>
      <c r="E16" s="59"/>
    </row>
    <row r="17" spans="1:5" ht="21" x14ac:dyDescent="0.25">
      <c r="A17" s="155" t="s">
        <v>11</v>
      </c>
      <c r="B17" s="105" t="s">
        <v>12</v>
      </c>
      <c r="C17" s="108"/>
      <c r="D17" s="106"/>
      <c r="E17" s="108"/>
    </row>
    <row r="18" spans="1:5" x14ac:dyDescent="0.25">
      <c r="A18" s="156" t="s">
        <v>234</v>
      </c>
      <c r="B18" s="107" t="s">
        <v>13</v>
      </c>
      <c r="C18" s="59"/>
      <c r="D18" s="59"/>
      <c r="E18" s="59"/>
    </row>
    <row r="19" spans="1:5" x14ac:dyDescent="0.25">
      <c r="A19" s="156" t="s">
        <v>235</v>
      </c>
      <c r="B19" s="107" t="s">
        <v>14</v>
      </c>
      <c r="C19" s="59"/>
      <c r="D19" s="59"/>
      <c r="E19" s="59"/>
    </row>
    <row r="20" spans="1:5" ht="22.5" x14ac:dyDescent="0.25">
      <c r="A20" s="156" t="s">
        <v>236</v>
      </c>
      <c r="B20" s="107" t="s">
        <v>174</v>
      </c>
      <c r="C20" s="59"/>
      <c r="D20" s="59"/>
      <c r="E20" s="59"/>
    </row>
    <row r="21" spans="1:5" ht="22.5" x14ac:dyDescent="0.25">
      <c r="A21" s="156" t="s">
        <v>237</v>
      </c>
      <c r="B21" s="107" t="s">
        <v>175</v>
      </c>
      <c r="C21" s="59"/>
      <c r="D21" s="59"/>
      <c r="E21" s="59"/>
    </row>
    <row r="22" spans="1:5" x14ac:dyDescent="0.25">
      <c r="A22" s="156" t="s">
        <v>238</v>
      </c>
      <c r="B22" s="107" t="s">
        <v>17</v>
      </c>
      <c r="C22" s="109"/>
      <c r="D22" s="59"/>
      <c r="E22" s="109"/>
    </row>
    <row r="23" spans="1:5" x14ac:dyDescent="0.25">
      <c r="A23" s="156" t="s">
        <v>239</v>
      </c>
      <c r="B23" s="107" t="s">
        <v>18</v>
      </c>
      <c r="C23" s="59"/>
      <c r="D23" s="59"/>
      <c r="E23" s="59"/>
    </row>
    <row r="24" spans="1:5" ht="21" x14ac:dyDescent="0.25">
      <c r="A24" s="155" t="s">
        <v>19</v>
      </c>
      <c r="B24" s="105" t="s">
        <v>20</v>
      </c>
      <c r="C24" s="106"/>
      <c r="D24" s="106"/>
      <c r="E24" s="106"/>
    </row>
    <row r="25" spans="1:5" x14ac:dyDescent="0.25">
      <c r="A25" s="156" t="s">
        <v>240</v>
      </c>
      <c r="B25" s="107" t="s">
        <v>21</v>
      </c>
      <c r="C25" s="59"/>
      <c r="D25" s="59"/>
      <c r="E25" s="59"/>
    </row>
    <row r="26" spans="1:5" ht="22.5" x14ac:dyDescent="0.25">
      <c r="A26" s="156" t="s">
        <v>241</v>
      </c>
      <c r="B26" s="107" t="s">
        <v>22</v>
      </c>
      <c r="C26" s="59"/>
      <c r="D26" s="59"/>
      <c r="E26" s="59"/>
    </row>
    <row r="27" spans="1:5" ht="22.5" x14ac:dyDescent="0.25">
      <c r="A27" s="156" t="s">
        <v>242</v>
      </c>
      <c r="B27" s="107" t="s">
        <v>176</v>
      </c>
      <c r="C27" s="59"/>
      <c r="D27" s="59"/>
      <c r="E27" s="59"/>
    </row>
    <row r="28" spans="1:5" ht="22.5" x14ac:dyDescent="0.25">
      <c r="A28" s="156" t="s">
        <v>243</v>
      </c>
      <c r="B28" s="107" t="s">
        <v>177</v>
      </c>
      <c r="C28" s="59"/>
      <c r="D28" s="59"/>
      <c r="E28" s="59"/>
    </row>
    <row r="29" spans="1:5" x14ac:dyDescent="0.25">
      <c r="A29" s="156" t="s">
        <v>244</v>
      </c>
      <c r="B29" s="107" t="s">
        <v>25</v>
      </c>
      <c r="C29" s="59"/>
      <c r="D29" s="59"/>
      <c r="E29" s="59"/>
    </row>
    <row r="30" spans="1:5" x14ac:dyDescent="0.25">
      <c r="A30" s="156" t="s">
        <v>245</v>
      </c>
      <c r="B30" s="107" t="s">
        <v>26</v>
      </c>
      <c r="C30" s="59"/>
      <c r="D30" s="59"/>
      <c r="E30" s="59"/>
    </row>
    <row r="31" spans="1:5" x14ac:dyDescent="0.25">
      <c r="A31" s="155" t="s">
        <v>27</v>
      </c>
      <c r="B31" s="105" t="s">
        <v>28</v>
      </c>
      <c r="C31" s="106"/>
      <c r="D31" s="106"/>
      <c r="E31" s="106"/>
    </row>
    <row r="32" spans="1:5" x14ac:dyDescent="0.25">
      <c r="A32" s="156" t="s">
        <v>246</v>
      </c>
      <c r="B32" s="107" t="s">
        <v>29</v>
      </c>
      <c r="C32" s="59"/>
      <c r="D32" s="59"/>
      <c r="E32" s="59"/>
    </row>
    <row r="33" spans="1:6" x14ac:dyDescent="0.25">
      <c r="A33" s="156" t="s">
        <v>247</v>
      </c>
      <c r="B33" s="107" t="s">
        <v>30</v>
      </c>
      <c r="C33" s="59"/>
      <c r="D33" s="59"/>
      <c r="E33" s="59"/>
    </row>
    <row r="34" spans="1:6" x14ac:dyDescent="0.25">
      <c r="A34" s="156" t="s">
        <v>248</v>
      </c>
      <c r="B34" s="107" t="s">
        <v>31</v>
      </c>
      <c r="C34" s="59"/>
      <c r="D34" s="59"/>
      <c r="E34" s="59"/>
    </row>
    <row r="35" spans="1:6" x14ac:dyDescent="0.25">
      <c r="A35" s="156" t="s">
        <v>249</v>
      </c>
      <c r="B35" s="107" t="s">
        <v>32</v>
      </c>
      <c r="C35" s="59"/>
      <c r="D35" s="59"/>
      <c r="E35" s="59"/>
    </row>
    <row r="36" spans="1:6" x14ac:dyDescent="0.25">
      <c r="A36" s="156" t="s">
        <v>250</v>
      </c>
      <c r="B36" s="107" t="s">
        <v>33</v>
      </c>
      <c r="C36" s="59"/>
      <c r="D36" s="59"/>
      <c r="E36" s="59"/>
    </row>
    <row r="37" spans="1:6" x14ac:dyDescent="0.25">
      <c r="A37" s="156" t="s">
        <v>251</v>
      </c>
      <c r="B37" s="107" t="s">
        <v>34</v>
      </c>
      <c r="C37" s="59"/>
      <c r="D37" s="59"/>
      <c r="E37" s="59"/>
    </row>
    <row r="38" spans="1:6" x14ac:dyDescent="0.25">
      <c r="A38" s="155" t="s">
        <v>35</v>
      </c>
      <c r="B38" s="105" t="s">
        <v>36</v>
      </c>
      <c r="C38" s="108">
        <f>C39+C40+C41+C42+C43+C44+C45+C46+C47+C48</f>
        <v>21850000</v>
      </c>
      <c r="D38" s="108">
        <f t="shared" ref="D38:E38" si="0">D39+D40+D41+D42+D43+D44+D45+D46+D47+D48</f>
        <v>21417431</v>
      </c>
      <c r="E38" s="108">
        <f t="shared" si="0"/>
        <v>21417431</v>
      </c>
      <c r="F38" s="110"/>
    </row>
    <row r="39" spans="1:6" x14ac:dyDescent="0.25">
      <c r="A39" s="156" t="s">
        <v>252</v>
      </c>
      <c r="B39" s="107" t="s">
        <v>37</v>
      </c>
      <c r="C39" s="59"/>
      <c r="D39" s="59"/>
      <c r="E39" s="59"/>
    </row>
    <row r="40" spans="1:6" x14ac:dyDescent="0.25">
      <c r="A40" s="156" t="s">
        <v>253</v>
      </c>
      <c r="B40" s="107" t="s">
        <v>38</v>
      </c>
      <c r="C40" s="109">
        <v>1840000</v>
      </c>
      <c r="D40" s="109">
        <v>1382141</v>
      </c>
      <c r="E40" s="109">
        <v>1382141</v>
      </c>
    </row>
    <row r="41" spans="1:6" x14ac:dyDescent="0.25">
      <c r="A41" s="156" t="s">
        <v>254</v>
      </c>
      <c r="B41" s="107" t="s">
        <v>39</v>
      </c>
      <c r="C41" s="109"/>
      <c r="D41" s="109"/>
      <c r="E41" s="109"/>
    </row>
    <row r="42" spans="1:6" x14ac:dyDescent="0.25">
      <c r="A42" s="156" t="s">
        <v>255</v>
      </c>
      <c r="B42" s="107" t="s">
        <v>40</v>
      </c>
      <c r="C42" s="109"/>
      <c r="D42" s="109"/>
      <c r="E42" s="109"/>
    </row>
    <row r="43" spans="1:6" x14ac:dyDescent="0.25">
      <c r="A43" s="156" t="s">
        <v>256</v>
      </c>
      <c r="B43" s="107" t="s">
        <v>41</v>
      </c>
      <c r="C43" s="109">
        <v>18500000</v>
      </c>
      <c r="D43" s="109">
        <v>18400886</v>
      </c>
      <c r="E43" s="109">
        <v>18400886</v>
      </c>
    </row>
    <row r="44" spans="1:6" x14ac:dyDescent="0.25">
      <c r="A44" s="156" t="s">
        <v>257</v>
      </c>
      <c r="B44" s="107" t="s">
        <v>42</v>
      </c>
      <c r="C44" s="109">
        <v>1500000</v>
      </c>
      <c r="D44" s="109">
        <v>1326247</v>
      </c>
      <c r="E44" s="109">
        <v>1326247</v>
      </c>
    </row>
    <row r="45" spans="1:6" x14ac:dyDescent="0.25">
      <c r="A45" s="156" t="s">
        <v>258</v>
      </c>
      <c r="B45" s="107" t="s">
        <v>43</v>
      </c>
      <c r="C45" s="109"/>
      <c r="D45" s="109"/>
      <c r="E45" s="109"/>
    </row>
    <row r="46" spans="1:6" x14ac:dyDescent="0.25">
      <c r="A46" s="156" t="s">
        <v>259</v>
      </c>
      <c r="B46" s="107" t="s">
        <v>44</v>
      </c>
      <c r="C46" s="109">
        <v>0</v>
      </c>
      <c r="D46" s="109">
        <v>466</v>
      </c>
      <c r="E46" s="109">
        <v>466</v>
      </c>
    </row>
    <row r="47" spans="1:6" x14ac:dyDescent="0.25">
      <c r="A47" s="156" t="s">
        <v>260</v>
      </c>
      <c r="B47" s="107" t="s">
        <v>45</v>
      </c>
      <c r="C47" s="109"/>
      <c r="D47" s="109"/>
      <c r="E47" s="109"/>
    </row>
    <row r="48" spans="1:6" x14ac:dyDescent="0.25">
      <c r="A48" s="156" t="s">
        <v>261</v>
      </c>
      <c r="B48" s="107" t="s">
        <v>46</v>
      </c>
      <c r="C48" s="109">
        <v>10000</v>
      </c>
      <c r="D48" s="109">
        <v>307691</v>
      </c>
      <c r="E48" s="109">
        <v>307691</v>
      </c>
    </row>
    <row r="49" spans="1:5" x14ac:dyDescent="0.25">
      <c r="A49" s="155" t="s">
        <v>47</v>
      </c>
      <c r="B49" s="105" t="s">
        <v>48</v>
      </c>
      <c r="C49" s="109"/>
      <c r="D49" s="109"/>
      <c r="E49" s="109"/>
    </row>
    <row r="50" spans="1:5" x14ac:dyDescent="0.25">
      <c r="A50" s="156" t="s">
        <v>262</v>
      </c>
      <c r="B50" s="107" t="s">
        <v>49</v>
      </c>
      <c r="C50" s="109"/>
      <c r="D50" s="109"/>
      <c r="E50" s="109"/>
    </row>
    <row r="51" spans="1:5" x14ac:dyDescent="0.25">
      <c r="A51" s="156" t="s">
        <v>263</v>
      </c>
      <c r="B51" s="107" t="s">
        <v>50</v>
      </c>
      <c r="C51" s="109"/>
      <c r="D51" s="109"/>
      <c r="E51" s="109"/>
    </row>
    <row r="52" spans="1:5" x14ac:dyDescent="0.25">
      <c r="A52" s="156" t="s">
        <v>264</v>
      </c>
      <c r="B52" s="107" t="s">
        <v>51</v>
      </c>
      <c r="C52" s="109"/>
      <c r="D52" s="109"/>
      <c r="E52" s="109"/>
    </row>
    <row r="53" spans="1:5" x14ac:dyDescent="0.25">
      <c r="A53" s="156" t="s">
        <v>265</v>
      </c>
      <c r="B53" s="107" t="s">
        <v>52</v>
      </c>
      <c r="C53" s="109"/>
      <c r="D53" s="109"/>
      <c r="E53" s="109"/>
    </row>
    <row r="54" spans="1:5" x14ac:dyDescent="0.25">
      <c r="A54" s="156" t="s">
        <v>266</v>
      </c>
      <c r="B54" s="107" t="s">
        <v>53</v>
      </c>
      <c r="C54" s="109"/>
      <c r="D54" s="109"/>
      <c r="E54" s="109"/>
    </row>
    <row r="55" spans="1:5" x14ac:dyDescent="0.25">
      <c r="A55" s="155" t="s">
        <v>54</v>
      </c>
      <c r="B55" s="105" t="s">
        <v>55</v>
      </c>
      <c r="C55" s="108">
        <f>C58</f>
        <v>0</v>
      </c>
      <c r="D55" s="108">
        <f t="shared" ref="D55:E55" si="1">D58</f>
        <v>80000</v>
      </c>
      <c r="E55" s="108">
        <f t="shared" si="1"/>
        <v>80000</v>
      </c>
    </row>
    <row r="56" spans="1:5" ht="22.5" x14ac:dyDescent="0.25">
      <c r="A56" s="156" t="s">
        <v>267</v>
      </c>
      <c r="B56" s="107" t="s">
        <v>56</v>
      </c>
      <c r="C56" s="109"/>
      <c r="D56" s="109"/>
      <c r="E56" s="109"/>
    </row>
    <row r="57" spans="1:5" ht="22.5" x14ac:dyDescent="0.25">
      <c r="A57" s="156" t="s">
        <v>268</v>
      </c>
      <c r="B57" s="107" t="s">
        <v>57</v>
      </c>
      <c r="C57" s="109"/>
      <c r="D57" s="109"/>
      <c r="E57" s="109"/>
    </row>
    <row r="58" spans="1:5" x14ac:dyDescent="0.25">
      <c r="A58" s="156" t="s">
        <v>269</v>
      </c>
      <c r="B58" s="107" t="s">
        <v>58</v>
      </c>
      <c r="C58" s="109">
        <v>0</v>
      </c>
      <c r="D58" s="109">
        <v>80000</v>
      </c>
      <c r="E58" s="109">
        <v>80000</v>
      </c>
    </row>
    <row r="59" spans="1:5" x14ac:dyDescent="0.25">
      <c r="A59" s="156" t="s">
        <v>270</v>
      </c>
      <c r="B59" s="107" t="s">
        <v>59</v>
      </c>
      <c r="C59" s="109"/>
      <c r="D59" s="109"/>
      <c r="E59" s="109"/>
    </row>
    <row r="60" spans="1:5" x14ac:dyDescent="0.25">
      <c r="A60" s="155" t="s">
        <v>60</v>
      </c>
      <c r="B60" s="105" t="s">
        <v>61</v>
      </c>
      <c r="C60" s="109"/>
      <c r="D60" s="109"/>
      <c r="E60" s="109"/>
    </row>
    <row r="61" spans="1:5" ht="22.5" x14ac:dyDescent="0.25">
      <c r="A61" s="156" t="s">
        <v>271</v>
      </c>
      <c r="B61" s="107" t="s">
        <v>62</v>
      </c>
      <c r="C61" s="109"/>
      <c r="D61" s="109"/>
      <c r="E61" s="109"/>
    </row>
    <row r="62" spans="1:5" ht="22.5" x14ac:dyDescent="0.25">
      <c r="A62" s="156" t="s">
        <v>272</v>
      </c>
      <c r="B62" s="107" t="s">
        <v>63</v>
      </c>
      <c r="C62" s="109"/>
      <c r="D62" s="109"/>
      <c r="E62" s="109"/>
    </row>
    <row r="63" spans="1:5" x14ac:dyDescent="0.25">
      <c r="A63" s="156" t="s">
        <v>273</v>
      </c>
      <c r="B63" s="107" t="s">
        <v>64</v>
      </c>
      <c r="C63" s="109"/>
      <c r="D63" s="109"/>
      <c r="E63" s="109"/>
    </row>
    <row r="64" spans="1:5" x14ac:dyDescent="0.25">
      <c r="A64" s="156" t="s">
        <v>274</v>
      </c>
      <c r="B64" s="107" t="s">
        <v>65</v>
      </c>
      <c r="C64" s="109"/>
      <c r="D64" s="109"/>
      <c r="E64" s="109"/>
    </row>
    <row r="65" spans="1:5" x14ac:dyDescent="0.25">
      <c r="A65" s="155" t="s">
        <v>66</v>
      </c>
      <c r="B65" s="105" t="s">
        <v>67</v>
      </c>
      <c r="C65" s="108">
        <f>C38+C55</f>
        <v>21850000</v>
      </c>
      <c r="D65" s="108">
        <f t="shared" ref="D65:E65" si="2">D38+D55</f>
        <v>21497431</v>
      </c>
      <c r="E65" s="108">
        <f t="shared" si="2"/>
        <v>21497431</v>
      </c>
    </row>
    <row r="66" spans="1:5" ht="21" x14ac:dyDescent="0.25">
      <c r="A66" s="155" t="s">
        <v>178</v>
      </c>
      <c r="B66" s="105" t="s">
        <v>69</v>
      </c>
      <c r="C66" s="106"/>
      <c r="D66" s="106"/>
      <c r="E66" s="106"/>
    </row>
    <row r="67" spans="1:5" x14ac:dyDescent="0.25">
      <c r="A67" s="156" t="s">
        <v>309</v>
      </c>
      <c r="B67" s="107" t="s">
        <v>70</v>
      </c>
      <c r="C67" s="59"/>
      <c r="D67" s="59"/>
      <c r="E67" s="59"/>
    </row>
    <row r="68" spans="1:5" ht="22.5" x14ac:dyDescent="0.25">
      <c r="A68" s="156" t="s">
        <v>276</v>
      </c>
      <c r="B68" s="107" t="s">
        <v>71</v>
      </c>
      <c r="C68" s="59"/>
      <c r="D68" s="59"/>
      <c r="E68" s="59"/>
    </row>
    <row r="69" spans="1:5" x14ac:dyDescent="0.25">
      <c r="A69" s="156" t="s">
        <v>277</v>
      </c>
      <c r="B69" s="107" t="s">
        <v>179</v>
      </c>
      <c r="C69" s="59"/>
      <c r="D69" s="59"/>
      <c r="E69" s="59"/>
    </row>
    <row r="70" spans="1:5" x14ac:dyDescent="0.25">
      <c r="A70" s="155" t="s">
        <v>73</v>
      </c>
      <c r="B70" s="105" t="s">
        <v>74</v>
      </c>
      <c r="C70" s="106"/>
      <c r="D70" s="106"/>
      <c r="E70" s="106"/>
    </row>
    <row r="71" spans="1:5" x14ac:dyDescent="0.25">
      <c r="A71" s="156" t="s">
        <v>278</v>
      </c>
      <c r="B71" s="107" t="s">
        <v>75</v>
      </c>
      <c r="C71" s="59"/>
      <c r="D71" s="59"/>
      <c r="E71" s="59"/>
    </row>
    <row r="72" spans="1:5" x14ac:dyDescent="0.25">
      <c r="A72" s="156" t="s">
        <v>279</v>
      </c>
      <c r="B72" s="107" t="s">
        <v>76</v>
      </c>
      <c r="C72" s="59"/>
      <c r="D72" s="59"/>
      <c r="E72" s="59"/>
    </row>
    <row r="73" spans="1:5" x14ac:dyDescent="0.25">
      <c r="A73" s="156" t="s">
        <v>280</v>
      </c>
      <c r="B73" s="107" t="s">
        <v>77</v>
      </c>
      <c r="C73" s="59"/>
      <c r="D73" s="59"/>
      <c r="E73" s="59"/>
    </row>
    <row r="74" spans="1:5" x14ac:dyDescent="0.25">
      <c r="A74" s="156" t="s">
        <v>281</v>
      </c>
      <c r="B74" s="107" t="s">
        <v>78</v>
      </c>
      <c r="C74" s="59"/>
      <c r="D74" s="59"/>
      <c r="E74" s="59"/>
    </row>
    <row r="75" spans="1:5" x14ac:dyDescent="0.25">
      <c r="A75" s="155" t="s">
        <v>79</v>
      </c>
      <c r="B75" s="105" t="s">
        <v>80</v>
      </c>
      <c r="C75" s="108">
        <f>C76</f>
        <v>1000000</v>
      </c>
      <c r="D75" s="108">
        <f t="shared" ref="D75:E75" si="3">D76</f>
        <v>3825007</v>
      </c>
      <c r="E75" s="108">
        <f t="shared" si="3"/>
        <v>3825007</v>
      </c>
    </row>
    <row r="76" spans="1:5" x14ac:dyDescent="0.25">
      <c r="A76" s="156" t="s">
        <v>282</v>
      </c>
      <c r="B76" s="107" t="s">
        <v>81</v>
      </c>
      <c r="C76" s="109">
        <v>1000000</v>
      </c>
      <c r="D76" s="59">
        <v>3825007</v>
      </c>
      <c r="E76" s="109">
        <v>3825007</v>
      </c>
    </row>
    <row r="77" spans="1:5" x14ac:dyDescent="0.25">
      <c r="A77" s="156" t="s">
        <v>283</v>
      </c>
      <c r="B77" s="107" t="s">
        <v>82</v>
      </c>
      <c r="C77" s="59"/>
      <c r="D77" s="59"/>
      <c r="E77" s="59"/>
    </row>
    <row r="78" spans="1:5" x14ac:dyDescent="0.25">
      <c r="A78" s="155" t="s">
        <v>83</v>
      </c>
      <c r="B78" s="105" t="s">
        <v>84</v>
      </c>
      <c r="C78" s="108">
        <f>C82</f>
        <v>272896520</v>
      </c>
      <c r="D78" s="108">
        <f t="shared" ref="D78:E78" si="4">D82</f>
        <v>270340148</v>
      </c>
      <c r="E78" s="108">
        <f t="shared" si="4"/>
        <v>270340148</v>
      </c>
    </row>
    <row r="79" spans="1:5" x14ac:dyDescent="0.25">
      <c r="A79" s="156" t="s">
        <v>284</v>
      </c>
      <c r="B79" s="107" t="s">
        <v>85</v>
      </c>
      <c r="C79" s="59"/>
      <c r="D79" s="59"/>
      <c r="E79" s="59"/>
    </row>
    <row r="80" spans="1:5" x14ac:dyDescent="0.25">
      <c r="A80" s="156" t="s">
        <v>285</v>
      </c>
      <c r="B80" s="107" t="s">
        <v>86</v>
      </c>
      <c r="C80" s="59"/>
      <c r="D80" s="59"/>
      <c r="E80" s="59"/>
    </row>
    <row r="81" spans="1:6" x14ac:dyDescent="0.25">
      <c r="A81" s="156" t="s">
        <v>286</v>
      </c>
      <c r="B81" s="107" t="s">
        <v>87</v>
      </c>
      <c r="C81" s="59"/>
      <c r="D81" s="59"/>
      <c r="E81" s="59"/>
    </row>
    <row r="82" spans="1:6" x14ac:dyDescent="0.25">
      <c r="A82" s="156" t="s">
        <v>287</v>
      </c>
      <c r="B82" s="107" t="s">
        <v>200</v>
      </c>
      <c r="C82" s="109">
        <v>272896520</v>
      </c>
      <c r="D82" s="109">
        <v>270340148</v>
      </c>
      <c r="E82" s="109">
        <v>270340148</v>
      </c>
      <c r="F82" s="101" t="s">
        <v>201</v>
      </c>
    </row>
    <row r="83" spans="1:6" x14ac:dyDescent="0.25">
      <c r="A83" s="155" t="s">
        <v>88</v>
      </c>
      <c r="B83" s="105" t="s">
        <v>89</v>
      </c>
      <c r="C83" s="106"/>
      <c r="D83" s="106"/>
      <c r="E83" s="106"/>
    </row>
    <row r="84" spans="1:6" x14ac:dyDescent="0.25">
      <c r="A84" s="156" t="s">
        <v>90</v>
      </c>
      <c r="B84" s="107" t="s">
        <v>91</v>
      </c>
      <c r="C84" s="59"/>
      <c r="D84" s="59"/>
      <c r="E84" s="59"/>
    </row>
    <row r="85" spans="1:6" x14ac:dyDescent="0.25">
      <c r="A85" s="156" t="s">
        <v>92</v>
      </c>
      <c r="B85" s="107" t="s">
        <v>93</v>
      </c>
      <c r="C85" s="59"/>
      <c r="D85" s="59"/>
      <c r="E85" s="59"/>
    </row>
    <row r="86" spans="1:6" x14ac:dyDescent="0.25">
      <c r="A86" s="156" t="s">
        <v>94</v>
      </c>
      <c r="B86" s="107" t="s">
        <v>95</v>
      </c>
      <c r="C86" s="59"/>
      <c r="D86" s="59"/>
      <c r="E86" s="59"/>
    </row>
    <row r="87" spans="1:6" x14ac:dyDescent="0.25">
      <c r="A87" s="156" t="s">
        <v>96</v>
      </c>
      <c r="B87" s="107" t="s">
        <v>97</v>
      </c>
      <c r="C87" s="59"/>
      <c r="D87" s="59"/>
      <c r="E87" s="59"/>
    </row>
    <row r="88" spans="1:6" ht="21" x14ac:dyDescent="0.25">
      <c r="A88" s="155" t="s">
        <v>98</v>
      </c>
      <c r="B88" s="105" t="s">
        <v>99</v>
      </c>
      <c r="C88" s="106"/>
      <c r="D88" s="106"/>
      <c r="E88" s="106"/>
    </row>
    <row r="89" spans="1:6" ht="21" x14ac:dyDescent="0.25">
      <c r="A89" s="155" t="s">
        <v>100</v>
      </c>
      <c r="B89" s="105" t="s">
        <v>101</v>
      </c>
      <c r="C89" s="108">
        <f>C78+C75</f>
        <v>273896520</v>
      </c>
      <c r="D89" s="108">
        <f t="shared" ref="D89:E89" si="5">D78+D75</f>
        <v>274165155</v>
      </c>
      <c r="E89" s="108">
        <f t="shared" si="5"/>
        <v>274165155</v>
      </c>
    </row>
    <row r="90" spans="1:6" x14ac:dyDescent="0.25">
      <c r="A90" s="155" t="s">
        <v>102</v>
      </c>
      <c r="B90" s="105" t="s">
        <v>180</v>
      </c>
      <c r="C90" s="108">
        <f>C65+C89</f>
        <v>295746520</v>
      </c>
      <c r="D90" s="108">
        <f t="shared" ref="D90:E90" si="6">D65+D89</f>
        <v>295662586</v>
      </c>
      <c r="E90" s="108">
        <f t="shared" si="6"/>
        <v>295662586</v>
      </c>
    </row>
    <row r="91" spans="1:6" x14ac:dyDescent="0.25">
      <c r="A91" s="111"/>
      <c r="B91" s="111"/>
      <c r="C91" s="111"/>
      <c r="D91" s="111"/>
      <c r="E91" s="111"/>
    </row>
    <row r="92" spans="1:6" x14ac:dyDescent="0.25">
      <c r="A92" s="112"/>
      <c r="B92" s="112"/>
      <c r="C92" s="111"/>
      <c r="D92" s="111"/>
      <c r="E92" s="111"/>
    </row>
    <row r="93" spans="1:6" x14ac:dyDescent="0.25">
      <c r="A93" s="113"/>
      <c r="B93" s="113"/>
      <c r="C93" s="114"/>
      <c r="D93" s="114"/>
    </row>
    <row r="94" spans="1:6" ht="15" customHeight="1" x14ac:dyDescent="0.25">
      <c r="A94" s="294" t="s">
        <v>172</v>
      </c>
      <c r="B94" s="294" t="s">
        <v>173</v>
      </c>
      <c r="C94" s="295" t="s">
        <v>196</v>
      </c>
      <c r="D94" s="295"/>
      <c r="E94" s="295"/>
    </row>
    <row r="95" spans="1:6" ht="44.25" customHeight="1" x14ac:dyDescent="0.25">
      <c r="A95" s="294"/>
      <c r="B95" s="294"/>
      <c r="C95" s="102" t="s">
        <v>365</v>
      </c>
      <c r="D95" s="102" t="s">
        <v>366</v>
      </c>
      <c r="E95" s="172" t="s">
        <v>367</v>
      </c>
    </row>
    <row r="96" spans="1:6" x14ac:dyDescent="0.25">
      <c r="A96" s="104">
        <v>1</v>
      </c>
      <c r="B96" s="104">
        <v>2</v>
      </c>
      <c r="C96" s="172">
        <v>3</v>
      </c>
      <c r="D96" s="172">
        <v>4</v>
      </c>
      <c r="E96" s="172">
        <v>5</v>
      </c>
    </row>
    <row r="97" spans="1:5" x14ac:dyDescent="0.25">
      <c r="A97" s="294" t="s">
        <v>163</v>
      </c>
      <c r="B97" s="294"/>
      <c r="C97" s="294"/>
      <c r="D97" s="294"/>
      <c r="E97" s="294"/>
    </row>
    <row r="98" spans="1:5" x14ac:dyDescent="0.25">
      <c r="A98" s="155" t="s">
        <v>3</v>
      </c>
      <c r="B98" s="105" t="s">
        <v>306</v>
      </c>
      <c r="C98" s="108">
        <f>C99+C100+C101+C102+C103</f>
        <v>293968520</v>
      </c>
      <c r="D98" s="108">
        <f t="shared" ref="D98:E98" si="7">D99+D100+D101+D102+D103</f>
        <v>294380750</v>
      </c>
      <c r="E98" s="108">
        <f t="shared" si="7"/>
        <v>289470215</v>
      </c>
    </row>
    <row r="99" spans="1:5" x14ac:dyDescent="0.25">
      <c r="A99" s="145" t="s">
        <v>228</v>
      </c>
      <c r="B99" s="107" t="s">
        <v>107</v>
      </c>
      <c r="C99" s="109">
        <v>191406360</v>
      </c>
      <c r="D99" s="109">
        <v>186822115</v>
      </c>
      <c r="E99" s="109">
        <v>186822115</v>
      </c>
    </row>
    <row r="100" spans="1:5" x14ac:dyDescent="0.25">
      <c r="A100" s="145" t="s">
        <v>289</v>
      </c>
      <c r="B100" s="107" t="s">
        <v>108</v>
      </c>
      <c r="C100" s="109">
        <v>37324240</v>
      </c>
      <c r="D100" s="109">
        <v>39734977</v>
      </c>
      <c r="E100" s="109">
        <v>39734977</v>
      </c>
    </row>
    <row r="101" spans="1:5" x14ac:dyDescent="0.25">
      <c r="A101" s="145" t="s">
        <v>229</v>
      </c>
      <c r="B101" s="107" t="s">
        <v>109</v>
      </c>
      <c r="C101" s="109">
        <v>50237920</v>
      </c>
      <c r="D101" s="109">
        <v>52102908</v>
      </c>
      <c r="E101" s="109">
        <v>49192373</v>
      </c>
    </row>
    <row r="102" spans="1:5" x14ac:dyDescent="0.25">
      <c r="A102" s="145" t="s">
        <v>230</v>
      </c>
      <c r="B102" s="107" t="s">
        <v>110</v>
      </c>
      <c r="C102" s="109">
        <v>15000000</v>
      </c>
      <c r="D102" s="109">
        <v>15720750</v>
      </c>
      <c r="E102" s="109">
        <v>13720750</v>
      </c>
    </row>
    <row r="103" spans="1:5" x14ac:dyDescent="0.25">
      <c r="A103" s="145" t="s">
        <v>231</v>
      </c>
      <c r="B103" s="107" t="s">
        <v>111</v>
      </c>
      <c r="C103" s="59"/>
      <c r="D103" s="109"/>
      <c r="E103" s="109"/>
    </row>
    <row r="104" spans="1:5" x14ac:dyDescent="0.25">
      <c r="A104" s="145" t="s">
        <v>232</v>
      </c>
      <c r="B104" s="107" t="s">
        <v>112</v>
      </c>
      <c r="C104" s="59"/>
      <c r="D104" s="109"/>
      <c r="E104" s="109"/>
    </row>
    <row r="105" spans="1:5" x14ac:dyDescent="0.25">
      <c r="A105" s="145" t="s">
        <v>233</v>
      </c>
      <c r="B105" s="115" t="s">
        <v>113</v>
      </c>
      <c r="C105" s="59"/>
      <c r="D105" s="109"/>
      <c r="E105" s="109"/>
    </row>
    <row r="106" spans="1:5" ht="22.5" x14ac:dyDescent="0.25">
      <c r="A106" s="145" t="s">
        <v>290</v>
      </c>
      <c r="B106" s="107" t="s">
        <v>114</v>
      </c>
      <c r="C106" s="59"/>
      <c r="D106" s="109"/>
      <c r="E106" s="109"/>
    </row>
    <row r="107" spans="1:5" ht="22.5" x14ac:dyDescent="0.25">
      <c r="A107" s="145" t="s">
        <v>291</v>
      </c>
      <c r="B107" s="107" t="s">
        <v>115</v>
      </c>
      <c r="C107" s="59"/>
      <c r="D107" s="109"/>
      <c r="E107" s="109"/>
    </row>
    <row r="108" spans="1:5" x14ac:dyDescent="0.25">
      <c r="A108" s="145" t="s">
        <v>292</v>
      </c>
      <c r="B108" s="115" t="s">
        <v>116</v>
      </c>
      <c r="C108" s="59"/>
      <c r="D108" s="109"/>
      <c r="E108" s="109"/>
    </row>
    <row r="109" spans="1:5" x14ac:dyDescent="0.25">
      <c r="A109" s="145" t="s">
        <v>293</v>
      </c>
      <c r="B109" s="115" t="s">
        <v>117</v>
      </c>
      <c r="C109" s="59"/>
      <c r="D109" s="109"/>
      <c r="E109" s="109"/>
    </row>
    <row r="110" spans="1:5" ht="22.5" x14ac:dyDescent="0.25">
      <c r="A110" s="145" t="s">
        <v>294</v>
      </c>
      <c r="B110" s="107" t="s">
        <v>118</v>
      </c>
      <c r="C110" s="59"/>
      <c r="D110" s="109"/>
      <c r="E110" s="109"/>
    </row>
    <row r="111" spans="1:5" x14ac:dyDescent="0.25">
      <c r="A111" s="145" t="s">
        <v>295</v>
      </c>
      <c r="B111" s="107" t="s">
        <v>119</v>
      </c>
      <c r="C111" s="59"/>
      <c r="D111" s="109"/>
      <c r="E111" s="109"/>
    </row>
    <row r="112" spans="1:5" x14ac:dyDescent="0.25">
      <c r="A112" s="145" t="s">
        <v>296</v>
      </c>
      <c r="B112" s="107" t="s">
        <v>120</v>
      </c>
      <c r="C112" s="59"/>
      <c r="D112" s="109"/>
      <c r="E112" s="109"/>
    </row>
    <row r="113" spans="1:5" ht="22.5" x14ac:dyDescent="0.25">
      <c r="A113" s="145" t="s">
        <v>297</v>
      </c>
      <c r="B113" s="107" t="s">
        <v>121</v>
      </c>
      <c r="C113" s="59"/>
      <c r="D113" s="109"/>
      <c r="E113" s="109"/>
    </row>
    <row r="114" spans="1:5" x14ac:dyDescent="0.25">
      <c r="A114" s="155" t="s">
        <v>11</v>
      </c>
      <c r="B114" s="105" t="s">
        <v>307</v>
      </c>
      <c r="C114" s="108">
        <f>C115+C117</f>
        <v>1778000</v>
      </c>
      <c r="D114" s="108">
        <f t="shared" ref="D114:E114" si="8">D115+D117</f>
        <v>1281836</v>
      </c>
      <c r="E114" s="108">
        <f t="shared" si="8"/>
        <v>1281836</v>
      </c>
    </row>
    <row r="115" spans="1:5" x14ac:dyDescent="0.25">
      <c r="A115" s="145" t="s">
        <v>234</v>
      </c>
      <c r="B115" s="107" t="s">
        <v>123</v>
      </c>
      <c r="C115" s="109">
        <v>1778000</v>
      </c>
      <c r="D115" s="109">
        <v>1281836</v>
      </c>
      <c r="E115" s="109">
        <v>1281836</v>
      </c>
    </row>
    <row r="116" spans="1:5" x14ac:dyDescent="0.25">
      <c r="A116" s="145" t="s">
        <v>235</v>
      </c>
      <c r="B116" s="107" t="s">
        <v>124</v>
      </c>
      <c r="C116" s="59"/>
      <c r="D116" s="59"/>
      <c r="E116" s="59"/>
    </row>
    <row r="117" spans="1:5" x14ac:dyDescent="0.25">
      <c r="A117" s="145" t="s">
        <v>236</v>
      </c>
      <c r="B117" s="107" t="s">
        <v>125</v>
      </c>
      <c r="C117" s="109"/>
      <c r="D117" s="59"/>
      <c r="E117" s="109"/>
    </row>
    <row r="118" spans="1:5" x14ac:dyDescent="0.25">
      <c r="A118" s="145" t="s">
        <v>237</v>
      </c>
      <c r="B118" s="107" t="s">
        <v>126</v>
      </c>
      <c r="C118" s="59"/>
      <c r="D118" s="59"/>
      <c r="E118" s="59"/>
    </row>
    <row r="119" spans="1:5" x14ac:dyDescent="0.25">
      <c r="A119" s="145" t="s">
        <v>238</v>
      </c>
      <c r="B119" s="107" t="s">
        <v>127</v>
      </c>
      <c r="C119" s="59"/>
      <c r="D119" s="59"/>
      <c r="E119" s="59"/>
    </row>
    <row r="120" spans="1:5" ht="22.5" x14ac:dyDescent="0.25">
      <c r="A120" s="145" t="s">
        <v>239</v>
      </c>
      <c r="B120" s="107" t="s">
        <v>128</v>
      </c>
      <c r="C120" s="59"/>
      <c r="D120" s="59"/>
      <c r="E120" s="59"/>
    </row>
    <row r="121" spans="1:5" ht="22.5" x14ac:dyDescent="0.25">
      <c r="A121" s="145" t="s">
        <v>298</v>
      </c>
      <c r="B121" s="107" t="s">
        <v>129</v>
      </c>
      <c r="C121" s="59"/>
      <c r="D121" s="59"/>
      <c r="E121" s="59"/>
    </row>
    <row r="122" spans="1:5" ht="22.5" x14ac:dyDescent="0.25">
      <c r="A122" s="145" t="s">
        <v>299</v>
      </c>
      <c r="B122" s="107" t="s">
        <v>115</v>
      </c>
      <c r="C122" s="59"/>
      <c r="D122" s="59"/>
      <c r="E122" s="59"/>
    </row>
    <row r="123" spans="1:5" x14ac:dyDescent="0.25">
      <c r="A123" s="145" t="s">
        <v>300</v>
      </c>
      <c r="B123" s="107" t="s">
        <v>130</v>
      </c>
      <c r="C123" s="59"/>
      <c r="D123" s="59"/>
      <c r="E123" s="59"/>
    </row>
    <row r="124" spans="1:5" x14ac:dyDescent="0.25">
      <c r="A124" s="145" t="s">
        <v>301</v>
      </c>
      <c r="B124" s="107" t="s">
        <v>131</v>
      </c>
      <c r="C124" s="59"/>
      <c r="D124" s="59"/>
      <c r="E124" s="59"/>
    </row>
    <row r="125" spans="1:5" ht="22.5" x14ac:dyDescent="0.25">
      <c r="A125" s="145" t="s">
        <v>302</v>
      </c>
      <c r="B125" s="107" t="s">
        <v>118</v>
      </c>
      <c r="C125" s="59"/>
      <c r="D125" s="59"/>
      <c r="E125" s="59"/>
    </row>
    <row r="126" spans="1:5" x14ac:dyDescent="0.25">
      <c r="A126" s="145" t="s">
        <v>303</v>
      </c>
      <c r="B126" s="107" t="s">
        <v>132</v>
      </c>
      <c r="C126" s="59"/>
      <c r="D126" s="59"/>
      <c r="E126" s="59"/>
    </row>
    <row r="127" spans="1:5" ht="22.5" x14ac:dyDescent="0.25">
      <c r="A127" s="145" t="s">
        <v>304</v>
      </c>
      <c r="B127" s="107" t="s">
        <v>133</v>
      </c>
      <c r="C127" s="59"/>
      <c r="D127" s="59"/>
      <c r="E127" s="59"/>
    </row>
    <row r="128" spans="1:5" x14ac:dyDescent="0.25">
      <c r="A128" s="155" t="s">
        <v>19</v>
      </c>
      <c r="B128" s="105" t="s">
        <v>134</v>
      </c>
      <c r="C128" s="106"/>
      <c r="D128" s="106"/>
      <c r="E128" s="106"/>
    </row>
    <row r="129" spans="1:5" x14ac:dyDescent="0.25">
      <c r="A129" s="145" t="s">
        <v>240</v>
      </c>
      <c r="B129" s="107" t="s">
        <v>135</v>
      </c>
      <c r="C129" s="59"/>
      <c r="D129" s="59"/>
      <c r="E129" s="59"/>
    </row>
    <row r="130" spans="1:5" x14ac:dyDescent="0.25">
      <c r="A130" s="145" t="s">
        <v>241</v>
      </c>
      <c r="B130" s="107" t="s">
        <v>136</v>
      </c>
      <c r="C130" s="59"/>
      <c r="D130" s="59"/>
      <c r="E130" s="59"/>
    </row>
    <row r="131" spans="1:5" x14ac:dyDescent="0.25">
      <c r="A131" s="155" t="s">
        <v>137</v>
      </c>
      <c r="B131" s="105" t="s">
        <v>138</v>
      </c>
      <c r="C131" s="108">
        <f>C98+C114</f>
        <v>295746520</v>
      </c>
      <c r="D131" s="108">
        <f t="shared" ref="D131:E131" si="9">D98+D114</f>
        <v>295662586</v>
      </c>
      <c r="E131" s="108">
        <f t="shared" si="9"/>
        <v>290752051</v>
      </c>
    </row>
    <row r="132" spans="1:5" ht="21" x14ac:dyDescent="0.25">
      <c r="A132" s="155" t="s">
        <v>35</v>
      </c>
      <c r="B132" s="105" t="s">
        <v>139</v>
      </c>
      <c r="C132" s="106"/>
      <c r="D132" s="106"/>
      <c r="E132" s="106"/>
    </row>
    <row r="133" spans="1:5" x14ac:dyDescent="0.25">
      <c r="A133" s="145" t="s">
        <v>252</v>
      </c>
      <c r="B133" s="107" t="s">
        <v>181</v>
      </c>
      <c r="C133" s="59"/>
      <c r="D133" s="59"/>
      <c r="E133" s="59"/>
    </row>
    <row r="134" spans="1:5" ht="22.5" x14ac:dyDescent="0.25">
      <c r="A134" s="145" t="s">
        <v>253</v>
      </c>
      <c r="B134" s="107" t="s">
        <v>182</v>
      </c>
      <c r="C134" s="59"/>
      <c r="D134" s="59"/>
      <c r="E134" s="59"/>
    </row>
    <row r="135" spans="1:5" x14ac:dyDescent="0.25">
      <c r="A135" s="145" t="s">
        <v>254</v>
      </c>
      <c r="B135" s="107" t="s">
        <v>183</v>
      </c>
      <c r="C135" s="59"/>
      <c r="D135" s="59"/>
      <c r="E135" s="59"/>
    </row>
    <row r="136" spans="1:5" x14ac:dyDescent="0.25">
      <c r="A136" s="129" t="s">
        <v>47</v>
      </c>
      <c r="B136" s="105" t="s">
        <v>143</v>
      </c>
      <c r="C136" s="106"/>
      <c r="D136" s="106"/>
      <c r="E136" s="106"/>
    </row>
    <row r="137" spans="1:5" x14ac:dyDescent="0.25">
      <c r="A137" s="145" t="s">
        <v>262</v>
      </c>
      <c r="B137" s="107" t="s">
        <v>144</v>
      </c>
      <c r="C137" s="59"/>
      <c r="D137" s="59"/>
      <c r="E137" s="59"/>
    </row>
    <row r="138" spans="1:5" x14ac:dyDescent="0.25">
      <c r="A138" s="145" t="s">
        <v>263</v>
      </c>
      <c r="B138" s="107" t="s">
        <v>145</v>
      </c>
      <c r="C138" s="59"/>
      <c r="D138" s="59"/>
      <c r="E138" s="59"/>
    </row>
    <row r="139" spans="1:5" x14ac:dyDescent="0.25">
      <c r="A139" s="145" t="s">
        <v>264</v>
      </c>
      <c r="B139" s="107" t="s">
        <v>146</v>
      </c>
      <c r="C139" s="59"/>
      <c r="D139" s="59"/>
      <c r="E139" s="59"/>
    </row>
    <row r="140" spans="1:5" x14ac:dyDescent="0.25">
      <c r="A140" s="145" t="s">
        <v>265</v>
      </c>
      <c r="B140" s="107" t="s">
        <v>147</v>
      </c>
      <c r="C140" s="59"/>
      <c r="D140" s="59"/>
      <c r="E140" s="59"/>
    </row>
    <row r="141" spans="1:5" x14ac:dyDescent="0.25">
      <c r="A141" s="129" t="s">
        <v>148</v>
      </c>
      <c r="B141" s="105" t="s">
        <v>149</v>
      </c>
      <c r="C141" s="106"/>
      <c r="D141" s="106"/>
      <c r="E141" s="106"/>
    </row>
    <row r="142" spans="1:5" x14ac:dyDescent="0.25">
      <c r="A142" s="145" t="s">
        <v>267</v>
      </c>
      <c r="B142" s="107" t="s">
        <v>150</v>
      </c>
      <c r="C142" s="59"/>
      <c r="D142" s="59"/>
      <c r="E142" s="59"/>
    </row>
    <row r="143" spans="1:5" x14ac:dyDescent="0.25">
      <c r="A143" s="145" t="s">
        <v>268</v>
      </c>
      <c r="B143" s="107" t="s">
        <v>151</v>
      </c>
      <c r="C143" s="59"/>
      <c r="D143" s="59"/>
      <c r="E143" s="59"/>
    </row>
    <row r="144" spans="1:5" x14ac:dyDescent="0.25">
      <c r="A144" s="145" t="s">
        <v>269</v>
      </c>
      <c r="B144" s="107" t="s">
        <v>152</v>
      </c>
      <c r="C144" s="59"/>
      <c r="D144" s="59"/>
      <c r="E144" s="59"/>
    </row>
    <row r="145" spans="1:5" x14ac:dyDescent="0.25">
      <c r="A145" s="145" t="s">
        <v>270</v>
      </c>
      <c r="B145" s="107" t="s">
        <v>153</v>
      </c>
      <c r="C145" s="59"/>
      <c r="D145" s="59"/>
      <c r="E145" s="59"/>
    </row>
    <row r="146" spans="1:5" x14ac:dyDescent="0.25">
      <c r="A146" s="129" t="s">
        <v>60</v>
      </c>
      <c r="B146" s="105" t="s">
        <v>154</v>
      </c>
      <c r="C146" s="106"/>
      <c r="D146" s="106"/>
      <c r="E146" s="106"/>
    </row>
    <row r="147" spans="1:5" x14ac:dyDescent="0.25">
      <c r="A147" s="145" t="s">
        <v>271</v>
      </c>
      <c r="B147" s="107" t="s">
        <v>184</v>
      </c>
      <c r="C147" s="59"/>
      <c r="D147" s="59"/>
      <c r="E147" s="59"/>
    </row>
    <row r="148" spans="1:5" x14ac:dyDescent="0.25">
      <c r="A148" s="145" t="s">
        <v>272</v>
      </c>
      <c r="B148" s="107" t="s">
        <v>185</v>
      </c>
      <c r="C148" s="59"/>
      <c r="D148" s="59"/>
      <c r="E148" s="59"/>
    </row>
    <row r="149" spans="1:5" x14ac:dyDescent="0.25">
      <c r="A149" s="145" t="s">
        <v>273</v>
      </c>
      <c r="B149" s="107" t="s">
        <v>186</v>
      </c>
      <c r="C149" s="59"/>
      <c r="D149" s="59"/>
      <c r="E149" s="59"/>
    </row>
    <row r="150" spans="1:5" x14ac:dyDescent="0.25">
      <c r="A150" s="145" t="s">
        <v>274</v>
      </c>
      <c r="B150" s="107" t="s">
        <v>187</v>
      </c>
      <c r="C150" s="59"/>
      <c r="D150" s="59"/>
      <c r="E150" s="59"/>
    </row>
    <row r="151" spans="1:5" x14ac:dyDescent="0.25">
      <c r="A151" s="129" t="s">
        <v>66</v>
      </c>
      <c r="B151" s="105" t="s">
        <v>159</v>
      </c>
      <c r="C151" s="106"/>
      <c r="D151" s="106"/>
      <c r="E151" s="106"/>
    </row>
    <row r="152" spans="1:5" x14ac:dyDescent="0.25">
      <c r="A152" s="129" t="s">
        <v>160</v>
      </c>
      <c r="B152" s="105" t="s">
        <v>161</v>
      </c>
      <c r="C152" s="108">
        <f>C131</f>
        <v>295746520</v>
      </c>
      <c r="D152" s="108">
        <f t="shared" ref="D152:E152" si="10">D131</f>
        <v>295662586</v>
      </c>
      <c r="E152" s="108">
        <f t="shared" si="10"/>
        <v>290752051</v>
      </c>
    </row>
    <row r="153" spans="1:5" x14ac:dyDescent="0.25">
      <c r="A153" s="116"/>
      <c r="B153" s="116"/>
      <c r="C153" s="116"/>
      <c r="D153" s="116"/>
      <c r="E153" s="119"/>
    </row>
    <row r="154" spans="1:5" x14ac:dyDescent="0.25">
      <c r="A154" s="296" t="s">
        <v>191</v>
      </c>
      <c r="B154" s="296"/>
      <c r="C154" s="297">
        <v>57</v>
      </c>
      <c r="D154" s="297"/>
      <c r="E154" s="297"/>
    </row>
    <row r="155" spans="1:5" x14ac:dyDescent="0.25">
      <c r="A155" s="296" t="s">
        <v>192</v>
      </c>
      <c r="B155" s="296"/>
      <c r="C155" s="297">
        <v>0</v>
      </c>
      <c r="D155" s="297"/>
      <c r="E155" s="297"/>
    </row>
    <row r="156" spans="1:5" ht="15.75" x14ac:dyDescent="0.25">
      <c r="A156" s="117"/>
    </row>
    <row r="158" spans="1:5" ht="15.75" x14ac:dyDescent="0.25">
      <c r="A158" s="117"/>
      <c r="C158" s="118"/>
    </row>
    <row r="159" spans="1:5" x14ac:dyDescent="0.25">
      <c r="C159" s="118"/>
    </row>
    <row r="160" spans="1:5" x14ac:dyDescent="0.25">
      <c r="C160" s="118"/>
    </row>
    <row r="161" spans="3:3" x14ac:dyDescent="0.25">
      <c r="C161" s="118"/>
    </row>
    <row r="162" spans="3:3" x14ac:dyDescent="0.25">
      <c r="C162" s="118"/>
    </row>
  </sheetData>
  <mergeCells count="16">
    <mergeCell ref="A155:B155"/>
    <mergeCell ref="C155:E155"/>
    <mergeCell ref="A94:A95"/>
    <mergeCell ref="B94:B95"/>
    <mergeCell ref="C94:E94"/>
    <mergeCell ref="A97:E97"/>
    <mergeCell ref="A154:B154"/>
    <mergeCell ref="C154:E154"/>
    <mergeCell ref="I15:M15"/>
    <mergeCell ref="A1:E1"/>
    <mergeCell ref="A5:A6"/>
    <mergeCell ref="B5:B6"/>
    <mergeCell ref="C5:E5"/>
    <mergeCell ref="B2:E2"/>
    <mergeCell ref="B3:E3"/>
    <mergeCell ref="A8:E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B29"/>
  <sheetViews>
    <sheetView zoomScaleNormal="100" workbookViewId="0">
      <selection activeCell="A4" sqref="A4:B4"/>
    </sheetView>
  </sheetViews>
  <sheetFormatPr defaultRowHeight="15" x14ac:dyDescent="0.25"/>
  <cols>
    <col min="1" max="1" width="38.7109375" customWidth="1"/>
    <col min="2" max="2" width="16.7109375" customWidth="1"/>
  </cols>
  <sheetData>
    <row r="2" spans="1:2" ht="15.75" customHeight="1" x14ac:dyDescent="0.25">
      <c r="A2" s="223" t="s">
        <v>373</v>
      </c>
      <c r="B2" s="223"/>
    </row>
    <row r="3" spans="1:2" ht="15.75" customHeight="1" x14ac:dyDescent="0.25">
      <c r="A3" s="126"/>
      <c r="B3" s="126"/>
    </row>
    <row r="4" spans="1:2" ht="17.25" customHeight="1" x14ac:dyDescent="0.25">
      <c r="A4" s="222" t="s">
        <v>612</v>
      </c>
      <c r="B4" s="222"/>
    </row>
    <row r="5" spans="1:2" x14ac:dyDescent="0.25">
      <c r="A5" s="34" t="s">
        <v>168</v>
      </c>
      <c r="B5" s="34" t="s">
        <v>372</v>
      </c>
    </row>
    <row r="6" spans="1:2" x14ac:dyDescent="0.25">
      <c r="A6" s="31">
        <v>1</v>
      </c>
      <c r="B6" s="31">
        <v>2</v>
      </c>
    </row>
    <row r="7" spans="1:2" s="175" customFormat="1" x14ac:dyDescent="0.25">
      <c r="A7" s="170" t="s">
        <v>169</v>
      </c>
      <c r="B7" s="170"/>
    </row>
    <row r="8" spans="1:2" x14ac:dyDescent="0.25">
      <c r="A8" s="16" t="s">
        <v>334</v>
      </c>
      <c r="B8" s="174">
        <v>5160960</v>
      </c>
    </row>
    <row r="9" spans="1:2" x14ac:dyDescent="0.25">
      <c r="A9" s="16" t="s">
        <v>335</v>
      </c>
      <c r="B9" s="174">
        <v>247650</v>
      </c>
    </row>
    <row r="10" spans="1:2" x14ac:dyDescent="0.25">
      <c r="A10" s="16" t="s">
        <v>336</v>
      </c>
      <c r="B10" s="174">
        <v>37609532</v>
      </c>
    </row>
    <row r="11" spans="1:2" x14ac:dyDescent="0.25">
      <c r="A11" s="16" t="s">
        <v>337</v>
      </c>
      <c r="B11" s="174">
        <v>469900</v>
      </c>
    </row>
    <row r="12" spans="1:2" x14ac:dyDescent="0.25">
      <c r="A12" s="16" t="s">
        <v>338</v>
      </c>
      <c r="B12" s="174">
        <v>24435831</v>
      </c>
    </row>
    <row r="13" spans="1:2" ht="22.5" x14ac:dyDescent="0.25">
      <c r="A13" s="16" t="s">
        <v>339</v>
      </c>
      <c r="B13" s="174">
        <v>8267812</v>
      </c>
    </row>
    <row r="14" spans="1:2" x14ac:dyDescent="0.25">
      <c r="A14" s="16" t="s">
        <v>340</v>
      </c>
      <c r="B14" s="174">
        <v>1714500</v>
      </c>
    </row>
    <row r="15" spans="1:2" x14ac:dyDescent="0.25">
      <c r="A15" s="16" t="s">
        <v>341</v>
      </c>
      <c r="B15" s="174">
        <v>69694696</v>
      </c>
    </row>
    <row r="16" spans="1:2" x14ac:dyDescent="0.25">
      <c r="A16" s="16" t="s">
        <v>342</v>
      </c>
      <c r="B16" s="174">
        <v>60123933</v>
      </c>
    </row>
    <row r="17" spans="1:2" x14ac:dyDescent="0.25">
      <c r="A17" s="16" t="s">
        <v>343</v>
      </c>
      <c r="B17" s="174">
        <v>12420230</v>
      </c>
    </row>
    <row r="18" spans="1:2" x14ac:dyDescent="0.25">
      <c r="A18" s="16" t="s">
        <v>344</v>
      </c>
      <c r="B18" s="174">
        <v>32656780</v>
      </c>
    </row>
    <row r="19" spans="1:2" x14ac:dyDescent="0.25">
      <c r="A19" s="16" t="s">
        <v>345</v>
      </c>
      <c r="B19" s="174">
        <v>258360</v>
      </c>
    </row>
    <row r="20" spans="1:2" x14ac:dyDescent="0.25">
      <c r="A20" s="16" t="s">
        <v>346</v>
      </c>
      <c r="B20" s="174">
        <v>2305602</v>
      </c>
    </row>
    <row r="21" spans="1:2" x14ac:dyDescent="0.25">
      <c r="A21" s="16" t="s">
        <v>347</v>
      </c>
      <c r="B21" s="174">
        <v>5424891</v>
      </c>
    </row>
    <row r="22" spans="1:2" ht="33.75" x14ac:dyDescent="0.25">
      <c r="A22" s="16" t="s">
        <v>348</v>
      </c>
      <c r="B22" s="174">
        <v>1140629</v>
      </c>
    </row>
    <row r="23" spans="1:2" x14ac:dyDescent="0.25">
      <c r="A23" s="16" t="s">
        <v>349</v>
      </c>
      <c r="B23" s="174">
        <v>2273300</v>
      </c>
    </row>
    <row r="24" spans="1:2" x14ac:dyDescent="0.25">
      <c r="A24" s="16" t="s">
        <v>350</v>
      </c>
      <c r="B24" s="174">
        <v>1774825</v>
      </c>
    </row>
    <row r="25" spans="1:2" x14ac:dyDescent="0.25">
      <c r="A25" s="35" t="s">
        <v>354</v>
      </c>
      <c r="B25" s="36"/>
    </row>
    <row r="26" spans="1:2" s="175" customFormat="1" x14ac:dyDescent="0.25">
      <c r="A26" s="36" t="s">
        <v>351</v>
      </c>
      <c r="B26" s="174">
        <v>699252</v>
      </c>
    </row>
    <row r="27" spans="1:2" s="175" customFormat="1" x14ac:dyDescent="0.25">
      <c r="A27" s="35" t="s">
        <v>357</v>
      </c>
      <c r="B27" s="36"/>
    </row>
    <row r="28" spans="1:2" s="175" customFormat="1" x14ac:dyDescent="0.25">
      <c r="A28" s="36" t="s">
        <v>358</v>
      </c>
      <c r="B28" s="174">
        <v>697800</v>
      </c>
    </row>
    <row r="29" spans="1:2" x14ac:dyDescent="0.25">
      <c r="A29" s="12" t="s">
        <v>167</v>
      </c>
      <c r="B29" s="13">
        <f>SUM(B8:B28)</f>
        <v>267376483</v>
      </c>
    </row>
  </sheetData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6"/>
  <sheetViews>
    <sheetView workbookViewId="0">
      <selection sqref="A1:E1"/>
    </sheetView>
  </sheetViews>
  <sheetFormatPr defaultRowHeight="15" x14ac:dyDescent="0.25"/>
  <cols>
    <col min="1" max="1" width="8.7109375" style="101" bestFit="1" customWidth="1"/>
    <col min="2" max="2" width="42.5703125" style="101" bestFit="1" customWidth="1"/>
    <col min="3" max="3" width="10" style="101" bestFit="1" customWidth="1"/>
    <col min="4" max="4" width="12.140625" style="101" customWidth="1"/>
    <col min="5" max="5" width="11.28515625" style="101" customWidth="1"/>
    <col min="6" max="16384" width="9.140625" style="101"/>
  </cols>
  <sheetData>
    <row r="1" spans="1:5" x14ac:dyDescent="0.25">
      <c r="A1" s="232" t="s">
        <v>647</v>
      </c>
      <c r="B1" s="233"/>
      <c r="C1" s="233"/>
      <c r="D1" s="233"/>
      <c r="E1" s="234"/>
    </row>
    <row r="2" spans="1:5" x14ac:dyDescent="0.25">
      <c r="A2" s="102" t="s">
        <v>164</v>
      </c>
      <c r="B2" s="295" t="s">
        <v>371</v>
      </c>
      <c r="C2" s="295"/>
      <c r="D2" s="295"/>
      <c r="E2" s="295"/>
    </row>
    <row r="3" spans="1:5" ht="21" x14ac:dyDescent="0.25">
      <c r="A3" s="102" t="s">
        <v>170</v>
      </c>
      <c r="B3" s="295" t="s">
        <v>171</v>
      </c>
      <c r="C3" s="295"/>
      <c r="D3" s="295"/>
      <c r="E3" s="295"/>
    </row>
    <row r="4" spans="1:5" x14ac:dyDescent="0.25">
      <c r="A4" s="298" t="s">
        <v>201</v>
      </c>
      <c r="B4" s="299"/>
      <c r="C4" s="299"/>
      <c r="D4" s="299"/>
      <c r="E4" s="300"/>
    </row>
    <row r="5" spans="1:5" x14ac:dyDescent="0.25">
      <c r="A5" s="294" t="s">
        <v>172</v>
      </c>
      <c r="B5" s="294" t="s">
        <v>173</v>
      </c>
      <c r="C5" s="295"/>
      <c r="D5" s="295"/>
      <c r="E5" s="295"/>
    </row>
    <row r="6" spans="1:5" ht="41.25" customHeight="1" x14ac:dyDescent="0.25">
      <c r="A6" s="294"/>
      <c r="B6" s="294"/>
      <c r="C6" s="102" t="s">
        <v>365</v>
      </c>
      <c r="D6" s="102" t="s">
        <v>366</v>
      </c>
      <c r="E6" s="104" t="s">
        <v>367</v>
      </c>
    </row>
    <row r="7" spans="1:5" x14ac:dyDescent="0.25">
      <c r="A7" s="104">
        <v>1</v>
      </c>
      <c r="B7" s="104">
        <v>2</v>
      </c>
      <c r="C7" s="104">
        <v>3</v>
      </c>
      <c r="D7" s="104">
        <v>4</v>
      </c>
      <c r="E7" s="104">
        <v>5</v>
      </c>
    </row>
    <row r="8" spans="1:5" x14ac:dyDescent="0.25">
      <c r="A8" s="294" t="s">
        <v>162</v>
      </c>
      <c r="B8" s="294"/>
      <c r="C8" s="294"/>
      <c r="D8" s="294"/>
      <c r="E8" s="294"/>
    </row>
    <row r="9" spans="1:5" x14ac:dyDescent="0.25">
      <c r="A9" s="155" t="s">
        <v>3</v>
      </c>
      <c r="B9" s="105" t="s">
        <v>4</v>
      </c>
      <c r="C9" s="106"/>
      <c r="D9" s="106"/>
      <c r="E9" s="106"/>
    </row>
    <row r="10" spans="1:5" x14ac:dyDescent="0.25">
      <c r="A10" s="156" t="s">
        <v>228</v>
      </c>
      <c r="B10" s="107" t="s">
        <v>5</v>
      </c>
      <c r="C10" s="59"/>
      <c r="D10" s="59"/>
      <c r="E10" s="59"/>
    </row>
    <row r="11" spans="1:5" x14ac:dyDescent="0.25">
      <c r="A11" s="156" t="s">
        <v>289</v>
      </c>
      <c r="B11" s="107" t="s">
        <v>6</v>
      </c>
      <c r="C11" s="59"/>
      <c r="D11" s="59"/>
      <c r="E11" s="59"/>
    </row>
    <row r="12" spans="1:5" ht="22.5" x14ac:dyDescent="0.25">
      <c r="A12" s="156" t="s">
        <v>229</v>
      </c>
      <c r="B12" s="107" t="s">
        <v>7</v>
      </c>
      <c r="C12" s="59"/>
      <c r="D12" s="59"/>
      <c r="E12" s="59"/>
    </row>
    <row r="13" spans="1:5" x14ac:dyDescent="0.25">
      <c r="A13" s="156" t="s">
        <v>230</v>
      </c>
      <c r="B13" s="107" t="s">
        <v>8</v>
      </c>
      <c r="C13" s="59"/>
      <c r="D13" s="59"/>
      <c r="E13" s="59"/>
    </row>
    <row r="14" spans="1:5" x14ac:dyDescent="0.25">
      <c r="A14" s="156" t="s">
        <v>231</v>
      </c>
      <c r="B14" s="107" t="s">
        <v>9</v>
      </c>
      <c r="C14" s="59"/>
      <c r="D14" s="59"/>
      <c r="E14" s="59"/>
    </row>
    <row r="15" spans="1:5" x14ac:dyDescent="0.25">
      <c r="A15" s="156" t="s">
        <v>232</v>
      </c>
      <c r="B15" s="107" t="s">
        <v>10</v>
      </c>
      <c r="C15" s="59"/>
      <c r="D15" s="59"/>
      <c r="E15" s="59"/>
    </row>
    <row r="16" spans="1:5" x14ac:dyDescent="0.25">
      <c r="A16" s="156"/>
      <c r="B16" s="107"/>
      <c r="C16" s="59"/>
      <c r="D16" s="59"/>
      <c r="E16" s="59"/>
    </row>
    <row r="17" spans="1:5" ht="21" x14ac:dyDescent="0.25">
      <c r="A17" s="155" t="s">
        <v>11</v>
      </c>
      <c r="B17" s="105" t="s">
        <v>12</v>
      </c>
      <c r="C17" s="108"/>
      <c r="D17" s="106"/>
      <c r="E17" s="108"/>
    </row>
    <row r="18" spans="1:5" x14ac:dyDescent="0.25">
      <c r="A18" s="156" t="s">
        <v>234</v>
      </c>
      <c r="B18" s="107" t="s">
        <v>13</v>
      </c>
      <c r="C18" s="59"/>
      <c r="D18" s="59"/>
      <c r="E18" s="59"/>
    </row>
    <row r="19" spans="1:5" x14ac:dyDescent="0.25">
      <c r="A19" s="156" t="s">
        <v>235</v>
      </c>
      <c r="B19" s="107" t="s">
        <v>14</v>
      </c>
      <c r="C19" s="59"/>
      <c r="D19" s="59"/>
      <c r="E19" s="59"/>
    </row>
    <row r="20" spans="1:5" ht="22.5" x14ac:dyDescent="0.25">
      <c r="A20" s="156" t="s">
        <v>236</v>
      </c>
      <c r="B20" s="107" t="s">
        <v>174</v>
      </c>
      <c r="C20" s="59"/>
      <c r="D20" s="59"/>
      <c r="E20" s="59"/>
    </row>
    <row r="21" spans="1:5" ht="22.5" x14ac:dyDescent="0.25">
      <c r="A21" s="156" t="s">
        <v>237</v>
      </c>
      <c r="B21" s="107" t="s">
        <v>175</v>
      </c>
      <c r="C21" s="59"/>
      <c r="D21" s="59"/>
      <c r="E21" s="59"/>
    </row>
    <row r="22" spans="1:5" x14ac:dyDescent="0.25">
      <c r="A22" s="156" t="s">
        <v>238</v>
      </c>
      <c r="B22" s="107" t="s">
        <v>17</v>
      </c>
      <c r="C22" s="109"/>
      <c r="D22" s="59"/>
      <c r="E22" s="109"/>
    </row>
    <row r="23" spans="1:5" x14ac:dyDescent="0.25">
      <c r="A23" s="156" t="s">
        <v>239</v>
      </c>
      <c r="B23" s="107" t="s">
        <v>18</v>
      </c>
      <c r="C23" s="59"/>
      <c r="D23" s="59"/>
      <c r="E23" s="59"/>
    </row>
    <row r="24" spans="1:5" ht="21" x14ac:dyDescent="0.25">
      <c r="A24" s="155" t="s">
        <v>19</v>
      </c>
      <c r="B24" s="105" t="s">
        <v>20</v>
      </c>
      <c r="C24" s="106"/>
      <c r="D24" s="106"/>
      <c r="E24" s="106"/>
    </row>
    <row r="25" spans="1:5" x14ac:dyDescent="0.25">
      <c r="A25" s="156" t="s">
        <v>240</v>
      </c>
      <c r="B25" s="107" t="s">
        <v>21</v>
      </c>
      <c r="C25" s="59"/>
      <c r="D25" s="59"/>
      <c r="E25" s="59"/>
    </row>
    <row r="26" spans="1:5" ht="22.5" x14ac:dyDescent="0.25">
      <c r="A26" s="156" t="s">
        <v>241</v>
      </c>
      <c r="B26" s="107" t="s">
        <v>22</v>
      </c>
      <c r="C26" s="59"/>
      <c r="D26" s="59"/>
      <c r="E26" s="59"/>
    </row>
    <row r="27" spans="1:5" ht="22.5" x14ac:dyDescent="0.25">
      <c r="A27" s="156" t="s">
        <v>242</v>
      </c>
      <c r="B27" s="107" t="s">
        <v>176</v>
      </c>
      <c r="C27" s="59"/>
      <c r="D27" s="59"/>
      <c r="E27" s="59"/>
    </row>
    <row r="28" spans="1:5" ht="22.5" x14ac:dyDescent="0.25">
      <c r="A28" s="156" t="s">
        <v>243</v>
      </c>
      <c r="B28" s="107" t="s">
        <v>177</v>
      </c>
      <c r="C28" s="59"/>
      <c r="D28" s="59"/>
      <c r="E28" s="59"/>
    </row>
    <row r="29" spans="1:5" x14ac:dyDescent="0.25">
      <c r="A29" s="156" t="s">
        <v>244</v>
      </c>
      <c r="B29" s="107" t="s">
        <v>25</v>
      </c>
      <c r="C29" s="59"/>
      <c r="D29" s="59"/>
      <c r="E29" s="59"/>
    </row>
    <row r="30" spans="1:5" x14ac:dyDescent="0.25">
      <c r="A30" s="156" t="s">
        <v>245</v>
      </c>
      <c r="B30" s="107" t="s">
        <v>26</v>
      </c>
      <c r="C30" s="59"/>
      <c r="D30" s="59"/>
      <c r="E30" s="59"/>
    </row>
    <row r="31" spans="1:5" x14ac:dyDescent="0.25">
      <c r="A31" s="155" t="s">
        <v>27</v>
      </c>
      <c r="B31" s="105" t="s">
        <v>28</v>
      </c>
      <c r="C31" s="106"/>
      <c r="D31" s="106"/>
      <c r="E31" s="106"/>
    </row>
    <row r="32" spans="1:5" x14ac:dyDescent="0.25">
      <c r="A32" s="156" t="s">
        <v>246</v>
      </c>
      <c r="B32" s="107" t="s">
        <v>29</v>
      </c>
      <c r="C32" s="59"/>
      <c r="D32" s="59"/>
      <c r="E32" s="59"/>
    </row>
    <row r="33" spans="1:5" x14ac:dyDescent="0.25">
      <c r="A33" s="156" t="s">
        <v>247</v>
      </c>
      <c r="B33" s="107" t="s">
        <v>30</v>
      </c>
      <c r="C33" s="59"/>
      <c r="D33" s="59"/>
      <c r="E33" s="59"/>
    </row>
    <row r="34" spans="1:5" x14ac:dyDescent="0.25">
      <c r="A34" s="156" t="s">
        <v>248</v>
      </c>
      <c r="B34" s="107" t="s">
        <v>31</v>
      </c>
      <c r="C34" s="59"/>
      <c r="D34" s="59"/>
      <c r="E34" s="59"/>
    </row>
    <row r="35" spans="1:5" x14ac:dyDescent="0.25">
      <c r="A35" s="156" t="s">
        <v>249</v>
      </c>
      <c r="B35" s="107" t="s">
        <v>32</v>
      </c>
      <c r="C35" s="59"/>
      <c r="D35" s="59"/>
      <c r="E35" s="59"/>
    </row>
    <row r="36" spans="1:5" x14ac:dyDescent="0.25">
      <c r="A36" s="156" t="s">
        <v>250</v>
      </c>
      <c r="B36" s="107" t="s">
        <v>33</v>
      </c>
      <c r="C36" s="59"/>
      <c r="D36" s="59"/>
      <c r="E36" s="59"/>
    </row>
    <row r="37" spans="1:5" x14ac:dyDescent="0.25">
      <c r="A37" s="156" t="s">
        <v>251</v>
      </c>
      <c r="B37" s="107" t="s">
        <v>34</v>
      </c>
      <c r="C37" s="59"/>
      <c r="D37" s="59"/>
      <c r="E37" s="59"/>
    </row>
    <row r="38" spans="1:5" x14ac:dyDescent="0.25">
      <c r="A38" s="155" t="s">
        <v>35</v>
      </c>
      <c r="B38" s="105" t="s">
        <v>36</v>
      </c>
      <c r="C38" s="108">
        <f>SUM(C39:C48)</f>
        <v>200000</v>
      </c>
      <c r="D38" s="108">
        <f t="shared" ref="D38:E38" si="0">SUM(D39:D48)</f>
        <v>152733</v>
      </c>
      <c r="E38" s="108">
        <f t="shared" si="0"/>
        <v>152733</v>
      </c>
    </row>
    <row r="39" spans="1:5" x14ac:dyDescent="0.25">
      <c r="A39" s="156" t="s">
        <v>252</v>
      </c>
      <c r="B39" s="107" t="s">
        <v>37</v>
      </c>
      <c r="C39" s="59"/>
      <c r="D39" s="59"/>
      <c r="E39" s="59"/>
    </row>
    <row r="40" spans="1:5" x14ac:dyDescent="0.25">
      <c r="A40" s="156" t="s">
        <v>253</v>
      </c>
      <c r="B40" s="107" t="s">
        <v>38</v>
      </c>
      <c r="C40" s="109">
        <v>200000</v>
      </c>
      <c r="D40" s="59">
        <v>148100</v>
      </c>
      <c r="E40" s="109">
        <v>148100</v>
      </c>
    </row>
    <row r="41" spans="1:5" x14ac:dyDescent="0.25">
      <c r="A41" s="156" t="s">
        <v>254</v>
      </c>
      <c r="B41" s="107" t="s">
        <v>39</v>
      </c>
      <c r="C41" s="59"/>
      <c r="D41" s="59"/>
      <c r="E41" s="59"/>
    </row>
    <row r="42" spans="1:5" x14ac:dyDescent="0.25">
      <c r="A42" s="156" t="s">
        <v>255</v>
      </c>
      <c r="B42" s="107" t="s">
        <v>40</v>
      </c>
      <c r="C42" s="59"/>
      <c r="D42" s="59"/>
      <c r="E42" s="59"/>
    </row>
    <row r="43" spans="1:5" x14ac:dyDescent="0.25">
      <c r="A43" s="156" t="s">
        <v>256</v>
      </c>
      <c r="B43" s="107" t="s">
        <v>41</v>
      </c>
      <c r="C43" s="59"/>
      <c r="D43" s="59"/>
      <c r="E43" s="59"/>
    </row>
    <row r="44" spans="1:5" x14ac:dyDescent="0.25">
      <c r="A44" s="156" t="s">
        <v>257</v>
      </c>
      <c r="B44" s="107" t="s">
        <v>42</v>
      </c>
      <c r="C44" s="59"/>
      <c r="D44" s="59"/>
      <c r="E44" s="59"/>
    </row>
    <row r="45" spans="1:5" x14ac:dyDescent="0.25">
      <c r="A45" s="156" t="s">
        <v>258</v>
      </c>
      <c r="B45" s="107" t="s">
        <v>43</v>
      </c>
      <c r="C45" s="59"/>
      <c r="D45" s="59"/>
      <c r="E45" s="59"/>
    </row>
    <row r="46" spans="1:5" x14ac:dyDescent="0.25">
      <c r="A46" s="156" t="s">
        <v>259</v>
      </c>
      <c r="B46" s="107" t="s">
        <v>44</v>
      </c>
      <c r="C46" s="59">
        <v>0</v>
      </c>
      <c r="D46" s="59">
        <v>60</v>
      </c>
      <c r="E46" s="59">
        <v>60</v>
      </c>
    </row>
    <row r="47" spans="1:5" x14ac:dyDescent="0.25">
      <c r="A47" s="156" t="s">
        <v>260</v>
      </c>
      <c r="B47" s="107" t="s">
        <v>45</v>
      </c>
      <c r="C47" s="59"/>
      <c r="D47" s="59"/>
      <c r="E47" s="59"/>
    </row>
    <row r="48" spans="1:5" x14ac:dyDescent="0.25">
      <c r="A48" s="156" t="s">
        <v>261</v>
      </c>
      <c r="B48" s="107" t="s">
        <v>46</v>
      </c>
      <c r="C48" s="59">
        <v>0</v>
      </c>
      <c r="D48" s="59">
        <v>4573</v>
      </c>
      <c r="E48" s="59">
        <v>4573</v>
      </c>
    </row>
    <row r="49" spans="1:5" x14ac:dyDescent="0.25">
      <c r="A49" s="155" t="s">
        <v>47</v>
      </c>
      <c r="B49" s="105" t="s">
        <v>48</v>
      </c>
      <c r="C49" s="106"/>
      <c r="D49" s="106"/>
      <c r="E49" s="106"/>
    </row>
    <row r="50" spans="1:5" x14ac:dyDescent="0.25">
      <c r="A50" s="156" t="s">
        <v>262</v>
      </c>
      <c r="B50" s="107" t="s">
        <v>49</v>
      </c>
      <c r="C50" s="59"/>
      <c r="D50" s="59"/>
      <c r="E50" s="59"/>
    </row>
    <row r="51" spans="1:5" x14ac:dyDescent="0.25">
      <c r="A51" s="156" t="s">
        <v>263</v>
      </c>
      <c r="B51" s="107" t="s">
        <v>50</v>
      </c>
      <c r="C51" s="59"/>
      <c r="D51" s="59"/>
      <c r="E51" s="59"/>
    </row>
    <row r="52" spans="1:5" x14ac:dyDescent="0.25">
      <c r="A52" s="156" t="s">
        <v>264</v>
      </c>
      <c r="B52" s="107" t="s">
        <v>51</v>
      </c>
      <c r="C52" s="59"/>
      <c r="D52" s="59"/>
      <c r="E52" s="59"/>
    </row>
    <row r="53" spans="1:5" x14ac:dyDescent="0.25">
      <c r="A53" s="156" t="s">
        <v>265</v>
      </c>
      <c r="B53" s="107" t="s">
        <v>52</v>
      </c>
      <c r="C53" s="59"/>
      <c r="D53" s="59"/>
      <c r="E53" s="59"/>
    </row>
    <row r="54" spans="1:5" x14ac:dyDescent="0.25">
      <c r="A54" s="156" t="s">
        <v>266</v>
      </c>
      <c r="B54" s="107" t="s">
        <v>53</v>
      </c>
      <c r="C54" s="59"/>
      <c r="D54" s="59"/>
      <c r="E54" s="59"/>
    </row>
    <row r="55" spans="1:5" x14ac:dyDescent="0.25">
      <c r="A55" s="155" t="s">
        <v>54</v>
      </c>
      <c r="B55" s="105" t="s">
        <v>55</v>
      </c>
      <c r="C55" s="106"/>
      <c r="D55" s="106"/>
      <c r="E55" s="106"/>
    </row>
    <row r="56" spans="1:5" ht="22.5" x14ac:dyDescent="0.25">
      <c r="A56" s="156" t="s">
        <v>267</v>
      </c>
      <c r="B56" s="107" t="s">
        <v>56</v>
      </c>
      <c r="C56" s="59"/>
      <c r="D56" s="59"/>
      <c r="E56" s="59"/>
    </row>
    <row r="57" spans="1:5" ht="22.5" x14ac:dyDescent="0.25">
      <c r="A57" s="156" t="s">
        <v>268</v>
      </c>
      <c r="B57" s="107" t="s">
        <v>57</v>
      </c>
      <c r="C57" s="59"/>
      <c r="D57" s="59"/>
      <c r="E57" s="59"/>
    </row>
    <row r="58" spans="1:5" x14ac:dyDescent="0.25">
      <c r="A58" s="156" t="s">
        <v>269</v>
      </c>
      <c r="B58" s="107" t="s">
        <v>58</v>
      </c>
      <c r="C58" s="59"/>
      <c r="D58" s="59"/>
      <c r="E58" s="59"/>
    </row>
    <row r="59" spans="1:5" x14ac:dyDescent="0.25">
      <c r="A59" s="156" t="s">
        <v>270</v>
      </c>
      <c r="B59" s="107" t="s">
        <v>59</v>
      </c>
      <c r="C59" s="59"/>
      <c r="D59" s="59"/>
      <c r="E59" s="59"/>
    </row>
    <row r="60" spans="1:5" x14ac:dyDescent="0.25">
      <c r="A60" s="155" t="s">
        <v>60</v>
      </c>
      <c r="B60" s="105" t="s">
        <v>61</v>
      </c>
      <c r="C60" s="106"/>
      <c r="D60" s="106"/>
      <c r="E60" s="106"/>
    </row>
    <row r="61" spans="1:5" ht="22.5" x14ac:dyDescent="0.25">
      <c r="A61" s="156" t="s">
        <v>271</v>
      </c>
      <c r="B61" s="107" t="s">
        <v>62</v>
      </c>
      <c r="C61" s="59"/>
      <c r="D61" s="59"/>
      <c r="E61" s="59"/>
    </row>
    <row r="62" spans="1:5" ht="22.5" x14ac:dyDescent="0.25">
      <c r="A62" s="156" t="s">
        <v>272</v>
      </c>
      <c r="B62" s="107" t="s">
        <v>63</v>
      </c>
      <c r="C62" s="59"/>
      <c r="D62" s="59"/>
      <c r="E62" s="59"/>
    </row>
    <row r="63" spans="1:5" x14ac:dyDescent="0.25">
      <c r="A63" s="156" t="s">
        <v>273</v>
      </c>
      <c r="B63" s="107" t="s">
        <v>64</v>
      </c>
      <c r="C63" s="59"/>
      <c r="D63" s="59"/>
      <c r="E63" s="59"/>
    </row>
    <row r="64" spans="1:5" x14ac:dyDescent="0.25">
      <c r="A64" s="156" t="s">
        <v>274</v>
      </c>
      <c r="B64" s="107" t="s">
        <v>65</v>
      </c>
      <c r="C64" s="59"/>
      <c r="D64" s="59"/>
      <c r="E64" s="59"/>
    </row>
    <row r="65" spans="1:5" x14ac:dyDescent="0.25">
      <c r="A65" s="155" t="s">
        <v>66</v>
      </c>
      <c r="B65" s="105" t="s">
        <v>67</v>
      </c>
      <c r="C65" s="108">
        <f>C38</f>
        <v>200000</v>
      </c>
      <c r="D65" s="108">
        <f t="shared" ref="D65:E65" si="1">D38</f>
        <v>152733</v>
      </c>
      <c r="E65" s="108">
        <f t="shared" si="1"/>
        <v>152733</v>
      </c>
    </row>
    <row r="66" spans="1:5" ht="21" x14ac:dyDescent="0.25">
      <c r="A66" s="155" t="s">
        <v>178</v>
      </c>
      <c r="B66" s="105" t="s">
        <v>69</v>
      </c>
      <c r="C66" s="106"/>
      <c r="D66" s="106"/>
      <c r="E66" s="106"/>
    </row>
    <row r="67" spans="1:5" x14ac:dyDescent="0.25">
      <c r="A67" s="156" t="s">
        <v>309</v>
      </c>
      <c r="B67" s="107" t="s">
        <v>70</v>
      </c>
      <c r="C67" s="59"/>
      <c r="D67" s="59"/>
      <c r="E67" s="59"/>
    </row>
    <row r="68" spans="1:5" ht="22.5" x14ac:dyDescent="0.25">
      <c r="A68" s="156" t="s">
        <v>276</v>
      </c>
      <c r="B68" s="107" t="s">
        <v>71</v>
      </c>
      <c r="C68" s="59"/>
      <c r="D68" s="59"/>
      <c r="E68" s="59"/>
    </row>
    <row r="69" spans="1:5" x14ac:dyDescent="0.25">
      <c r="A69" s="156" t="s">
        <v>277</v>
      </c>
      <c r="B69" s="107" t="s">
        <v>179</v>
      </c>
      <c r="C69" s="59"/>
      <c r="D69" s="59"/>
      <c r="E69" s="59"/>
    </row>
    <row r="70" spans="1:5" x14ac:dyDescent="0.25">
      <c r="A70" s="155" t="s">
        <v>73</v>
      </c>
      <c r="B70" s="105" t="s">
        <v>74</v>
      </c>
      <c r="C70" s="106"/>
      <c r="D70" s="106"/>
      <c r="E70" s="106"/>
    </row>
    <row r="71" spans="1:5" x14ac:dyDescent="0.25">
      <c r="A71" s="156" t="s">
        <v>278</v>
      </c>
      <c r="B71" s="107" t="s">
        <v>75</v>
      </c>
      <c r="C71" s="59"/>
      <c r="D71" s="59"/>
      <c r="E71" s="59"/>
    </row>
    <row r="72" spans="1:5" x14ac:dyDescent="0.25">
      <c r="A72" s="156" t="s">
        <v>279</v>
      </c>
      <c r="B72" s="107" t="s">
        <v>76</v>
      </c>
      <c r="C72" s="59"/>
      <c r="D72" s="59"/>
      <c r="E72" s="59"/>
    </row>
    <row r="73" spans="1:5" x14ac:dyDescent="0.25">
      <c r="A73" s="156" t="s">
        <v>280</v>
      </c>
      <c r="B73" s="107" t="s">
        <v>77</v>
      </c>
      <c r="C73" s="59"/>
      <c r="D73" s="59"/>
      <c r="E73" s="59"/>
    </row>
    <row r="74" spans="1:5" x14ac:dyDescent="0.25">
      <c r="A74" s="156" t="s">
        <v>281</v>
      </c>
      <c r="B74" s="107" t="s">
        <v>78</v>
      </c>
      <c r="C74" s="59"/>
      <c r="D74" s="59"/>
      <c r="E74" s="59"/>
    </row>
    <row r="75" spans="1:5" x14ac:dyDescent="0.25">
      <c r="A75" s="155" t="s">
        <v>79</v>
      </c>
      <c r="B75" s="105" t="s">
        <v>80</v>
      </c>
      <c r="C75" s="108">
        <f>C76</f>
        <v>50000</v>
      </c>
      <c r="D75" s="108">
        <f t="shared" ref="D75:E75" si="2">D76</f>
        <v>163154</v>
      </c>
      <c r="E75" s="108">
        <f t="shared" si="2"/>
        <v>163154</v>
      </c>
    </row>
    <row r="76" spans="1:5" x14ac:dyDescent="0.25">
      <c r="A76" s="156" t="s">
        <v>282</v>
      </c>
      <c r="B76" s="107" t="s">
        <v>81</v>
      </c>
      <c r="C76" s="109">
        <v>50000</v>
      </c>
      <c r="D76" s="59">
        <v>163154</v>
      </c>
      <c r="E76" s="109">
        <v>163154</v>
      </c>
    </row>
    <row r="77" spans="1:5" x14ac:dyDescent="0.25">
      <c r="A77" s="156" t="s">
        <v>283</v>
      </c>
      <c r="B77" s="107" t="s">
        <v>82</v>
      </c>
      <c r="C77" s="59"/>
      <c r="D77" s="59"/>
      <c r="E77" s="59"/>
    </row>
    <row r="78" spans="1:5" x14ac:dyDescent="0.25">
      <c r="A78" s="155" t="s">
        <v>83</v>
      </c>
      <c r="B78" s="105" t="s">
        <v>84</v>
      </c>
      <c r="C78" s="108">
        <f>C82</f>
        <v>12775025</v>
      </c>
      <c r="D78" s="108">
        <f t="shared" ref="D78:E78" si="3">D82</f>
        <v>13832889</v>
      </c>
      <c r="E78" s="108">
        <f t="shared" si="3"/>
        <v>13832889</v>
      </c>
    </row>
    <row r="79" spans="1:5" x14ac:dyDescent="0.25">
      <c r="A79" s="156" t="s">
        <v>284</v>
      </c>
      <c r="B79" s="107" t="s">
        <v>85</v>
      </c>
      <c r="C79" s="59"/>
      <c r="D79" s="59"/>
      <c r="E79" s="59"/>
    </row>
    <row r="80" spans="1:5" x14ac:dyDescent="0.25">
      <c r="A80" s="156" t="s">
        <v>285</v>
      </c>
      <c r="B80" s="107" t="s">
        <v>86</v>
      </c>
      <c r="C80" s="59"/>
      <c r="D80" s="59"/>
      <c r="E80" s="59"/>
    </row>
    <row r="81" spans="1:5" x14ac:dyDescent="0.25">
      <c r="A81" s="156" t="s">
        <v>286</v>
      </c>
      <c r="B81" s="107" t="s">
        <v>87</v>
      </c>
      <c r="C81" s="59"/>
      <c r="D81" s="59"/>
      <c r="E81" s="59"/>
    </row>
    <row r="82" spans="1:5" x14ac:dyDescent="0.25">
      <c r="A82" s="156" t="s">
        <v>287</v>
      </c>
      <c r="B82" s="107" t="s">
        <v>200</v>
      </c>
      <c r="C82" s="109">
        <v>12775025</v>
      </c>
      <c r="D82" s="59">
        <v>13832889</v>
      </c>
      <c r="E82" s="109">
        <v>13832889</v>
      </c>
    </row>
    <row r="83" spans="1:5" x14ac:dyDescent="0.25">
      <c r="A83" s="155" t="s">
        <v>88</v>
      </c>
      <c r="B83" s="105" t="s">
        <v>89</v>
      </c>
      <c r="C83" s="106"/>
      <c r="D83" s="106"/>
      <c r="E83" s="106"/>
    </row>
    <row r="84" spans="1:5" x14ac:dyDescent="0.25">
      <c r="A84" s="156" t="s">
        <v>90</v>
      </c>
      <c r="B84" s="107" t="s">
        <v>91</v>
      </c>
      <c r="C84" s="59"/>
      <c r="D84" s="59"/>
      <c r="E84" s="59"/>
    </row>
    <row r="85" spans="1:5" x14ac:dyDescent="0.25">
      <c r="A85" s="156" t="s">
        <v>92</v>
      </c>
      <c r="B85" s="107" t="s">
        <v>93</v>
      </c>
      <c r="C85" s="59"/>
      <c r="D85" s="59"/>
      <c r="E85" s="59"/>
    </row>
    <row r="86" spans="1:5" x14ac:dyDescent="0.25">
      <c r="A86" s="156" t="s">
        <v>94</v>
      </c>
      <c r="B86" s="107" t="s">
        <v>95</v>
      </c>
      <c r="C86" s="59"/>
      <c r="D86" s="59"/>
      <c r="E86" s="59"/>
    </row>
    <row r="87" spans="1:5" x14ac:dyDescent="0.25">
      <c r="A87" s="156" t="s">
        <v>96</v>
      </c>
      <c r="B87" s="107" t="s">
        <v>97</v>
      </c>
      <c r="C87" s="59"/>
      <c r="D87" s="59"/>
      <c r="E87" s="59"/>
    </row>
    <row r="88" spans="1:5" ht="21" x14ac:dyDescent="0.25">
      <c r="A88" s="155" t="s">
        <v>98</v>
      </c>
      <c r="B88" s="105" t="s">
        <v>99</v>
      </c>
      <c r="C88" s="106"/>
      <c r="D88" s="106"/>
      <c r="E88" s="106"/>
    </row>
    <row r="89" spans="1:5" ht="21" x14ac:dyDescent="0.25">
      <c r="A89" s="155" t="s">
        <v>100</v>
      </c>
      <c r="B89" s="105" t="s">
        <v>101</v>
      </c>
      <c r="C89" s="108">
        <f>C78+C75</f>
        <v>12825025</v>
      </c>
      <c r="D89" s="108">
        <f t="shared" ref="D89:E89" si="4">D78+D75</f>
        <v>13996043</v>
      </c>
      <c r="E89" s="108">
        <f t="shared" si="4"/>
        <v>13996043</v>
      </c>
    </row>
    <row r="90" spans="1:5" x14ac:dyDescent="0.25">
      <c r="A90" s="155" t="s">
        <v>102</v>
      </c>
      <c r="B90" s="105" t="s">
        <v>180</v>
      </c>
      <c r="C90" s="108">
        <f>C65+C89</f>
        <v>13025025</v>
      </c>
      <c r="D90" s="108">
        <f t="shared" ref="D90:E90" si="5">D65+D89</f>
        <v>14148776</v>
      </c>
      <c r="E90" s="108">
        <f t="shared" si="5"/>
        <v>14148776</v>
      </c>
    </row>
    <row r="91" spans="1:5" x14ac:dyDescent="0.25">
      <c r="A91" s="111"/>
      <c r="B91" s="111"/>
      <c r="C91" s="111"/>
      <c r="D91" s="111"/>
      <c r="E91" s="111"/>
    </row>
    <row r="92" spans="1:5" x14ac:dyDescent="0.25">
      <c r="A92" s="112"/>
      <c r="B92" s="112"/>
      <c r="C92" s="111"/>
      <c r="D92" s="111"/>
      <c r="E92" s="111"/>
    </row>
    <row r="93" spans="1:5" x14ac:dyDescent="0.25">
      <c r="A93" s="113"/>
      <c r="B93" s="113"/>
      <c r="C93" s="114"/>
      <c r="D93" s="114"/>
    </row>
    <row r="94" spans="1:5" ht="15" customHeight="1" x14ac:dyDescent="0.25">
      <c r="A94" s="294" t="s">
        <v>172</v>
      </c>
      <c r="B94" s="294" t="s">
        <v>173</v>
      </c>
      <c r="C94" s="295" t="s">
        <v>371</v>
      </c>
      <c r="D94" s="295"/>
      <c r="E94" s="295"/>
    </row>
    <row r="95" spans="1:5" ht="21" x14ac:dyDescent="0.25">
      <c r="A95" s="294"/>
      <c r="B95" s="294"/>
      <c r="C95" s="102" t="s">
        <v>365</v>
      </c>
      <c r="D95" s="102" t="s">
        <v>366</v>
      </c>
      <c r="E95" s="104" t="s">
        <v>367</v>
      </c>
    </row>
    <row r="96" spans="1:5" x14ac:dyDescent="0.25">
      <c r="A96" s="104">
        <v>1</v>
      </c>
      <c r="B96" s="104">
        <v>2</v>
      </c>
      <c r="C96" s="104">
        <v>3</v>
      </c>
      <c r="D96" s="104">
        <v>4</v>
      </c>
      <c r="E96" s="104">
        <v>5</v>
      </c>
    </row>
    <row r="97" spans="1:5" x14ac:dyDescent="0.25">
      <c r="A97" s="294" t="s">
        <v>163</v>
      </c>
      <c r="B97" s="294"/>
      <c r="C97" s="294"/>
      <c r="D97" s="294"/>
      <c r="E97" s="294"/>
    </row>
    <row r="98" spans="1:5" x14ac:dyDescent="0.25">
      <c r="A98" s="155" t="s">
        <v>3</v>
      </c>
      <c r="B98" s="105" t="s">
        <v>306</v>
      </c>
      <c r="C98" s="108">
        <f>C99+C100+C101+C102+C103</f>
        <v>11259525</v>
      </c>
      <c r="D98" s="108">
        <f t="shared" ref="D98:E98" si="6">D99+D100+D101+D102+D103</f>
        <v>10995791</v>
      </c>
      <c r="E98" s="108">
        <f t="shared" si="6"/>
        <v>10135510</v>
      </c>
    </row>
    <row r="99" spans="1:5" x14ac:dyDescent="0.25">
      <c r="A99" s="145" t="s">
        <v>228</v>
      </c>
      <c r="B99" s="107" t="s">
        <v>107</v>
      </c>
      <c r="C99" s="109">
        <v>6095000</v>
      </c>
      <c r="D99" s="59">
        <v>5939128</v>
      </c>
      <c r="E99" s="109">
        <v>5939128</v>
      </c>
    </row>
    <row r="100" spans="1:5" x14ac:dyDescent="0.25">
      <c r="A100" s="145" t="s">
        <v>289</v>
      </c>
      <c r="B100" s="107" t="s">
        <v>108</v>
      </c>
      <c r="C100" s="109">
        <v>1188525</v>
      </c>
      <c r="D100" s="59">
        <v>1215680</v>
      </c>
      <c r="E100" s="109">
        <v>1215680</v>
      </c>
    </row>
    <row r="101" spans="1:5" x14ac:dyDescent="0.25">
      <c r="A101" s="145" t="s">
        <v>229</v>
      </c>
      <c r="B101" s="107" t="s">
        <v>109</v>
      </c>
      <c r="C101" s="109">
        <v>3976000</v>
      </c>
      <c r="D101" s="59">
        <v>3840983</v>
      </c>
      <c r="E101" s="109">
        <v>2980702</v>
      </c>
    </row>
    <row r="102" spans="1:5" x14ac:dyDescent="0.25">
      <c r="A102" s="145" t="s">
        <v>230</v>
      </c>
      <c r="B102" s="107" t="s">
        <v>110</v>
      </c>
      <c r="C102" s="59"/>
      <c r="D102" s="59"/>
      <c r="E102" s="59"/>
    </row>
    <row r="103" spans="1:5" x14ac:dyDescent="0.25">
      <c r="A103" s="145" t="s">
        <v>231</v>
      </c>
      <c r="B103" s="107" t="s">
        <v>111</v>
      </c>
      <c r="C103" s="59"/>
      <c r="D103" s="59"/>
      <c r="E103" s="59"/>
    </row>
    <row r="104" spans="1:5" x14ac:dyDescent="0.25">
      <c r="A104" s="145" t="s">
        <v>232</v>
      </c>
      <c r="B104" s="107" t="s">
        <v>112</v>
      </c>
      <c r="C104" s="59"/>
      <c r="D104" s="59"/>
      <c r="E104" s="59"/>
    </row>
    <row r="105" spans="1:5" x14ac:dyDescent="0.25">
      <c r="A105" s="145" t="s">
        <v>233</v>
      </c>
      <c r="B105" s="115" t="s">
        <v>113</v>
      </c>
      <c r="C105" s="59"/>
      <c r="D105" s="59"/>
      <c r="E105" s="59"/>
    </row>
    <row r="106" spans="1:5" ht="22.5" x14ac:dyDescent="0.25">
      <c r="A106" s="145" t="s">
        <v>290</v>
      </c>
      <c r="B106" s="107" t="s">
        <v>114</v>
      </c>
      <c r="C106" s="59"/>
      <c r="D106" s="59"/>
      <c r="E106" s="59"/>
    </row>
    <row r="107" spans="1:5" ht="22.5" x14ac:dyDescent="0.25">
      <c r="A107" s="145" t="s">
        <v>291</v>
      </c>
      <c r="B107" s="107" t="s">
        <v>115</v>
      </c>
      <c r="C107" s="59"/>
      <c r="D107" s="59"/>
      <c r="E107" s="59"/>
    </row>
    <row r="108" spans="1:5" x14ac:dyDescent="0.25">
      <c r="A108" s="145" t="s">
        <v>292</v>
      </c>
      <c r="B108" s="115" t="s">
        <v>116</v>
      </c>
      <c r="C108" s="59"/>
      <c r="D108" s="59"/>
      <c r="E108" s="59"/>
    </row>
    <row r="109" spans="1:5" x14ac:dyDescent="0.25">
      <c r="A109" s="145" t="s">
        <v>293</v>
      </c>
      <c r="B109" s="115" t="s">
        <v>117</v>
      </c>
      <c r="C109" s="59"/>
      <c r="D109" s="59"/>
      <c r="E109" s="59"/>
    </row>
    <row r="110" spans="1:5" ht="22.5" x14ac:dyDescent="0.25">
      <c r="A110" s="145" t="s">
        <v>294</v>
      </c>
      <c r="B110" s="107" t="s">
        <v>118</v>
      </c>
      <c r="C110" s="59"/>
      <c r="D110" s="59"/>
      <c r="E110" s="59"/>
    </row>
    <row r="111" spans="1:5" x14ac:dyDescent="0.25">
      <c r="A111" s="145" t="s">
        <v>295</v>
      </c>
      <c r="B111" s="107" t="s">
        <v>119</v>
      </c>
      <c r="C111" s="59"/>
      <c r="D111" s="59"/>
      <c r="E111" s="59"/>
    </row>
    <row r="112" spans="1:5" x14ac:dyDescent="0.25">
      <c r="A112" s="145" t="s">
        <v>296</v>
      </c>
      <c r="B112" s="107" t="s">
        <v>120</v>
      </c>
      <c r="C112" s="59"/>
      <c r="D112" s="59"/>
      <c r="E112" s="59"/>
    </row>
    <row r="113" spans="1:5" ht="22.5" x14ac:dyDescent="0.25">
      <c r="A113" s="145" t="s">
        <v>297</v>
      </c>
      <c r="B113" s="107" t="s">
        <v>121</v>
      </c>
      <c r="C113" s="59"/>
      <c r="D113" s="59"/>
      <c r="E113" s="59"/>
    </row>
    <row r="114" spans="1:5" x14ac:dyDescent="0.25">
      <c r="A114" s="155" t="s">
        <v>11</v>
      </c>
      <c r="B114" s="105" t="s">
        <v>307</v>
      </c>
      <c r="C114" s="108">
        <f>C115+C117</f>
        <v>1765500</v>
      </c>
      <c r="D114" s="108">
        <f t="shared" ref="D114:E114" si="7">D115+D117</f>
        <v>3152985</v>
      </c>
      <c r="E114" s="108">
        <f t="shared" si="7"/>
        <v>2015723</v>
      </c>
    </row>
    <row r="115" spans="1:5" x14ac:dyDescent="0.25">
      <c r="A115" s="145" t="s">
        <v>234</v>
      </c>
      <c r="B115" s="107" t="s">
        <v>123</v>
      </c>
      <c r="C115" s="109">
        <v>1765500</v>
      </c>
      <c r="D115" s="59">
        <v>3152985</v>
      </c>
      <c r="E115" s="109">
        <v>2015723</v>
      </c>
    </row>
    <row r="116" spans="1:5" x14ac:dyDescent="0.25">
      <c r="A116" s="145" t="s">
        <v>235</v>
      </c>
      <c r="B116" s="107" t="s">
        <v>124</v>
      </c>
      <c r="C116" s="59"/>
      <c r="D116" s="59"/>
      <c r="E116" s="59"/>
    </row>
    <row r="117" spans="1:5" x14ac:dyDescent="0.25">
      <c r="A117" s="145" t="s">
        <v>236</v>
      </c>
      <c r="B117" s="107" t="s">
        <v>125</v>
      </c>
      <c r="C117" s="59"/>
      <c r="D117" s="59"/>
      <c r="E117" s="59"/>
    </row>
    <row r="118" spans="1:5" x14ac:dyDescent="0.25">
      <c r="A118" s="145" t="s">
        <v>237</v>
      </c>
      <c r="B118" s="107" t="s">
        <v>126</v>
      </c>
      <c r="C118" s="59"/>
      <c r="D118" s="59"/>
      <c r="E118" s="59"/>
    </row>
    <row r="119" spans="1:5" x14ac:dyDescent="0.25">
      <c r="A119" s="145" t="s">
        <v>238</v>
      </c>
      <c r="B119" s="107" t="s">
        <v>127</v>
      </c>
      <c r="C119" s="59"/>
      <c r="D119" s="59"/>
      <c r="E119" s="59"/>
    </row>
    <row r="120" spans="1:5" ht="22.5" x14ac:dyDescent="0.25">
      <c r="A120" s="145" t="s">
        <v>239</v>
      </c>
      <c r="B120" s="107" t="s">
        <v>128</v>
      </c>
      <c r="C120" s="59"/>
      <c r="D120" s="59"/>
      <c r="E120" s="59"/>
    </row>
    <row r="121" spans="1:5" ht="22.5" x14ac:dyDescent="0.25">
      <c r="A121" s="145" t="s">
        <v>298</v>
      </c>
      <c r="B121" s="107" t="s">
        <v>129</v>
      </c>
      <c r="C121" s="59"/>
      <c r="D121" s="59"/>
      <c r="E121" s="59"/>
    </row>
    <row r="122" spans="1:5" ht="22.5" x14ac:dyDescent="0.25">
      <c r="A122" s="145" t="s">
        <v>299</v>
      </c>
      <c r="B122" s="107" t="s">
        <v>115</v>
      </c>
      <c r="C122" s="59"/>
      <c r="D122" s="59"/>
      <c r="E122" s="59"/>
    </row>
    <row r="123" spans="1:5" x14ac:dyDescent="0.25">
      <c r="A123" s="145" t="s">
        <v>300</v>
      </c>
      <c r="B123" s="107" t="s">
        <v>130</v>
      </c>
      <c r="C123" s="59"/>
      <c r="D123" s="59"/>
      <c r="E123" s="59"/>
    </row>
    <row r="124" spans="1:5" x14ac:dyDescent="0.25">
      <c r="A124" s="145" t="s">
        <v>301</v>
      </c>
      <c r="B124" s="107" t="s">
        <v>131</v>
      </c>
      <c r="C124" s="59"/>
      <c r="D124" s="59"/>
      <c r="E124" s="59"/>
    </row>
    <row r="125" spans="1:5" ht="22.5" x14ac:dyDescent="0.25">
      <c r="A125" s="145" t="s">
        <v>302</v>
      </c>
      <c r="B125" s="107" t="s">
        <v>118</v>
      </c>
      <c r="C125" s="59"/>
      <c r="D125" s="59"/>
      <c r="E125" s="59"/>
    </row>
    <row r="126" spans="1:5" x14ac:dyDescent="0.25">
      <c r="A126" s="145" t="s">
        <v>303</v>
      </c>
      <c r="B126" s="107" t="s">
        <v>132</v>
      </c>
      <c r="C126" s="59"/>
      <c r="D126" s="59"/>
      <c r="E126" s="59"/>
    </row>
    <row r="127" spans="1:5" ht="22.5" x14ac:dyDescent="0.25">
      <c r="A127" s="145" t="s">
        <v>304</v>
      </c>
      <c r="B127" s="107" t="s">
        <v>133</v>
      </c>
      <c r="C127" s="59"/>
      <c r="D127" s="59"/>
      <c r="E127" s="59"/>
    </row>
    <row r="128" spans="1:5" x14ac:dyDescent="0.25">
      <c r="A128" s="155" t="s">
        <v>19</v>
      </c>
      <c r="B128" s="105" t="s">
        <v>134</v>
      </c>
      <c r="C128" s="106"/>
      <c r="D128" s="106"/>
      <c r="E128" s="106"/>
    </row>
    <row r="129" spans="1:5" x14ac:dyDescent="0.25">
      <c r="A129" s="145" t="s">
        <v>240</v>
      </c>
      <c r="B129" s="107" t="s">
        <v>135</v>
      </c>
      <c r="C129" s="59"/>
      <c r="D129" s="59"/>
      <c r="E129" s="59"/>
    </row>
    <row r="130" spans="1:5" x14ac:dyDescent="0.25">
      <c r="A130" s="145" t="s">
        <v>241</v>
      </c>
      <c r="B130" s="107" t="s">
        <v>136</v>
      </c>
      <c r="C130" s="59"/>
      <c r="D130" s="59"/>
      <c r="E130" s="59"/>
    </row>
    <row r="131" spans="1:5" x14ac:dyDescent="0.25">
      <c r="A131" s="155" t="s">
        <v>137</v>
      </c>
      <c r="B131" s="105" t="s">
        <v>138</v>
      </c>
      <c r="C131" s="108">
        <f>C98+C114</f>
        <v>13025025</v>
      </c>
      <c r="D131" s="108">
        <f t="shared" ref="D131:E131" si="8">D98+D114</f>
        <v>14148776</v>
      </c>
      <c r="E131" s="108">
        <f t="shared" si="8"/>
        <v>12151233</v>
      </c>
    </row>
    <row r="132" spans="1:5" ht="21" x14ac:dyDescent="0.25">
      <c r="A132" s="155" t="s">
        <v>35</v>
      </c>
      <c r="B132" s="105" t="s">
        <v>139</v>
      </c>
      <c r="C132" s="106"/>
      <c r="D132" s="106"/>
      <c r="E132" s="106"/>
    </row>
    <row r="133" spans="1:5" x14ac:dyDescent="0.25">
      <c r="A133" s="145" t="s">
        <v>252</v>
      </c>
      <c r="B133" s="107" t="s">
        <v>181</v>
      </c>
      <c r="C133" s="59"/>
      <c r="D133" s="59"/>
      <c r="E133" s="59"/>
    </row>
    <row r="134" spans="1:5" ht="22.5" x14ac:dyDescent="0.25">
      <c r="A134" s="145" t="s">
        <v>253</v>
      </c>
      <c r="B134" s="107" t="s">
        <v>182</v>
      </c>
      <c r="C134" s="59"/>
      <c r="D134" s="59"/>
      <c r="E134" s="59"/>
    </row>
    <row r="135" spans="1:5" x14ac:dyDescent="0.25">
      <c r="A135" s="145" t="s">
        <v>254</v>
      </c>
      <c r="B135" s="107" t="s">
        <v>183</v>
      </c>
      <c r="C135" s="59"/>
      <c r="D135" s="59"/>
      <c r="E135" s="59"/>
    </row>
    <row r="136" spans="1:5" x14ac:dyDescent="0.25">
      <c r="A136" s="129" t="s">
        <v>47</v>
      </c>
      <c r="B136" s="105" t="s">
        <v>143</v>
      </c>
      <c r="C136" s="106"/>
      <c r="D136" s="106"/>
      <c r="E136" s="106"/>
    </row>
    <row r="137" spans="1:5" x14ac:dyDescent="0.25">
      <c r="A137" s="145" t="s">
        <v>262</v>
      </c>
      <c r="B137" s="107" t="s">
        <v>144</v>
      </c>
      <c r="C137" s="59"/>
      <c r="D137" s="59"/>
      <c r="E137" s="59"/>
    </row>
    <row r="138" spans="1:5" x14ac:dyDescent="0.25">
      <c r="A138" s="145" t="s">
        <v>263</v>
      </c>
      <c r="B138" s="107" t="s">
        <v>145</v>
      </c>
      <c r="C138" s="59"/>
      <c r="D138" s="59"/>
      <c r="E138" s="59"/>
    </row>
    <row r="139" spans="1:5" x14ac:dyDescent="0.25">
      <c r="A139" s="145" t="s">
        <v>264</v>
      </c>
      <c r="B139" s="107" t="s">
        <v>146</v>
      </c>
      <c r="C139" s="59"/>
      <c r="D139" s="59"/>
      <c r="E139" s="59"/>
    </row>
    <row r="140" spans="1:5" x14ac:dyDescent="0.25">
      <c r="A140" s="145" t="s">
        <v>265</v>
      </c>
      <c r="B140" s="107" t="s">
        <v>147</v>
      </c>
      <c r="C140" s="59"/>
      <c r="D140" s="59"/>
      <c r="E140" s="59"/>
    </row>
    <row r="141" spans="1:5" x14ac:dyDescent="0.25">
      <c r="A141" s="129" t="s">
        <v>148</v>
      </c>
      <c r="B141" s="105" t="s">
        <v>149</v>
      </c>
      <c r="C141" s="106"/>
      <c r="D141" s="106"/>
      <c r="E141" s="106"/>
    </row>
    <row r="142" spans="1:5" x14ac:dyDescent="0.25">
      <c r="A142" s="145" t="s">
        <v>267</v>
      </c>
      <c r="B142" s="107" t="s">
        <v>150</v>
      </c>
      <c r="C142" s="59"/>
      <c r="D142" s="59"/>
      <c r="E142" s="59"/>
    </row>
    <row r="143" spans="1:5" x14ac:dyDescent="0.25">
      <c r="A143" s="145" t="s">
        <v>268</v>
      </c>
      <c r="B143" s="107" t="s">
        <v>151</v>
      </c>
      <c r="C143" s="59"/>
      <c r="D143" s="59"/>
      <c r="E143" s="59"/>
    </row>
    <row r="144" spans="1:5" x14ac:dyDescent="0.25">
      <c r="A144" s="145" t="s">
        <v>269</v>
      </c>
      <c r="B144" s="107" t="s">
        <v>152</v>
      </c>
      <c r="C144" s="59"/>
      <c r="D144" s="59"/>
      <c r="E144" s="59"/>
    </row>
    <row r="145" spans="1:5" x14ac:dyDescent="0.25">
      <c r="A145" s="145" t="s">
        <v>270</v>
      </c>
      <c r="B145" s="107" t="s">
        <v>153</v>
      </c>
      <c r="C145" s="59"/>
      <c r="D145" s="59"/>
      <c r="E145" s="59"/>
    </row>
    <row r="146" spans="1:5" x14ac:dyDescent="0.25">
      <c r="A146" s="129" t="s">
        <v>60</v>
      </c>
      <c r="B146" s="105" t="s">
        <v>154</v>
      </c>
      <c r="C146" s="106"/>
      <c r="D146" s="106"/>
      <c r="E146" s="106"/>
    </row>
    <row r="147" spans="1:5" x14ac:dyDescent="0.25">
      <c r="A147" s="145" t="s">
        <v>271</v>
      </c>
      <c r="B147" s="107" t="s">
        <v>184</v>
      </c>
      <c r="C147" s="59"/>
      <c r="D147" s="59"/>
      <c r="E147" s="59"/>
    </row>
    <row r="148" spans="1:5" x14ac:dyDescent="0.25">
      <c r="A148" s="145" t="s">
        <v>272</v>
      </c>
      <c r="B148" s="107" t="s">
        <v>185</v>
      </c>
      <c r="C148" s="59"/>
      <c r="D148" s="59"/>
      <c r="E148" s="59"/>
    </row>
    <row r="149" spans="1:5" x14ac:dyDescent="0.25">
      <c r="A149" s="145" t="s">
        <v>273</v>
      </c>
      <c r="B149" s="107" t="s">
        <v>186</v>
      </c>
      <c r="C149" s="59"/>
      <c r="D149" s="59"/>
      <c r="E149" s="59"/>
    </row>
    <row r="150" spans="1:5" x14ac:dyDescent="0.25">
      <c r="A150" s="145" t="s">
        <v>274</v>
      </c>
      <c r="B150" s="107" t="s">
        <v>187</v>
      </c>
      <c r="C150" s="59"/>
      <c r="D150" s="59"/>
      <c r="E150" s="59"/>
    </row>
    <row r="151" spans="1:5" x14ac:dyDescent="0.25">
      <c r="A151" s="129" t="s">
        <v>66</v>
      </c>
      <c r="B151" s="105" t="s">
        <v>159</v>
      </c>
      <c r="C151" s="106"/>
      <c r="D151" s="106"/>
      <c r="E151" s="106"/>
    </row>
    <row r="152" spans="1:5" x14ac:dyDescent="0.25">
      <c r="A152" s="129" t="s">
        <v>160</v>
      </c>
      <c r="B152" s="105" t="s">
        <v>161</v>
      </c>
      <c r="C152" s="108">
        <f>C131</f>
        <v>13025025</v>
      </c>
      <c r="D152" s="108">
        <f t="shared" ref="D152:E152" si="9">D131</f>
        <v>14148776</v>
      </c>
      <c r="E152" s="108">
        <f t="shared" si="9"/>
        <v>12151233</v>
      </c>
    </row>
    <row r="153" spans="1:5" x14ac:dyDescent="0.25">
      <c r="A153" s="116"/>
      <c r="B153" s="116"/>
      <c r="C153" s="119"/>
      <c r="D153" s="119"/>
      <c r="E153" s="119"/>
    </row>
    <row r="154" spans="1:5" x14ac:dyDescent="0.25">
      <c r="A154" s="296" t="s">
        <v>191</v>
      </c>
      <c r="B154" s="296"/>
      <c r="C154" s="297">
        <v>2</v>
      </c>
      <c r="D154" s="297"/>
      <c r="E154" s="297"/>
    </row>
    <row r="155" spans="1:5" x14ac:dyDescent="0.25">
      <c r="A155" s="296" t="s">
        <v>192</v>
      </c>
      <c r="B155" s="296"/>
      <c r="C155" s="297">
        <v>0</v>
      </c>
      <c r="D155" s="297"/>
      <c r="E155" s="297"/>
    </row>
    <row r="156" spans="1:5" ht="15.75" x14ac:dyDescent="0.25">
      <c r="A156" s="117"/>
    </row>
  </sheetData>
  <mergeCells count="16">
    <mergeCell ref="A155:B155"/>
    <mergeCell ref="C155:E155"/>
    <mergeCell ref="A94:A95"/>
    <mergeCell ref="B94:B95"/>
    <mergeCell ref="C94:E94"/>
    <mergeCell ref="A97:E97"/>
    <mergeCell ref="A154:B154"/>
    <mergeCell ref="C154:E154"/>
    <mergeCell ref="A1:E1"/>
    <mergeCell ref="B2:E2"/>
    <mergeCell ref="B3:E3"/>
    <mergeCell ref="A4:E4"/>
    <mergeCell ref="A8:E8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8"/>
  <sheetViews>
    <sheetView workbookViewId="0">
      <selection sqref="A1:E1"/>
    </sheetView>
  </sheetViews>
  <sheetFormatPr defaultRowHeight="15" x14ac:dyDescent="0.25"/>
  <cols>
    <col min="1" max="1" width="8.7109375" bestFit="1" customWidth="1"/>
    <col min="2" max="2" width="42.5703125" bestFit="1" customWidth="1"/>
    <col min="3" max="3" width="10" bestFit="1" customWidth="1"/>
    <col min="4" max="4" width="11.140625" customWidth="1"/>
    <col min="5" max="5" width="12.7109375" customWidth="1"/>
    <col min="6" max="6" width="9.85546875" bestFit="1" customWidth="1"/>
  </cols>
  <sheetData>
    <row r="1" spans="1:5" ht="15" customHeight="1" x14ac:dyDescent="0.25">
      <c r="A1" s="232" t="s">
        <v>648</v>
      </c>
      <c r="B1" s="233"/>
      <c r="C1" s="233"/>
      <c r="D1" s="233"/>
      <c r="E1" s="234"/>
    </row>
    <row r="2" spans="1:5" ht="15" customHeight="1" x14ac:dyDescent="0.25">
      <c r="A2" s="40" t="s">
        <v>164</v>
      </c>
      <c r="B2" s="214" t="s">
        <v>197</v>
      </c>
      <c r="C2" s="214"/>
      <c r="D2" s="214"/>
      <c r="E2" s="214"/>
    </row>
    <row r="3" spans="1:5" ht="21" x14ac:dyDescent="0.25">
      <c r="A3" s="40" t="s">
        <v>170</v>
      </c>
      <c r="B3" s="214" t="s">
        <v>171</v>
      </c>
      <c r="C3" s="214"/>
      <c r="D3" s="214"/>
      <c r="E3" s="214"/>
    </row>
    <row r="4" spans="1:5" x14ac:dyDescent="0.25">
      <c r="A4" s="40"/>
      <c r="B4" s="164"/>
      <c r="C4" s="164"/>
      <c r="D4" s="164"/>
      <c r="E4" s="164"/>
    </row>
    <row r="5" spans="1:5" x14ac:dyDescent="0.25">
      <c r="A5" s="40"/>
      <c r="B5" s="164"/>
      <c r="C5" s="164"/>
      <c r="D5" s="164"/>
      <c r="E5" s="164"/>
    </row>
    <row r="6" spans="1:5" ht="15" customHeight="1" x14ac:dyDescent="0.25">
      <c r="A6" s="301" t="s">
        <v>172</v>
      </c>
      <c r="B6" s="301" t="s">
        <v>173</v>
      </c>
      <c r="C6" s="304"/>
      <c r="D6" s="305"/>
      <c r="E6" s="306"/>
    </row>
    <row r="7" spans="1:5" x14ac:dyDescent="0.25">
      <c r="A7" s="302"/>
      <c r="B7" s="302"/>
      <c r="C7" s="307"/>
      <c r="D7" s="218"/>
      <c r="E7" s="308"/>
    </row>
    <row r="8" spans="1:5" ht="21" x14ac:dyDescent="0.25">
      <c r="A8" s="303"/>
      <c r="B8" s="303"/>
      <c r="C8" s="102" t="s">
        <v>365</v>
      </c>
      <c r="D8" s="102" t="s">
        <v>366</v>
      </c>
      <c r="E8" s="172" t="s">
        <v>367</v>
      </c>
    </row>
    <row r="9" spans="1:5" x14ac:dyDescent="0.25">
      <c r="A9" s="4">
        <v>1</v>
      </c>
      <c r="B9" s="4">
        <v>2</v>
      </c>
      <c r="C9" s="172">
        <v>3</v>
      </c>
      <c r="D9" s="172">
        <v>4</v>
      </c>
      <c r="E9" s="172">
        <v>5</v>
      </c>
    </row>
    <row r="10" spans="1:5" x14ac:dyDescent="0.25">
      <c r="A10" s="213" t="s">
        <v>162</v>
      </c>
      <c r="B10" s="213"/>
      <c r="C10" s="213"/>
      <c r="D10" s="213"/>
      <c r="E10" s="213"/>
    </row>
    <row r="11" spans="1:5" x14ac:dyDescent="0.25">
      <c r="A11" s="155" t="s">
        <v>3</v>
      </c>
      <c r="B11" s="5" t="s">
        <v>4</v>
      </c>
      <c r="C11" s="7"/>
      <c r="D11" s="7"/>
      <c r="E11" s="7"/>
    </row>
    <row r="12" spans="1:5" x14ac:dyDescent="0.25">
      <c r="A12" s="156" t="s">
        <v>228</v>
      </c>
      <c r="B12" s="8" t="s">
        <v>5</v>
      </c>
      <c r="C12" s="10"/>
      <c r="D12" s="10"/>
      <c r="E12" s="10"/>
    </row>
    <row r="13" spans="1:5" x14ac:dyDescent="0.25">
      <c r="A13" s="156" t="s">
        <v>289</v>
      </c>
      <c r="B13" s="8" t="s">
        <v>6</v>
      </c>
      <c r="C13" s="10"/>
      <c r="D13" s="10"/>
      <c r="E13" s="10"/>
    </row>
    <row r="14" spans="1:5" ht="22.5" x14ac:dyDescent="0.25">
      <c r="A14" s="156" t="s">
        <v>229</v>
      </c>
      <c r="B14" s="8" t="s">
        <v>7</v>
      </c>
      <c r="C14" s="10"/>
      <c r="D14" s="10"/>
      <c r="E14" s="10"/>
    </row>
    <row r="15" spans="1:5" x14ac:dyDescent="0.25">
      <c r="A15" s="156" t="s">
        <v>230</v>
      </c>
      <c r="B15" s="8" t="s">
        <v>8</v>
      </c>
      <c r="C15" s="10"/>
      <c r="D15" s="10"/>
      <c r="E15" s="10"/>
    </row>
    <row r="16" spans="1:5" x14ac:dyDescent="0.25">
      <c r="A16" s="156" t="s">
        <v>231</v>
      </c>
      <c r="B16" s="8" t="s">
        <v>9</v>
      </c>
      <c r="C16" s="10"/>
      <c r="D16" s="10"/>
      <c r="E16" s="10"/>
    </row>
    <row r="17" spans="1:5" x14ac:dyDescent="0.25">
      <c r="A17" s="156" t="s">
        <v>232</v>
      </c>
      <c r="B17" s="8" t="s">
        <v>10</v>
      </c>
      <c r="C17" s="10"/>
      <c r="D17" s="10"/>
      <c r="E17" s="10"/>
    </row>
    <row r="18" spans="1:5" x14ac:dyDescent="0.25">
      <c r="A18" s="156"/>
      <c r="B18" s="23"/>
      <c r="C18" s="25"/>
      <c r="D18" s="25"/>
      <c r="E18" s="25"/>
    </row>
    <row r="19" spans="1:5" ht="21" x14ac:dyDescent="0.25">
      <c r="A19" s="155" t="s">
        <v>11</v>
      </c>
      <c r="B19" s="5" t="s">
        <v>12</v>
      </c>
      <c r="C19" s="6"/>
      <c r="D19" s="7"/>
      <c r="E19" s="6"/>
    </row>
    <row r="20" spans="1:5" x14ac:dyDescent="0.25">
      <c r="A20" s="156" t="s">
        <v>234</v>
      </c>
      <c r="B20" s="8" t="s">
        <v>13</v>
      </c>
      <c r="C20" s="10"/>
      <c r="D20" s="10"/>
      <c r="E20" s="10"/>
    </row>
    <row r="21" spans="1:5" x14ac:dyDescent="0.25">
      <c r="A21" s="156" t="s">
        <v>235</v>
      </c>
      <c r="B21" s="8" t="s">
        <v>14</v>
      </c>
      <c r="C21" s="10"/>
      <c r="D21" s="10"/>
      <c r="E21" s="10"/>
    </row>
    <row r="22" spans="1:5" ht="22.5" x14ac:dyDescent="0.25">
      <c r="A22" s="156" t="s">
        <v>236</v>
      </c>
      <c r="B22" s="8" t="s">
        <v>174</v>
      </c>
      <c r="C22" s="10"/>
      <c r="D22" s="10"/>
      <c r="E22" s="10"/>
    </row>
    <row r="23" spans="1:5" ht="22.5" x14ac:dyDescent="0.25">
      <c r="A23" s="156" t="s">
        <v>237</v>
      </c>
      <c r="B23" s="8" t="s">
        <v>175</v>
      </c>
      <c r="C23" s="10"/>
      <c r="D23" s="10"/>
      <c r="E23" s="10"/>
    </row>
    <row r="24" spans="1:5" x14ac:dyDescent="0.25">
      <c r="A24" s="156" t="s">
        <v>238</v>
      </c>
      <c r="B24" s="8" t="s">
        <v>17</v>
      </c>
      <c r="C24" s="9"/>
      <c r="D24" s="10"/>
      <c r="E24" s="9"/>
    </row>
    <row r="25" spans="1:5" x14ac:dyDescent="0.25">
      <c r="A25" s="156" t="s">
        <v>239</v>
      </c>
      <c r="B25" s="8" t="s">
        <v>18</v>
      </c>
      <c r="C25" s="10"/>
      <c r="D25" s="10"/>
      <c r="E25" s="10"/>
    </row>
    <row r="26" spans="1:5" ht="21" x14ac:dyDescent="0.25">
      <c r="A26" s="155" t="s">
        <v>19</v>
      </c>
      <c r="B26" s="5" t="s">
        <v>20</v>
      </c>
      <c r="C26" s="7"/>
      <c r="D26" s="7"/>
      <c r="E26" s="7"/>
    </row>
    <row r="27" spans="1:5" x14ac:dyDescent="0.25">
      <c r="A27" s="156" t="s">
        <v>240</v>
      </c>
      <c r="B27" s="8" t="s">
        <v>21</v>
      </c>
      <c r="C27" s="10"/>
      <c r="D27" s="10"/>
      <c r="E27" s="10"/>
    </row>
    <row r="28" spans="1:5" ht="22.5" x14ac:dyDescent="0.25">
      <c r="A28" s="156" t="s">
        <v>241</v>
      </c>
      <c r="B28" s="8" t="s">
        <v>22</v>
      </c>
      <c r="C28" s="10"/>
      <c r="D28" s="10"/>
      <c r="E28" s="10"/>
    </row>
    <row r="29" spans="1:5" ht="22.5" x14ac:dyDescent="0.25">
      <c r="A29" s="156" t="s">
        <v>242</v>
      </c>
      <c r="B29" s="8" t="s">
        <v>176</v>
      </c>
      <c r="C29" s="10"/>
      <c r="D29" s="10"/>
      <c r="E29" s="10"/>
    </row>
    <row r="30" spans="1:5" ht="22.5" x14ac:dyDescent="0.25">
      <c r="A30" s="156" t="s">
        <v>243</v>
      </c>
      <c r="B30" s="8" t="s">
        <v>177</v>
      </c>
      <c r="C30" s="10"/>
      <c r="D30" s="10"/>
      <c r="E30" s="10"/>
    </row>
    <row r="31" spans="1:5" x14ac:dyDescent="0.25">
      <c r="A31" s="156" t="s">
        <v>244</v>
      </c>
      <c r="B31" s="8" t="s">
        <v>25</v>
      </c>
      <c r="C31" s="10"/>
      <c r="D31" s="10"/>
      <c r="E31" s="10"/>
    </row>
    <row r="32" spans="1:5" x14ac:dyDescent="0.25">
      <c r="A32" s="156" t="s">
        <v>245</v>
      </c>
      <c r="B32" s="8" t="s">
        <v>26</v>
      </c>
      <c r="C32" s="10"/>
      <c r="D32" s="10"/>
      <c r="E32" s="10"/>
    </row>
    <row r="33" spans="1:5" x14ac:dyDescent="0.25">
      <c r="A33" s="155" t="s">
        <v>27</v>
      </c>
      <c r="B33" s="5" t="s">
        <v>28</v>
      </c>
      <c r="C33" s="7"/>
      <c r="D33" s="7"/>
      <c r="E33" s="7"/>
    </row>
    <row r="34" spans="1:5" x14ac:dyDescent="0.25">
      <c r="A34" s="156" t="s">
        <v>246</v>
      </c>
      <c r="B34" s="8" t="s">
        <v>29</v>
      </c>
      <c r="C34" s="10"/>
      <c r="D34" s="10"/>
      <c r="E34" s="10"/>
    </row>
    <row r="35" spans="1:5" x14ac:dyDescent="0.25">
      <c r="A35" s="156" t="s">
        <v>247</v>
      </c>
      <c r="B35" s="8" t="s">
        <v>30</v>
      </c>
      <c r="C35" s="10"/>
      <c r="D35" s="10"/>
      <c r="E35" s="10"/>
    </row>
    <row r="36" spans="1:5" x14ac:dyDescent="0.25">
      <c r="A36" s="156" t="s">
        <v>248</v>
      </c>
      <c r="B36" s="8" t="s">
        <v>31</v>
      </c>
      <c r="C36" s="10"/>
      <c r="D36" s="10"/>
      <c r="E36" s="10"/>
    </row>
    <row r="37" spans="1:5" x14ac:dyDescent="0.25">
      <c r="A37" s="156" t="s">
        <v>249</v>
      </c>
      <c r="B37" s="8" t="s">
        <v>32</v>
      </c>
      <c r="C37" s="10"/>
      <c r="D37" s="10"/>
      <c r="E37" s="10"/>
    </row>
    <row r="38" spans="1:5" x14ac:dyDescent="0.25">
      <c r="A38" s="156" t="s">
        <v>250</v>
      </c>
      <c r="B38" s="8" t="s">
        <v>33</v>
      </c>
      <c r="C38" s="10"/>
      <c r="D38" s="10"/>
      <c r="E38" s="10"/>
    </row>
    <row r="39" spans="1:5" x14ac:dyDescent="0.25">
      <c r="A39" s="156" t="s">
        <v>251</v>
      </c>
      <c r="B39" s="8" t="s">
        <v>34</v>
      </c>
      <c r="C39" s="10"/>
      <c r="D39" s="10"/>
      <c r="E39" s="10"/>
    </row>
    <row r="40" spans="1:5" x14ac:dyDescent="0.25">
      <c r="A40" s="155" t="s">
        <v>35</v>
      </c>
      <c r="B40" s="5" t="s">
        <v>36</v>
      </c>
      <c r="C40" s="6">
        <f>C41+C42+C43+C44+C45+C46+C47+C48+C49+C50</f>
        <v>8110000</v>
      </c>
      <c r="D40" s="26">
        <f t="shared" ref="D40:E40" si="0">D41+D42+D43+D44+D45+D46+D47+D48+D49+D50</f>
        <v>9312021</v>
      </c>
      <c r="E40" s="26">
        <f t="shared" si="0"/>
        <v>9312021</v>
      </c>
    </row>
    <row r="41" spans="1:5" x14ac:dyDescent="0.25">
      <c r="A41" s="156" t="s">
        <v>252</v>
      </c>
      <c r="B41" s="8" t="s">
        <v>37</v>
      </c>
      <c r="C41" s="10"/>
      <c r="D41" s="10"/>
      <c r="E41" s="10"/>
    </row>
    <row r="42" spans="1:5" x14ac:dyDescent="0.25">
      <c r="A42" s="156" t="s">
        <v>253</v>
      </c>
      <c r="B42" s="8" t="s">
        <v>38</v>
      </c>
      <c r="C42" s="9">
        <v>3100000</v>
      </c>
      <c r="D42" s="10">
        <v>4161565</v>
      </c>
      <c r="E42" s="9">
        <v>4161565</v>
      </c>
    </row>
    <row r="43" spans="1:5" x14ac:dyDescent="0.25">
      <c r="A43" s="156" t="s">
        <v>254</v>
      </c>
      <c r="B43" s="8" t="s">
        <v>39</v>
      </c>
      <c r="C43" s="10"/>
      <c r="D43" s="10"/>
      <c r="E43" s="10"/>
    </row>
    <row r="44" spans="1:5" x14ac:dyDescent="0.25">
      <c r="A44" s="156" t="s">
        <v>255</v>
      </c>
      <c r="B44" s="8" t="s">
        <v>40</v>
      </c>
      <c r="C44" s="10"/>
      <c r="D44" s="10"/>
      <c r="E44" s="10"/>
    </row>
    <row r="45" spans="1:5" x14ac:dyDescent="0.25">
      <c r="A45" s="156" t="s">
        <v>256</v>
      </c>
      <c r="B45" s="8" t="s">
        <v>41</v>
      </c>
      <c r="C45" s="9">
        <v>3500000</v>
      </c>
      <c r="D45" s="10">
        <v>3619676</v>
      </c>
      <c r="E45" s="9">
        <v>3619676</v>
      </c>
    </row>
    <row r="46" spans="1:5" x14ac:dyDescent="0.25">
      <c r="A46" s="156" t="s">
        <v>257</v>
      </c>
      <c r="B46" s="8" t="s">
        <v>42</v>
      </c>
      <c r="C46" s="9">
        <v>1500000</v>
      </c>
      <c r="D46" s="10">
        <v>1228799</v>
      </c>
      <c r="E46" s="9">
        <v>1228799</v>
      </c>
    </row>
    <row r="47" spans="1:5" x14ac:dyDescent="0.25">
      <c r="A47" s="156" t="s">
        <v>258</v>
      </c>
      <c r="B47" s="8" t="s">
        <v>43</v>
      </c>
      <c r="C47" s="10"/>
      <c r="D47" s="10"/>
      <c r="E47" s="10"/>
    </row>
    <row r="48" spans="1:5" x14ac:dyDescent="0.25">
      <c r="A48" s="156" t="s">
        <v>259</v>
      </c>
      <c r="B48" s="8" t="s">
        <v>44</v>
      </c>
      <c r="C48" s="10">
        <v>0</v>
      </c>
      <c r="D48" s="10">
        <v>329</v>
      </c>
      <c r="E48" s="10">
        <v>329</v>
      </c>
    </row>
    <row r="49" spans="1:5" x14ac:dyDescent="0.25">
      <c r="A49" s="156" t="s">
        <v>260</v>
      </c>
      <c r="B49" s="8" t="s">
        <v>45</v>
      </c>
      <c r="C49" s="10"/>
      <c r="D49" s="10"/>
      <c r="E49" s="10"/>
    </row>
    <row r="50" spans="1:5" x14ac:dyDescent="0.25">
      <c r="A50" s="156" t="s">
        <v>261</v>
      </c>
      <c r="B50" s="8" t="s">
        <v>46</v>
      </c>
      <c r="C50" s="9">
        <v>10000</v>
      </c>
      <c r="D50" s="10">
        <v>301652</v>
      </c>
      <c r="E50" s="9">
        <v>301652</v>
      </c>
    </row>
    <row r="51" spans="1:5" x14ac:dyDescent="0.25">
      <c r="A51" s="155" t="s">
        <v>47</v>
      </c>
      <c r="B51" s="5" t="s">
        <v>48</v>
      </c>
      <c r="C51" s="7"/>
      <c r="D51" s="7"/>
      <c r="E51" s="7"/>
    </row>
    <row r="52" spans="1:5" x14ac:dyDescent="0.25">
      <c r="A52" s="156" t="s">
        <v>262</v>
      </c>
      <c r="B52" s="8" t="s">
        <v>49</v>
      </c>
      <c r="C52" s="10"/>
      <c r="D52" s="10"/>
      <c r="E52" s="10"/>
    </row>
    <row r="53" spans="1:5" x14ac:dyDescent="0.25">
      <c r="A53" s="156" t="s">
        <v>263</v>
      </c>
      <c r="B53" s="8" t="s">
        <v>50</v>
      </c>
      <c r="C53" s="10"/>
      <c r="D53" s="10"/>
      <c r="E53" s="10"/>
    </row>
    <row r="54" spans="1:5" x14ac:dyDescent="0.25">
      <c r="A54" s="156" t="s">
        <v>264</v>
      </c>
      <c r="B54" s="8" t="s">
        <v>51</v>
      </c>
      <c r="C54" s="10"/>
      <c r="D54" s="10"/>
      <c r="E54" s="10"/>
    </row>
    <row r="55" spans="1:5" x14ac:dyDescent="0.25">
      <c r="A55" s="156" t="s">
        <v>265</v>
      </c>
      <c r="B55" s="8" t="s">
        <v>52</v>
      </c>
      <c r="C55" s="10"/>
      <c r="D55" s="10"/>
      <c r="E55" s="10"/>
    </row>
    <row r="56" spans="1:5" x14ac:dyDescent="0.25">
      <c r="A56" s="156" t="s">
        <v>266</v>
      </c>
      <c r="B56" s="8" t="s">
        <v>53</v>
      </c>
      <c r="C56" s="10"/>
      <c r="D56" s="10"/>
      <c r="E56" s="10"/>
    </row>
    <row r="57" spans="1:5" x14ac:dyDescent="0.25">
      <c r="A57" s="155" t="s">
        <v>54</v>
      </c>
      <c r="B57" s="5" t="s">
        <v>55</v>
      </c>
      <c r="C57" s="7"/>
      <c r="D57" s="7"/>
      <c r="E57" s="7"/>
    </row>
    <row r="58" spans="1:5" ht="22.5" x14ac:dyDescent="0.25">
      <c r="A58" s="156" t="s">
        <v>267</v>
      </c>
      <c r="B58" s="8" t="s">
        <v>56</v>
      </c>
      <c r="C58" s="10"/>
      <c r="D58" s="10"/>
      <c r="E58" s="10"/>
    </row>
    <row r="59" spans="1:5" ht="22.5" x14ac:dyDescent="0.25">
      <c r="A59" s="156" t="s">
        <v>268</v>
      </c>
      <c r="B59" s="8" t="s">
        <v>57</v>
      </c>
      <c r="C59" s="10"/>
      <c r="D59" s="10"/>
      <c r="E59" s="10"/>
    </row>
    <row r="60" spans="1:5" x14ac:dyDescent="0.25">
      <c r="A60" s="156" t="s">
        <v>269</v>
      </c>
      <c r="B60" s="8" t="s">
        <v>58</v>
      </c>
      <c r="C60" s="10"/>
      <c r="D60" s="10"/>
      <c r="E60" s="10"/>
    </row>
    <row r="61" spans="1:5" x14ac:dyDescent="0.25">
      <c r="A61" s="156" t="s">
        <v>270</v>
      </c>
      <c r="B61" s="8" t="s">
        <v>59</v>
      </c>
      <c r="C61" s="10"/>
      <c r="D61" s="10"/>
      <c r="E61" s="10"/>
    </row>
    <row r="62" spans="1:5" x14ac:dyDescent="0.25">
      <c r="A62" s="155" t="s">
        <v>60</v>
      </c>
      <c r="B62" s="5" t="s">
        <v>61</v>
      </c>
      <c r="C62" s="7"/>
      <c r="D62" s="7"/>
      <c r="E62" s="7"/>
    </row>
    <row r="63" spans="1:5" ht="22.5" x14ac:dyDescent="0.25">
      <c r="A63" s="156" t="s">
        <v>271</v>
      </c>
      <c r="B63" s="8" t="s">
        <v>62</v>
      </c>
      <c r="C63" s="10"/>
      <c r="D63" s="10"/>
      <c r="E63" s="10"/>
    </row>
    <row r="64" spans="1:5" ht="22.5" x14ac:dyDescent="0.25">
      <c r="A64" s="156" t="s">
        <v>272</v>
      </c>
      <c r="B64" s="8" t="s">
        <v>63</v>
      </c>
      <c r="C64" s="10"/>
      <c r="D64" s="10"/>
      <c r="E64" s="10"/>
    </row>
    <row r="65" spans="1:5" x14ac:dyDescent="0.25">
      <c r="A65" s="156" t="s">
        <v>273</v>
      </c>
      <c r="B65" s="8" t="s">
        <v>64</v>
      </c>
      <c r="C65" s="10"/>
      <c r="D65" s="10"/>
      <c r="E65" s="10"/>
    </row>
    <row r="66" spans="1:5" x14ac:dyDescent="0.25">
      <c r="A66" s="156" t="s">
        <v>274</v>
      </c>
      <c r="B66" s="8" t="s">
        <v>65</v>
      </c>
      <c r="C66" s="10"/>
      <c r="D66" s="10"/>
      <c r="E66" s="10"/>
    </row>
    <row r="67" spans="1:5" x14ac:dyDescent="0.25">
      <c r="A67" s="155" t="s">
        <v>66</v>
      </c>
      <c r="B67" s="5" t="s">
        <v>67</v>
      </c>
      <c r="C67" s="6">
        <f>C40</f>
        <v>8110000</v>
      </c>
      <c r="D67" s="26">
        <f t="shared" ref="D67:E67" si="1">D40</f>
        <v>9312021</v>
      </c>
      <c r="E67" s="26">
        <f t="shared" si="1"/>
        <v>9312021</v>
      </c>
    </row>
    <row r="68" spans="1:5" ht="21" x14ac:dyDescent="0.25">
      <c r="A68" s="155" t="s">
        <v>178</v>
      </c>
      <c r="B68" s="5" t="s">
        <v>69</v>
      </c>
      <c r="C68" s="7"/>
      <c r="D68" s="7"/>
      <c r="E68" s="7"/>
    </row>
    <row r="69" spans="1:5" x14ac:dyDescent="0.25">
      <c r="A69" s="156" t="s">
        <v>309</v>
      </c>
      <c r="B69" s="8" t="s">
        <v>70</v>
      </c>
      <c r="C69" s="10"/>
      <c r="D69" s="10"/>
      <c r="E69" s="10"/>
    </row>
    <row r="70" spans="1:5" ht="22.5" x14ac:dyDescent="0.25">
      <c r="A70" s="156" t="s">
        <v>276</v>
      </c>
      <c r="B70" s="8" t="s">
        <v>71</v>
      </c>
      <c r="C70" s="10"/>
      <c r="D70" s="10"/>
      <c r="E70" s="10"/>
    </row>
    <row r="71" spans="1:5" x14ac:dyDescent="0.25">
      <c r="A71" s="156" t="s">
        <v>277</v>
      </c>
      <c r="B71" s="8" t="s">
        <v>179</v>
      </c>
      <c r="C71" s="10"/>
      <c r="D71" s="10"/>
      <c r="E71" s="10"/>
    </row>
    <row r="72" spans="1:5" x14ac:dyDescent="0.25">
      <c r="A72" s="155" t="s">
        <v>73</v>
      </c>
      <c r="B72" s="5" t="s">
        <v>74</v>
      </c>
      <c r="C72" s="7"/>
      <c r="D72" s="7"/>
      <c r="E72" s="7"/>
    </row>
    <row r="73" spans="1:5" x14ac:dyDescent="0.25">
      <c r="A73" s="156" t="s">
        <v>278</v>
      </c>
      <c r="B73" s="8" t="s">
        <v>75</v>
      </c>
      <c r="C73" s="10"/>
      <c r="D73" s="10"/>
      <c r="E73" s="10"/>
    </row>
    <row r="74" spans="1:5" x14ac:dyDescent="0.25">
      <c r="A74" s="156" t="s">
        <v>279</v>
      </c>
      <c r="B74" s="8" t="s">
        <v>76</v>
      </c>
      <c r="C74" s="10"/>
      <c r="D74" s="10"/>
      <c r="E74" s="10"/>
    </row>
    <row r="75" spans="1:5" x14ac:dyDescent="0.25">
      <c r="A75" s="156" t="s">
        <v>280</v>
      </c>
      <c r="B75" s="8" t="s">
        <v>77</v>
      </c>
      <c r="C75" s="10"/>
      <c r="D75" s="10"/>
      <c r="E75" s="10"/>
    </row>
    <row r="76" spans="1:5" x14ac:dyDescent="0.25">
      <c r="A76" s="156" t="s">
        <v>281</v>
      </c>
      <c r="B76" s="8" t="s">
        <v>78</v>
      </c>
      <c r="C76" s="10"/>
      <c r="D76" s="10"/>
      <c r="E76" s="10"/>
    </row>
    <row r="77" spans="1:5" x14ac:dyDescent="0.25">
      <c r="A77" s="155" t="s">
        <v>79</v>
      </c>
      <c r="B77" s="5" t="s">
        <v>80</v>
      </c>
      <c r="C77" s="6">
        <f>C78</f>
        <v>2500000</v>
      </c>
      <c r="D77" s="26">
        <f t="shared" ref="D77:E77" si="2">D78</f>
        <v>3147973</v>
      </c>
      <c r="E77" s="26">
        <f t="shared" si="2"/>
        <v>3147973</v>
      </c>
    </row>
    <row r="78" spans="1:5" x14ac:dyDescent="0.25">
      <c r="A78" s="156" t="s">
        <v>282</v>
      </c>
      <c r="B78" s="8" t="s">
        <v>81</v>
      </c>
      <c r="C78" s="9">
        <v>2500000</v>
      </c>
      <c r="D78" s="10">
        <v>3147973</v>
      </c>
      <c r="E78" s="9">
        <v>3147973</v>
      </c>
    </row>
    <row r="79" spans="1:5" x14ac:dyDescent="0.25">
      <c r="A79" s="156" t="s">
        <v>283</v>
      </c>
      <c r="B79" s="8" t="s">
        <v>82</v>
      </c>
      <c r="C79" s="10"/>
      <c r="D79" s="10"/>
      <c r="E79" s="10"/>
    </row>
    <row r="80" spans="1:5" x14ac:dyDescent="0.25">
      <c r="A80" s="155" t="s">
        <v>83</v>
      </c>
      <c r="B80" s="5" t="s">
        <v>84</v>
      </c>
      <c r="C80" s="26">
        <f>C84</f>
        <v>69242591</v>
      </c>
      <c r="D80" s="26">
        <f t="shared" ref="D80:E80" si="3">D84</f>
        <v>67536471</v>
      </c>
      <c r="E80" s="26">
        <f t="shared" si="3"/>
        <v>67536471</v>
      </c>
    </row>
    <row r="81" spans="1:6" x14ac:dyDescent="0.25">
      <c r="A81" s="156" t="s">
        <v>284</v>
      </c>
      <c r="B81" s="8" t="s">
        <v>85</v>
      </c>
      <c r="C81" s="10"/>
      <c r="D81" s="10"/>
      <c r="E81" s="10"/>
    </row>
    <row r="82" spans="1:6" x14ac:dyDescent="0.25">
      <c r="A82" s="156" t="s">
        <v>285</v>
      </c>
      <c r="B82" s="8" t="s">
        <v>86</v>
      </c>
      <c r="C82" s="10"/>
      <c r="D82" s="10"/>
      <c r="E82" s="10"/>
    </row>
    <row r="83" spans="1:6" x14ac:dyDescent="0.25">
      <c r="A83" s="156" t="s">
        <v>286</v>
      </c>
      <c r="B83" s="8" t="s">
        <v>87</v>
      </c>
      <c r="C83" s="10"/>
      <c r="D83" s="10"/>
      <c r="E83" s="10"/>
    </row>
    <row r="84" spans="1:6" x14ac:dyDescent="0.25">
      <c r="A84" s="156" t="s">
        <v>287</v>
      </c>
      <c r="B84" s="128" t="s">
        <v>200</v>
      </c>
      <c r="C84" s="24">
        <v>69242591</v>
      </c>
      <c r="D84" s="25">
        <v>67536471</v>
      </c>
      <c r="E84" s="24">
        <v>67536471</v>
      </c>
      <c r="F84" s="29" t="s">
        <v>201</v>
      </c>
    </row>
    <row r="85" spans="1:6" x14ac:dyDescent="0.25">
      <c r="A85" s="155" t="s">
        <v>88</v>
      </c>
      <c r="B85" s="5" t="s">
        <v>89</v>
      </c>
      <c r="C85" s="7"/>
      <c r="D85" s="7"/>
      <c r="E85" s="7"/>
    </row>
    <row r="86" spans="1:6" x14ac:dyDescent="0.25">
      <c r="A86" s="156" t="s">
        <v>90</v>
      </c>
      <c r="B86" s="8" t="s">
        <v>91</v>
      </c>
      <c r="C86" s="10"/>
      <c r="D86" s="10"/>
      <c r="E86" s="10"/>
    </row>
    <row r="87" spans="1:6" x14ac:dyDescent="0.25">
      <c r="A87" s="156" t="s">
        <v>92</v>
      </c>
      <c r="B87" s="8" t="s">
        <v>93</v>
      </c>
      <c r="C87" s="10"/>
      <c r="D87" s="10"/>
      <c r="E87" s="10"/>
    </row>
    <row r="88" spans="1:6" x14ac:dyDescent="0.25">
      <c r="A88" s="156" t="s">
        <v>94</v>
      </c>
      <c r="B88" s="8" t="s">
        <v>95</v>
      </c>
      <c r="C88" s="10"/>
      <c r="D88" s="10"/>
      <c r="E88" s="10"/>
    </row>
    <row r="89" spans="1:6" x14ac:dyDescent="0.25">
      <c r="A89" s="156" t="s">
        <v>96</v>
      </c>
      <c r="B89" s="8" t="s">
        <v>97</v>
      </c>
      <c r="C89" s="10"/>
      <c r="D89" s="10"/>
      <c r="E89" s="10"/>
    </row>
    <row r="90" spans="1:6" ht="21" x14ac:dyDescent="0.25">
      <c r="A90" s="155" t="s">
        <v>98</v>
      </c>
      <c r="B90" s="5" t="s">
        <v>99</v>
      </c>
      <c r="C90" s="7"/>
      <c r="D90" s="7"/>
      <c r="E90" s="7"/>
    </row>
    <row r="91" spans="1:6" ht="21" x14ac:dyDescent="0.25">
      <c r="A91" s="155" t="s">
        <v>100</v>
      </c>
      <c r="B91" s="5" t="s">
        <v>101</v>
      </c>
      <c r="C91" s="6">
        <f>C80</f>
        <v>69242591</v>
      </c>
      <c r="D91" s="26">
        <f t="shared" ref="D91:E91" si="4">D80</f>
        <v>67536471</v>
      </c>
      <c r="E91" s="26">
        <f t="shared" si="4"/>
        <v>67536471</v>
      </c>
    </row>
    <row r="92" spans="1:6" x14ac:dyDescent="0.25">
      <c r="A92" s="155" t="s">
        <v>102</v>
      </c>
      <c r="B92" s="5" t="s">
        <v>180</v>
      </c>
      <c r="C92" s="6">
        <f>C67+C91</f>
        <v>77352591</v>
      </c>
      <c r="D92" s="26">
        <f t="shared" ref="D92:E92" si="5">D67+D91</f>
        <v>76848492</v>
      </c>
      <c r="E92" s="26">
        <f t="shared" si="5"/>
        <v>76848492</v>
      </c>
    </row>
    <row r="93" spans="1:6" x14ac:dyDescent="0.25">
      <c r="A93" s="14"/>
      <c r="B93" s="14"/>
      <c r="C93" s="14"/>
      <c r="D93" s="14"/>
      <c r="E93" s="14"/>
    </row>
    <row r="94" spans="1:6" x14ac:dyDescent="0.25">
      <c r="A94" s="3"/>
      <c r="B94" s="3"/>
      <c r="C94" s="14"/>
      <c r="D94" s="14"/>
      <c r="E94" s="14"/>
    </row>
    <row r="95" spans="1:6" x14ac:dyDescent="0.25">
      <c r="A95" s="2"/>
      <c r="B95" s="2"/>
      <c r="C95" s="1"/>
      <c r="D95" s="1"/>
    </row>
    <row r="96" spans="1:6" ht="15" customHeight="1" x14ac:dyDescent="0.25">
      <c r="A96" s="213" t="s">
        <v>172</v>
      </c>
      <c r="B96" s="213" t="s">
        <v>173</v>
      </c>
      <c r="C96" s="214" t="s">
        <v>197</v>
      </c>
      <c r="D96" s="214"/>
      <c r="E96" s="214"/>
    </row>
    <row r="97" spans="1:5" ht="21" x14ac:dyDescent="0.25">
      <c r="A97" s="213"/>
      <c r="B97" s="213"/>
      <c r="C97" s="102" t="s">
        <v>365</v>
      </c>
      <c r="D97" s="102" t="s">
        <v>366</v>
      </c>
      <c r="E97" s="172" t="s">
        <v>367</v>
      </c>
    </row>
    <row r="98" spans="1:5" x14ac:dyDescent="0.25">
      <c r="A98" s="4">
        <v>1</v>
      </c>
      <c r="B98" s="4">
        <v>2</v>
      </c>
      <c r="C98" s="172">
        <v>3</v>
      </c>
      <c r="D98" s="172">
        <v>4</v>
      </c>
      <c r="E98" s="172">
        <v>5</v>
      </c>
    </row>
    <row r="99" spans="1:5" x14ac:dyDescent="0.25">
      <c r="A99" s="213" t="s">
        <v>163</v>
      </c>
      <c r="B99" s="213"/>
      <c r="C99" s="213"/>
      <c r="D99" s="213"/>
      <c r="E99" s="213"/>
    </row>
    <row r="100" spans="1:5" x14ac:dyDescent="0.25">
      <c r="A100" s="155" t="s">
        <v>3</v>
      </c>
      <c r="B100" s="5" t="s">
        <v>106</v>
      </c>
      <c r="C100" s="6">
        <f>C101+C102+C103+C104+C105</f>
        <v>76971591</v>
      </c>
      <c r="D100" s="26">
        <f t="shared" ref="D100:E100" si="6">D101+D102+D103+D104+D105</f>
        <v>76256941</v>
      </c>
      <c r="E100" s="26">
        <f t="shared" si="6"/>
        <v>72317338</v>
      </c>
    </row>
    <row r="101" spans="1:5" x14ac:dyDescent="0.25">
      <c r="A101" s="145" t="s">
        <v>228</v>
      </c>
      <c r="B101" s="8" t="s">
        <v>107</v>
      </c>
      <c r="C101" s="9">
        <v>52817984</v>
      </c>
      <c r="D101" s="24">
        <v>49280011</v>
      </c>
      <c r="E101" s="9">
        <v>49280011</v>
      </c>
    </row>
    <row r="102" spans="1:5" x14ac:dyDescent="0.25">
      <c r="A102" s="145" t="s">
        <v>289</v>
      </c>
      <c r="B102" s="8" t="s">
        <v>108</v>
      </c>
      <c r="C102" s="9">
        <v>10299507</v>
      </c>
      <c r="D102" s="24">
        <v>9941469</v>
      </c>
      <c r="E102" s="9">
        <v>9941469</v>
      </c>
    </row>
    <row r="103" spans="1:5" x14ac:dyDescent="0.25">
      <c r="A103" s="145" t="s">
        <v>229</v>
      </c>
      <c r="B103" s="8" t="s">
        <v>109</v>
      </c>
      <c r="C103" s="9">
        <v>13854100</v>
      </c>
      <c r="D103" s="24">
        <v>17035461</v>
      </c>
      <c r="E103" s="9">
        <v>13095858</v>
      </c>
    </row>
    <row r="104" spans="1:5" x14ac:dyDescent="0.25">
      <c r="A104" s="145" t="s">
        <v>230</v>
      </c>
      <c r="B104" s="8" t="s">
        <v>110</v>
      </c>
      <c r="C104" s="10"/>
      <c r="D104" s="10"/>
      <c r="E104" s="10"/>
    </row>
    <row r="105" spans="1:5" x14ac:dyDescent="0.25">
      <c r="A105" s="145" t="s">
        <v>231</v>
      </c>
      <c r="B105" s="8" t="s">
        <v>111</v>
      </c>
      <c r="C105" s="10"/>
      <c r="D105" s="10"/>
      <c r="E105" s="10"/>
    </row>
    <row r="106" spans="1:5" x14ac:dyDescent="0.25">
      <c r="A106" s="145" t="s">
        <v>232</v>
      </c>
      <c r="B106" s="8" t="s">
        <v>112</v>
      </c>
      <c r="C106" s="10"/>
      <c r="D106" s="10"/>
      <c r="E106" s="10"/>
    </row>
    <row r="107" spans="1:5" x14ac:dyDescent="0.25">
      <c r="A107" s="145" t="s">
        <v>233</v>
      </c>
      <c r="B107" s="11" t="s">
        <v>113</v>
      </c>
      <c r="C107" s="10"/>
      <c r="D107" s="10"/>
      <c r="E107" s="10"/>
    </row>
    <row r="108" spans="1:5" ht="22.5" x14ac:dyDescent="0.25">
      <c r="A108" s="145" t="s">
        <v>290</v>
      </c>
      <c r="B108" s="8" t="s">
        <v>114</v>
      </c>
      <c r="C108" s="10"/>
      <c r="D108" s="10"/>
      <c r="E108" s="10"/>
    </row>
    <row r="109" spans="1:5" ht="22.5" x14ac:dyDescent="0.25">
      <c r="A109" s="145" t="s">
        <v>291</v>
      </c>
      <c r="B109" s="8" t="s">
        <v>115</v>
      </c>
      <c r="C109" s="10"/>
      <c r="D109" s="10"/>
      <c r="E109" s="10"/>
    </row>
    <row r="110" spans="1:5" x14ac:dyDescent="0.25">
      <c r="A110" s="145" t="s">
        <v>292</v>
      </c>
      <c r="B110" s="11" t="s">
        <v>116</v>
      </c>
      <c r="C110" s="10"/>
      <c r="D110" s="10"/>
      <c r="E110" s="10"/>
    </row>
    <row r="111" spans="1:5" x14ac:dyDescent="0.25">
      <c r="A111" s="145" t="s">
        <v>293</v>
      </c>
      <c r="B111" s="11" t="s">
        <v>117</v>
      </c>
      <c r="C111" s="10"/>
      <c r="D111" s="10"/>
      <c r="E111" s="10"/>
    </row>
    <row r="112" spans="1:5" ht="22.5" x14ac:dyDescent="0.25">
      <c r="A112" s="145" t="s">
        <v>294</v>
      </c>
      <c r="B112" s="8" t="s">
        <v>118</v>
      </c>
      <c r="C112" s="10"/>
      <c r="D112" s="10"/>
      <c r="E112" s="10"/>
    </row>
    <row r="113" spans="1:5" x14ac:dyDescent="0.25">
      <c r="A113" s="145" t="s">
        <v>295</v>
      </c>
      <c r="B113" s="8" t="s">
        <v>119</v>
      </c>
      <c r="C113" s="10"/>
      <c r="D113" s="10"/>
      <c r="E113" s="10"/>
    </row>
    <row r="114" spans="1:5" x14ac:dyDescent="0.25">
      <c r="A114" s="145" t="s">
        <v>296</v>
      </c>
      <c r="B114" s="8" t="s">
        <v>120</v>
      </c>
      <c r="C114" s="10"/>
      <c r="D114" s="10"/>
      <c r="E114" s="10"/>
    </row>
    <row r="115" spans="1:5" ht="22.5" x14ac:dyDescent="0.25">
      <c r="A115" s="145" t="s">
        <v>297</v>
      </c>
      <c r="B115" s="8" t="s">
        <v>121</v>
      </c>
      <c r="C115" s="10"/>
      <c r="D115" s="10"/>
      <c r="E115" s="10"/>
    </row>
    <row r="116" spans="1:5" x14ac:dyDescent="0.25">
      <c r="A116" s="155" t="s">
        <v>11</v>
      </c>
      <c r="B116" s="5" t="s">
        <v>122</v>
      </c>
      <c r="C116" s="6">
        <f>C117+C119</f>
        <v>381000</v>
      </c>
      <c r="D116" s="26">
        <f t="shared" ref="D116:E116" si="7">D117+D119</f>
        <v>591551</v>
      </c>
      <c r="E116" s="26">
        <f t="shared" si="7"/>
        <v>591551</v>
      </c>
    </row>
    <row r="117" spans="1:5" x14ac:dyDescent="0.25">
      <c r="A117" s="145" t="s">
        <v>234</v>
      </c>
      <c r="B117" s="8" t="s">
        <v>123</v>
      </c>
      <c r="C117" s="9">
        <v>381000</v>
      </c>
      <c r="D117" s="10">
        <v>591551</v>
      </c>
      <c r="E117" s="9">
        <v>591551</v>
      </c>
    </row>
    <row r="118" spans="1:5" x14ac:dyDescent="0.25">
      <c r="A118" s="145" t="s">
        <v>235</v>
      </c>
      <c r="B118" s="8" t="s">
        <v>124</v>
      </c>
      <c r="C118" s="10"/>
      <c r="D118" s="10"/>
      <c r="E118" s="10"/>
    </row>
    <row r="119" spans="1:5" x14ac:dyDescent="0.25">
      <c r="A119" s="145" t="s">
        <v>236</v>
      </c>
      <c r="B119" s="8" t="s">
        <v>125</v>
      </c>
      <c r="C119" s="24"/>
      <c r="D119" s="10"/>
      <c r="E119" s="24"/>
    </row>
    <row r="120" spans="1:5" x14ac:dyDescent="0.25">
      <c r="A120" s="145" t="s">
        <v>237</v>
      </c>
      <c r="B120" s="8" t="s">
        <v>126</v>
      </c>
      <c r="C120" s="10"/>
      <c r="D120" s="10"/>
      <c r="E120" s="10"/>
    </row>
    <row r="121" spans="1:5" x14ac:dyDescent="0.25">
      <c r="A121" s="145" t="s">
        <v>238</v>
      </c>
      <c r="B121" s="8" t="s">
        <v>127</v>
      </c>
      <c r="C121" s="10"/>
      <c r="D121" s="10"/>
      <c r="E121" s="10"/>
    </row>
    <row r="122" spans="1:5" ht="22.5" x14ac:dyDescent="0.25">
      <c r="A122" s="145" t="s">
        <v>239</v>
      </c>
      <c r="B122" s="8" t="s">
        <v>128</v>
      </c>
      <c r="C122" s="10"/>
      <c r="D122" s="10"/>
      <c r="E122" s="10"/>
    </row>
    <row r="123" spans="1:5" ht="22.5" x14ac:dyDescent="0.25">
      <c r="A123" s="145" t="s">
        <v>298</v>
      </c>
      <c r="B123" s="8" t="s">
        <v>129</v>
      </c>
      <c r="C123" s="10"/>
      <c r="D123" s="10"/>
      <c r="E123" s="10"/>
    </row>
    <row r="124" spans="1:5" ht="22.5" x14ac:dyDescent="0.25">
      <c r="A124" s="145" t="s">
        <v>299</v>
      </c>
      <c r="B124" s="8" t="s">
        <v>115</v>
      </c>
      <c r="C124" s="10"/>
      <c r="D124" s="10"/>
      <c r="E124" s="10"/>
    </row>
    <row r="125" spans="1:5" x14ac:dyDescent="0.25">
      <c r="A125" s="145" t="s">
        <v>300</v>
      </c>
      <c r="B125" s="8" t="s">
        <v>130</v>
      </c>
      <c r="C125" s="10"/>
      <c r="D125" s="10"/>
      <c r="E125" s="10"/>
    </row>
    <row r="126" spans="1:5" x14ac:dyDescent="0.25">
      <c r="A126" s="145" t="s">
        <v>301</v>
      </c>
      <c r="B126" s="8" t="s">
        <v>131</v>
      </c>
      <c r="C126" s="10"/>
      <c r="D126" s="10"/>
      <c r="E126" s="10"/>
    </row>
    <row r="127" spans="1:5" ht="22.5" x14ac:dyDescent="0.25">
      <c r="A127" s="145" t="s">
        <v>302</v>
      </c>
      <c r="B127" s="8" t="s">
        <v>118</v>
      </c>
      <c r="C127" s="10"/>
      <c r="D127" s="10"/>
      <c r="E127" s="10"/>
    </row>
    <row r="128" spans="1:5" x14ac:dyDescent="0.25">
      <c r="A128" s="145" t="s">
        <v>303</v>
      </c>
      <c r="B128" s="8" t="s">
        <v>132</v>
      </c>
      <c r="C128" s="10"/>
      <c r="D128" s="10"/>
      <c r="E128" s="10"/>
    </row>
    <row r="129" spans="1:5" ht="22.5" x14ac:dyDescent="0.25">
      <c r="A129" s="145" t="s">
        <v>304</v>
      </c>
      <c r="B129" s="8" t="s">
        <v>133</v>
      </c>
      <c r="C129" s="10"/>
      <c r="D129" s="10"/>
      <c r="E129" s="10"/>
    </row>
    <row r="130" spans="1:5" x14ac:dyDescent="0.25">
      <c r="A130" s="155" t="s">
        <v>19</v>
      </c>
      <c r="B130" s="5" t="s">
        <v>134</v>
      </c>
      <c r="C130" s="7"/>
      <c r="D130" s="7"/>
      <c r="E130" s="7"/>
    </row>
    <row r="131" spans="1:5" x14ac:dyDescent="0.25">
      <c r="A131" s="145" t="s">
        <v>240</v>
      </c>
      <c r="B131" s="8" t="s">
        <v>135</v>
      </c>
      <c r="C131" s="10"/>
      <c r="D131" s="10"/>
      <c r="E131" s="10"/>
    </row>
    <row r="132" spans="1:5" x14ac:dyDescent="0.25">
      <c r="A132" s="145" t="s">
        <v>241</v>
      </c>
      <c r="B132" s="8" t="s">
        <v>136</v>
      </c>
      <c r="C132" s="10"/>
      <c r="D132" s="10"/>
      <c r="E132" s="10"/>
    </row>
    <row r="133" spans="1:5" x14ac:dyDescent="0.25">
      <c r="A133" s="155" t="s">
        <v>137</v>
      </c>
      <c r="B133" s="5" t="s">
        <v>138</v>
      </c>
      <c r="C133" s="6">
        <f>C100+C116</f>
        <v>77352591</v>
      </c>
      <c r="D133" s="26">
        <f t="shared" ref="D133:E133" si="8">D100+D116</f>
        <v>76848492</v>
      </c>
      <c r="E133" s="26">
        <f t="shared" si="8"/>
        <v>72908889</v>
      </c>
    </row>
    <row r="134" spans="1:5" ht="21" x14ac:dyDescent="0.25">
      <c r="A134" s="155" t="s">
        <v>35</v>
      </c>
      <c r="B134" s="5" t="s">
        <v>139</v>
      </c>
      <c r="C134" s="7"/>
      <c r="D134" s="7"/>
      <c r="E134" s="7"/>
    </row>
    <row r="135" spans="1:5" x14ac:dyDescent="0.25">
      <c r="A135" s="145" t="s">
        <v>252</v>
      </c>
      <c r="B135" s="8" t="s">
        <v>181</v>
      </c>
      <c r="C135" s="10"/>
      <c r="D135" s="10"/>
      <c r="E135" s="10"/>
    </row>
    <row r="136" spans="1:5" ht="22.5" x14ac:dyDescent="0.25">
      <c r="A136" s="145" t="s">
        <v>253</v>
      </c>
      <c r="B136" s="8" t="s">
        <v>182</v>
      </c>
      <c r="C136" s="10"/>
      <c r="D136" s="10"/>
      <c r="E136" s="10"/>
    </row>
    <row r="137" spans="1:5" x14ac:dyDescent="0.25">
      <c r="A137" s="145" t="s">
        <v>254</v>
      </c>
      <c r="B137" s="8" t="s">
        <v>183</v>
      </c>
      <c r="C137" s="10"/>
      <c r="D137" s="10"/>
      <c r="E137" s="10"/>
    </row>
    <row r="138" spans="1:5" x14ac:dyDescent="0.25">
      <c r="A138" s="129" t="s">
        <v>47</v>
      </c>
      <c r="B138" s="5" t="s">
        <v>143</v>
      </c>
      <c r="C138" s="7"/>
      <c r="D138" s="7"/>
      <c r="E138" s="7"/>
    </row>
    <row r="139" spans="1:5" x14ac:dyDescent="0.25">
      <c r="A139" s="145" t="s">
        <v>262</v>
      </c>
      <c r="B139" s="8" t="s">
        <v>144</v>
      </c>
      <c r="C139" s="10"/>
      <c r="D139" s="10"/>
      <c r="E139" s="10"/>
    </row>
    <row r="140" spans="1:5" x14ac:dyDescent="0.25">
      <c r="A140" s="145" t="s">
        <v>263</v>
      </c>
      <c r="B140" s="8" t="s">
        <v>145</v>
      </c>
      <c r="C140" s="10"/>
      <c r="D140" s="10"/>
      <c r="E140" s="10"/>
    </row>
    <row r="141" spans="1:5" x14ac:dyDescent="0.25">
      <c r="A141" s="145" t="s">
        <v>264</v>
      </c>
      <c r="B141" s="8" t="s">
        <v>146</v>
      </c>
      <c r="C141" s="10"/>
      <c r="D141" s="10"/>
      <c r="E141" s="10"/>
    </row>
    <row r="142" spans="1:5" x14ac:dyDescent="0.25">
      <c r="A142" s="145" t="s">
        <v>265</v>
      </c>
      <c r="B142" s="8" t="s">
        <v>147</v>
      </c>
      <c r="C142" s="10"/>
      <c r="D142" s="10"/>
      <c r="E142" s="10"/>
    </row>
    <row r="143" spans="1:5" x14ac:dyDescent="0.25">
      <c r="A143" s="129" t="s">
        <v>148</v>
      </c>
      <c r="B143" s="5" t="s">
        <v>149</v>
      </c>
      <c r="C143" s="7"/>
      <c r="D143" s="7"/>
      <c r="E143" s="7"/>
    </row>
    <row r="144" spans="1:5" x14ac:dyDescent="0.25">
      <c r="A144" s="145" t="s">
        <v>267</v>
      </c>
      <c r="B144" s="8" t="s">
        <v>150</v>
      </c>
      <c r="C144" s="10"/>
      <c r="D144" s="10"/>
      <c r="E144" s="10"/>
    </row>
    <row r="145" spans="1:5" x14ac:dyDescent="0.25">
      <c r="A145" s="145" t="s">
        <v>268</v>
      </c>
      <c r="B145" s="8" t="s">
        <v>151</v>
      </c>
      <c r="C145" s="10"/>
      <c r="D145" s="10"/>
      <c r="E145" s="10"/>
    </row>
    <row r="146" spans="1:5" x14ac:dyDescent="0.25">
      <c r="A146" s="145" t="s">
        <v>269</v>
      </c>
      <c r="B146" s="8" t="s">
        <v>152</v>
      </c>
      <c r="C146" s="10"/>
      <c r="D146" s="10"/>
      <c r="E146" s="10"/>
    </row>
    <row r="147" spans="1:5" x14ac:dyDescent="0.25">
      <c r="A147" s="145" t="s">
        <v>270</v>
      </c>
      <c r="B147" s="8" t="s">
        <v>153</v>
      </c>
      <c r="C147" s="10"/>
      <c r="D147" s="10"/>
      <c r="E147" s="10"/>
    </row>
    <row r="148" spans="1:5" x14ac:dyDescent="0.25">
      <c r="A148" s="129" t="s">
        <v>60</v>
      </c>
      <c r="B148" s="5" t="s">
        <v>154</v>
      </c>
      <c r="C148" s="7"/>
      <c r="D148" s="7"/>
      <c r="E148" s="7"/>
    </row>
    <row r="149" spans="1:5" x14ac:dyDescent="0.25">
      <c r="A149" s="145" t="s">
        <v>271</v>
      </c>
      <c r="B149" s="8" t="s">
        <v>184</v>
      </c>
      <c r="C149" s="10"/>
      <c r="D149" s="10"/>
      <c r="E149" s="10"/>
    </row>
    <row r="150" spans="1:5" x14ac:dyDescent="0.25">
      <c r="A150" s="145" t="s">
        <v>272</v>
      </c>
      <c r="B150" s="8" t="s">
        <v>185</v>
      </c>
      <c r="C150" s="10"/>
      <c r="D150" s="10"/>
      <c r="E150" s="10"/>
    </row>
    <row r="151" spans="1:5" x14ac:dyDescent="0.25">
      <c r="A151" s="145" t="s">
        <v>273</v>
      </c>
      <c r="B151" s="8" t="s">
        <v>186</v>
      </c>
      <c r="C151" s="10"/>
      <c r="D151" s="10"/>
      <c r="E151" s="10"/>
    </row>
    <row r="152" spans="1:5" x14ac:dyDescent="0.25">
      <c r="A152" s="145" t="s">
        <v>274</v>
      </c>
      <c r="B152" s="8" t="s">
        <v>187</v>
      </c>
      <c r="C152" s="10"/>
      <c r="D152" s="10"/>
      <c r="E152" s="10"/>
    </row>
    <row r="153" spans="1:5" x14ac:dyDescent="0.25">
      <c r="A153" s="129" t="s">
        <v>66</v>
      </c>
      <c r="B153" s="5" t="s">
        <v>159</v>
      </c>
      <c r="C153" s="7"/>
      <c r="D153" s="7"/>
      <c r="E153" s="7"/>
    </row>
    <row r="154" spans="1:5" x14ac:dyDescent="0.25">
      <c r="A154" s="129" t="s">
        <v>160</v>
      </c>
      <c r="B154" s="5" t="s">
        <v>161</v>
      </c>
      <c r="C154" s="6">
        <f>C133</f>
        <v>77352591</v>
      </c>
      <c r="D154" s="26">
        <f t="shared" ref="D154:E154" si="9">D133</f>
        <v>76848492</v>
      </c>
      <c r="E154" s="26">
        <f t="shared" si="9"/>
        <v>72908889</v>
      </c>
    </row>
    <row r="155" spans="1:5" x14ac:dyDescent="0.25">
      <c r="A155" s="17"/>
      <c r="B155" s="17"/>
      <c r="C155" s="169"/>
      <c r="D155" s="169"/>
      <c r="E155" s="169"/>
    </row>
    <row r="156" spans="1:5" x14ac:dyDescent="0.25">
      <c r="A156" s="278" t="s">
        <v>191</v>
      </c>
      <c r="B156" s="278"/>
      <c r="C156" s="279">
        <v>17</v>
      </c>
      <c r="D156" s="279"/>
      <c r="E156" s="279"/>
    </row>
    <row r="157" spans="1:5" x14ac:dyDescent="0.25">
      <c r="A157" s="278" t="s">
        <v>192</v>
      </c>
      <c r="B157" s="278"/>
      <c r="C157" s="279">
        <v>0</v>
      </c>
      <c r="D157" s="279"/>
      <c r="E157" s="279"/>
    </row>
    <row r="158" spans="1:5" ht="15.75" x14ac:dyDescent="0.25">
      <c r="A158" s="15"/>
    </row>
  </sheetData>
  <mergeCells count="15">
    <mergeCell ref="A157:B157"/>
    <mergeCell ref="C157:E157"/>
    <mergeCell ref="A96:A97"/>
    <mergeCell ref="B96:B97"/>
    <mergeCell ref="C96:E96"/>
    <mergeCell ref="A99:E99"/>
    <mergeCell ref="A156:B156"/>
    <mergeCell ref="C156:E156"/>
    <mergeCell ref="A1:E1"/>
    <mergeCell ref="B6:B8"/>
    <mergeCell ref="A6:A8"/>
    <mergeCell ref="A10:E10"/>
    <mergeCell ref="B2:E2"/>
    <mergeCell ref="B3:E3"/>
    <mergeCell ref="C6:E7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4"/>
  <sheetViews>
    <sheetView tabSelected="1" workbookViewId="0">
      <selection activeCell="A2" sqref="A2:E2"/>
    </sheetView>
  </sheetViews>
  <sheetFormatPr defaultRowHeight="15" x14ac:dyDescent="0.25"/>
  <cols>
    <col min="1" max="1" width="8.7109375" style="131" bestFit="1" customWidth="1"/>
    <col min="2" max="2" width="42.5703125" bestFit="1" customWidth="1"/>
    <col min="3" max="5" width="10.85546875" bestFit="1" customWidth="1"/>
    <col min="6" max="6" width="16.140625" bestFit="1" customWidth="1"/>
  </cols>
  <sheetData>
    <row r="1" spans="1:5" ht="15.75" x14ac:dyDescent="0.25">
      <c r="A1" s="151"/>
    </row>
    <row r="2" spans="1:5" ht="15" customHeight="1" x14ac:dyDescent="0.25">
      <c r="A2" s="232" t="s">
        <v>649</v>
      </c>
      <c r="B2" s="233"/>
      <c r="C2" s="233"/>
      <c r="D2" s="233"/>
      <c r="E2" s="234"/>
    </row>
    <row r="3" spans="1:5" x14ac:dyDescent="0.25">
      <c r="A3" s="147" t="s">
        <v>164</v>
      </c>
      <c r="B3" s="214" t="s">
        <v>198</v>
      </c>
      <c r="C3" s="214"/>
      <c r="D3" s="214"/>
      <c r="E3" s="214"/>
    </row>
    <row r="4" spans="1:5" ht="21" x14ac:dyDescent="0.25">
      <c r="A4" s="147" t="s">
        <v>170</v>
      </c>
      <c r="B4" s="214" t="s">
        <v>171</v>
      </c>
      <c r="C4" s="214"/>
      <c r="D4" s="214"/>
      <c r="E4" s="214"/>
    </row>
    <row r="5" spans="1:5" x14ac:dyDescent="0.25">
      <c r="A5" s="148"/>
      <c r="B5" s="39"/>
      <c r="C5" s="21"/>
      <c r="D5" s="21"/>
      <c r="E5" s="22" t="s">
        <v>201</v>
      </c>
    </row>
    <row r="6" spans="1:5" ht="21" customHeight="1" x14ac:dyDescent="0.25">
      <c r="A6" s="280" t="s">
        <v>172</v>
      </c>
      <c r="B6" s="213" t="s">
        <v>173</v>
      </c>
      <c r="C6" s="309"/>
      <c r="D6" s="310"/>
      <c r="E6" s="311"/>
    </row>
    <row r="7" spans="1:5" ht="21" x14ac:dyDescent="0.25">
      <c r="A7" s="280"/>
      <c r="B7" s="213"/>
      <c r="C7" s="20" t="s">
        <v>365</v>
      </c>
      <c r="D7" s="20" t="s">
        <v>366</v>
      </c>
      <c r="E7" s="4" t="s">
        <v>367</v>
      </c>
    </row>
    <row r="8" spans="1:5" x14ac:dyDescent="0.25">
      <c r="A8" s="129">
        <v>1</v>
      </c>
      <c r="B8" s="4">
        <v>2</v>
      </c>
      <c r="C8" s="4">
        <v>3</v>
      </c>
      <c r="D8" s="4">
        <v>4</v>
      </c>
      <c r="E8" s="4">
        <v>5</v>
      </c>
    </row>
    <row r="9" spans="1:5" x14ac:dyDescent="0.25">
      <c r="A9" s="213" t="s">
        <v>162</v>
      </c>
      <c r="B9" s="213"/>
      <c r="C9" s="213"/>
      <c r="D9" s="213"/>
      <c r="E9" s="213"/>
    </row>
    <row r="10" spans="1:5" x14ac:dyDescent="0.25">
      <c r="A10" s="155" t="s">
        <v>3</v>
      </c>
      <c r="B10" s="5" t="s">
        <v>4</v>
      </c>
      <c r="C10" s="7">
        <f>'9.2 melléklet bevétel'!E9+'9.3 melléklet'!C9+' 9.4 melléklet'!C10+'9.5 melléklet'!C9+'9.6 melléklet'!C9+'9.7 melléklet'!C11</f>
        <v>0</v>
      </c>
      <c r="D10" s="27">
        <f>'9.2 melléklet bevétel'!F9+'9.3 melléklet'!D9+' 9.4 melléklet'!D10+'9.5 melléklet'!D9+'9.6 melléklet'!D9+'9.7 melléklet'!D11</f>
        <v>0</v>
      </c>
      <c r="E10" s="7">
        <f>'9.2 melléklet bevétel'!G9+'9.3 melléklet'!E9+' 9.4 melléklet'!E10+'9.5 melléklet'!E9+'9.6 melléklet'!E9+'9.7 melléklet'!E11</f>
        <v>0</v>
      </c>
    </row>
    <row r="11" spans="1:5" x14ac:dyDescent="0.25">
      <c r="A11" s="156" t="s">
        <v>228</v>
      </c>
      <c r="B11" s="8" t="s">
        <v>5</v>
      </c>
      <c r="C11" s="27">
        <f>'9.2 melléklet bevétel'!E10+'9.3 melléklet'!C10+' 9.4 melléklet'!C11+'9.5 melléklet'!C10+'9.6 melléklet'!C10+'9.7 melléklet'!C12</f>
        <v>0</v>
      </c>
      <c r="D11" s="10">
        <f>'9.2 melléklet bevétel'!F10+'9.3 melléklet'!D10+' 9.4 melléklet'!D11+'9.5 melléklet'!D10+'9.6 melléklet'!D10+'9.7 melléklet'!D12</f>
        <v>0</v>
      </c>
      <c r="E11" s="10">
        <f>'9.2 melléklet bevétel'!G10+'9.3 melléklet'!E10+' 9.4 melléklet'!E11+'9.5 melléklet'!E10+'9.6 melléklet'!E10+'9.7 melléklet'!E12</f>
        <v>0</v>
      </c>
    </row>
    <row r="12" spans="1:5" x14ac:dyDescent="0.25">
      <c r="A12" s="156" t="s">
        <v>289</v>
      </c>
      <c r="B12" s="8" t="s">
        <v>6</v>
      </c>
      <c r="C12" s="27">
        <f>'9.2 melléklet bevétel'!E11+'9.3 melléklet'!C11+' 9.4 melléklet'!C12+'9.5 melléklet'!C11+'9.6 melléklet'!C11+'9.7 melléklet'!C13</f>
        <v>0</v>
      </c>
      <c r="D12" s="10">
        <f>'9.2 melléklet bevétel'!F11+'9.3 melléklet'!D11+' 9.4 melléklet'!D12+'9.5 melléklet'!D11+'9.6 melléklet'!D11+'9.7 melléklet'!D13</f>
        <v>0</v>
      </c>
      <c r="E12" s="10">
        <f>'9.2 melléklet bevétel'!G11+'9.3 melléklet'!E11+' 9.4 melléklet'!E12+'9.5 melléklet'!E11+'9.6 melléklet'!E11+'9.7 melléklet'!E13</f>
        <v>0</v>
      </c>
    </row>
    <row r="13" spans="1:5" ht="22.5" x14ac:dyDescent="0.25">
      <c r="A13" s="156" t="s">
        <v>229</v>
      </c>
      <c r="B13" s="8" t="s">
        <v>7</v>
      </c>
      <c r="C13" s="27">
        <f>'9.2 melléklet bevétel'!E12+'9.3 melléklet'!C12+' 9.4 melléklet'!C13+'9.5 melléklet'!C12+'9.6 melléklet'!C12+'9.7 melléklet'!C14</f>
        <v>0</v>
      </c>
      <c r="D13" s="10">
        <f>'9.2 melléklet bevétel'!F12+'9.3 melléklet'!D12+' 9.4 melléklet'!D13+'9.5 melléklet'!D12+'9.6 melléklet'!D12+'9.7 melléklet'!D14</f>
        <v>0</v>
      </c>
      <c r="E13" s="10">
        <f>'9.2 melléklet bevétel'!G12+'9.3 melléklet'!E12+' 9.4 melléklet'!E13+'9.5 melléklet'!E12+'9.6 melléklet'!E12+'9.7 melléklet'!E14</f>
        <v>0</v>
      </c>
    </row>
    <row r="14" spans="1:5" x14ac:dyDescent="0.25">
      <c r="A14" s="156" t="s">
        <v>230</v>
      </c>
      <c r="B14" s="8" t="s">
        <v>8</v>
      </c>
      <c r="C14" s="27">
        <f>'9.2 melléklet bevétel'!E13+'9.3 melléklet'!C13+' 9.4 melléklet'!C14+'9.5 melléklet'!C13+'9.6 melléklet'!C13+'9.7 melléklet'!C15</f>
        <v>0</v>
      </c>
      <c r="D14" s="10">
        <f>'9.2 melléklet bevétel'!F13+'9.3 melléklet'!D13+' 9.4 melléklet'!D14+'9.5 melléklet'!D13+'9.6 melléklet'!D13+'9.7 melléklet'!D15</f>
        <v>0</v>
      </c>
      <c r="E14" s="10">
        <f>'9.2 melléklet bevétel'!G13+'9.3 melléklet'!E13+' 9.4 melléklet'!E14+'9.5 melléklet'!E13+'9.6 melléklet'!E13+'9.7 melléklet'!E15</f>
        <v>0</v>
      </c>
    </row>
    <row r="15" spans="1:5" x14ac:dyDescent="0.25">
      <c r="A15" s="156" t="s">
        <v>231</v>
      </c>
      <c r="B15" s="8" t="s">
        <v>9</v>
      </c>
      <c r="C15" s="27">
        <f>'9.2 melléklet bevétel'!E14+'9.3 melléklet'!C14+' 9.4 melléklet'!C15+'9.5 melléklet'!C14+'9.6 melléklet'!C14+'9.7 melléklet'!C16</f>
        <v>0</v>
      </c>
      <c r="D15" s="10">
        <f>'9.2 melléklet bevétel'!F14+'9.3 melléklet'!D14+' 9.4 melléklet'!D15+'9.5 melléklet'!D14+'9.6 melléklet'!D14+'9.7 melléklet'!D16</f>
        <v>0</v>
      </c>
      <c r="E15" s="10">
        <f>'9.2 melléklet bevétel'!G14+'9.3 melléklet'!E14+' 9.4 melléklet'!E15+'9.5 melléklet'!E14+'9.6 melléklet'!E14+'9.7 melléklet'!E16</f>
        <v>0</v>
      </c>
    </row>
    <row r="16" spans="1:5" x14ac:dyDescent="0.25">
      <c r="A16" s="156" t="s">
        <v>232</v>
      </c>
      <c r="B16" s="8" t="s">
        <v>10</v>
      </c>
      <c r="C16" s="27">
        <f>'9.2 melléklet bevétel'!E15+'9.3 melléklet'!C15+' 9.4 melléklet'!C16+'9.5 melléklet'!C15+'9.6 melléklet'!C15+'9.7 melléklet'!C17</f>
        <v>0</v>
      </c>
      <c r="D16" s="10">
        <f>'9.2 melléklet bevétel'!F15+'9.3 melléklet'!D15+' 9.4 melléklet'!D16+'9.5 melléklet'!D15+'9.6 melléklet'!D15+'9.7 melléklet'!D17</f>
        <v>0</v>
      </c>
      <c r="E16" s="10">
        <f>'9.2 melléklet bevétel'!G15+'9.3 melléklet'!E15+' 9.4 melléklet'!E16+'9.5 melléklet'!E15+'9.6 melléklet'!E15+'9.7 melléklet'!E17</f>
        <v>0</v>
      </c>
    </row>
    <row r="17" spans="1:6" x14ac:dyDescent="0.25">
      <c r="A17" s="156"/>
      <c r="B17" s="23"/>
      <c r="C17" s="27">
        <f>'9.2 melléklet bevétel'!E16+'9.3 melléklet'!C16+' 9.4 melléklet'!C17+'9.5 melléklet'!C16+'9.6 melléklet'!C16+'9.7 melléklet'!C18</f>
        <v>0</v>
      </c>
      <c r="D17" s="25">
        <f>'9.2 melléklet bevétel'!F16+'9.3 melléklet'!D16+' 9.4 melléklet'!D17+'9.5 melléklet'!D16+'9.6 melléklet'!D16+'9.7 melléklet'!D18</f>
        <v>0</v>
      </c>
      <c r="E17" s="25">
        <f>'9.2 melléklet bevétel'!G16+'9.3 melléklet'!E16+' 9.4 melléklet'!E17+'9.5 melléklet'!E16+'9.6 melléklet'!E16+'9.7 melléklet'!E18</f>
        <v>0</v>
      </c>
    </row>
    <row r="18" spans="1:6" ht="21" x14ac:dyDescent="0.25">
      <c r="A18" s="155" t="s">
        <v>11</v>
      </c>
      <c r="B18" s="5" t="s">
        <v>12</v>
      </c>
      <c r="C18" s="26">
        <f>'9.2 melléklet bevétel'!E17+'9.3 melléklet'!C17+' 9.4 melléklet'!C18+'9.5 melléklet'!C17+'9.6 melléklet'!C17+'9.7 melléklet'!C19</f>
        <v>2825220</v>
      </c>
      <c r="D18" s="26">
        <f>'9.2 melléklet bevétel'!F17+'9.3 melléklet'!D17+' 9.4 melléklet'!D18+'9.5 melléklet'!D17+'9.6 melléklet'!D17+'9.7 melléklet'!D19</f>
        <v>3594624</v>
      </c>
      <c r="E18" s="6">
        <f>'9.2 melléklet bevétel'!G17+'9.3 melléklet'!E17+' 9.4 melléklet'!E18+'9.5 melléklet'!E17+'9.6 melléklet'!E17+'9.7 melléklet'!E19</f>
        <v>3594624</v>
      </c>
    </row>
    <row r="19" spans="1:6" x14ac:dyDescent="0.25">
      <c r="A19" s="156" t="s">
        <v>234</v>
      </c>
      <c r="B19" s="8" t="s">
        <v>13</v>
      </c>
      <c r="C19" s="27">
        <f>'9.2 melléklet bevétel'!E18+'9.3 melléklet'!C18+' 9.4 melléklet'!C19+'9.5 melléklet'!C18+'9.6 melléklet'!C18+'9.7 melléklet'!C20</f>
        <v>0</v>
      </c>
      <c r="D19" s="10">
        <f>'9.2 melléklet bevétel'!F18+'9.3 melléklet'!D18+' 9.4 melléklet'!D19+'9.5 melléklet'!D18+'9.6 melléklet'!D18+'9.7 melléklet'!D20</f>
        <v>0</v>
      </c>
      <c r="E19" s="10">
        <f>'9.2 melléklet bevétel'!G18+'9.3 melléklet'!E18+' 9.4 melléklet'!E19+'9.5 melléklet'!E18+'9.6 melléklet'!E18+'9.7 melléklet'!E20</f>
        <v>0</v>
      </c>
    </row>
    <row r="20" spans="1:6" x14ac:dyDescent="0.25">
      <c r="A20" s="156" t="s">
        <v>235</v>
      </c>
      <c r="B20" s="8" t="s">
        <v>14</v>
      </c>
      <c r="C20" s="27">
        <f>'9.2 melléklet bevétel'!E19+'9.3 melléklet'!C19+' 9.4 melléklet'!C20+'9.5 melléklet'!C19+'9.6 melléklet'!C19+'9.7 melléklet'!C21</f>
        <v>0</v>
      </c>
      <c r="D20" s="10">
        <f>'9.2 melléklet bevétel'!F19+'9.3 melléklet'!D19+' 9.4 melléklet'!D20+'9.5 melléklet'!D19+'9.6 melléklet'!D19+'9.7 melléklet'!D21</f>
        <v>0</v>
      </c>
      <c r="E20" s="10">
        <f>'9.2 melléklet bevétel'!G19+'9.3 melléklet'!E19+' 9.4 melléklet'!E20+'9.5 melléklet'!E19+'9.6 melléklet'!E19+'9.7 melléklet'!E21</f>
        <v>0</v>
      </c>
    </row>
    <row r="21" spans="1:6" ht="22.5" x14ac:dyDescent="0.25">
      <c r="A21" s="156" t="s">
        <v>236</v>
      </c>
      <c r="B21" s="8" t="s">
        <v>174</v>
      </c>
      <c r="C21" s="27">
        <f>'9.2 melléklet bevétel'!E20+'9.3 melléklet'!C20+' 9.4 melléklet'!C21+'9.5 melléklet'!C20+'9.6 melléklet'!C20+'9.7 melléklet'!C22</f>
        <v>0</v>
      </c>
      <c r="D21" s="10">
        <f>'9.2 melléklet bevétel'!F20+'9.3 melléklet'!D20+' 9.4 melléklet'!D21+'9.5 melléklet'!D20+'9.6 melléklet'!D20+'9.7 melléklet'!D22</f>
        <v>0</v>
      </c>
      <c r="E21" s="10">
        <f>'9.2 melléklet bevétel'!G20+'9.3 melléklet'!E20+' 9.4 melléklet'!E21+'9.5 melléklet'!E20+'9.6 melléklet'!E20+'9.7 melléklet'!E22</f>
        <v>0</v>
      </c>
    </row>
    <row r="22" spans="1:6" ht="22.5" x14ac:dyDescent="0.25">
      <c r="A22" s="156" t="s">
        <v>237</v>
      </c>
      <c r="B22" s="8" t="s">
        <v>175</v>
      </c>
      <c r="C22" s="27">
        <f>'9.2 melléklet bevétel'!E21+'9.3 melléklet'!C21+' 9.4 melléklet'!C22+'9.5 melléklet'!C21+'9.6 melléklet'!C21+'9.7 melléklet'!C23</f>
        <v>0</v>
      </c>
      <c r="D22" s="10">
        <f>'9.2 melléklet bevétel'!F21+'9.3 melléklet'!D21+' 9.4 melléklet'!D22+'9.5 melléklet'!D21+'9.6 melléklet'!D21+'9.7 melléklet'!D23</f>
        <v>0</v>
      </c>
      <c r="E22" s="10">
        <f>'9.2 melléklet bevétel'!G21+'9.3 melléklet'!E21+' 9.4 melléklet'!E22+'9.5 melléklet'!E21+'9.6 melléklet'!E21+'9.7 melléklet'!E23</f>
        <v>0</v>
      </c>
    </row>
    <row r="23" spans="1:6" x14ac:dyDescent="0.25">
      <c r="A23" s="156" t="s">
        <v>238</v>
      </c>
      <c r="B23" s="8" t="s">
        <v>17</v>
      </c>
      <c r="C23" s="24">
        <f>'9.2 melléklet bevétel'!E22+'9.3 melléklet'!C22+' 9.4 melléklet'!C23+'9.5 melléklet'!C22+'9.6 melléklet'!C22+'9.7 melléklet'!C24</f>
        <v>2825220</v>
      </c>
      <c r="D23" s="24">
        <f>'9.2 melléklet bevétel'!F22+'9.3 melléklet'!D22+' 9.4 melléklet'!D23+'9.5 melléklet'!D22+'9.6 melléklet'!D22+'9.7 melléklet'!D24</f>
        <v>3594624</v>
      </c>
      <c r="E23" s="9">
        <f>'9.2 melléklet bevétel'!G22+'9.3 melléklet'!E22+' 9.4 melléklet'!E23+'9.5 melléklet'!E22+'9.6 melléklet'!E22+'9.7 melléklet'!E24</f>
        <v>3594624</v>
      </c>
      <c r="F23" s="29" t="s">
        <v>201</v>
      </c>
    </row>
    <row r="24" spans="1:6" x14ac:dyDescent="0.25">
      <c r="A24" s="156" t="s">
        <v>239</v>
      </c>
      <c r="B24" s="8"/>
      <c r="C24" s="27"/>
      <c r="D24" s="10"/>
      <c r="E24" s="10"/>
    </row>
    <row r="25" spans="1:6" ht="21" x14ac:dyDescent="0.25">
      <c r="A25" s="155" t="s">
        <v>19</v>
      </c>
      <c r="B25" s="5" t="s">
        <v>20</v>
      </c>
      <c r="C25" s="27">
        <f>'9.2 melléklet bevétel'!E24+'9.3 melléklet'!C24+' 9.4 melléklet'!C25+'9.5 melléklet'!C24+'9.6 melléklet'!C24+'9.7 melléklet'!C26</f>
        <v>0</v>
      </c>
      <c r="D25" s="7">
        <f>'9.2 melléklet bevétel'!F24+'9.3 melléklet'!D24+' 9.4 melléklet'!D25+'9.5 melléklet'!D24+'9.6 melléklet'!D24+'9.7 melléklet'!D26</f>
        <v>0</v>
      </c>
      <c r="E25" s="7">
        <f>'9.2 melléklet bevétel'!G24+'9.3 melléklet'!E24+' 9.4 melléklet'!E25+'9.5 melléklet'!E24+'9.6 melléklet'!E24+'9.7 melléklet'!E26</f>
        <v>0</v>
      </c>
    </row>
    <row r="26" spans="1:6" x14ac:dyDescent="0.25">
      <c r="A26" s="156" t="s">
        <v>240</v>
      </c>
      <c r="B26" s="8" t="s">
        <v>21</v>
      </c>
      <c r="C26" s="27">
        <f>'9.2 melléklet bevétel'!E25+'9.3 melléklet'!C25+' 9.4 melléklet'!C26+'9.5 melléklet'!C25+'9.6 melléklet'!C25+'9.7 melléklet'!C27</f>
        <v>0</v>
      </c>
      <c r="D26" s="10">
        <f>'9.2 melléklet bevétel'!F25+'9.3 melléklet'!D25+' 9.4 melléklet'!D26+'9.5 melléklet'!D25+'9.6 melléklet'!D25+'9.7 melléklet'!D27</f>
        <v>0</v>
      </c>
      <c r="E26" s="10">
        <f>'9.2 melléklet bevétel'!G25+'9.3 melléklet'!E25+' 9.4 melléklet'!E26+'9.5 melléklet'!E25+'9.6 melléklet'!E25+'9.7 melléklet'!E27</f>
        <v>0</v>
      </c>
    </row>
    <row r="27" spans="1:6" ht="22.5" x14ac:dyDescent="0.25">
      <c r="A27" s="156" t="s">
        <v>241</v>
      </c>
      <c r="B27" s="8" t="s">
        <v>22</v>
      </c>
      <c r="C27" s="10">
        <f>'9.2 melléklet bevétel'!E26+'9.3 melléklet'!C26+' 9.4 melléklet'!C27+'9.5 melléklet'!C26+'9.6 melléklet'!C26+'9.7 melléklet'!C28</f>
        <v>0</v>
      </c>
      <c r="D27" s="10">
        <f>'9.2 melléklet bevétel'!F26+'9.3 melléklet'!D26+' 9.4 melléklet'!D27+'9.5 melléklet'!D26+'9.6 melléklet'!D26+'9.7 melléklet'!D28</f>
        <v>0</v>
      </c>
      <c r="E27" s="10">
        <f>'9.2 melléklet bevétel'!G26+'9.3 melléklet'!E26+' 9.4 melléklet'!E27+'9.5 melléklet'!E26+'9.6 melléklet'!E26+'9.7 melléklet'!E28</f>
        <v>0</v>
      </c>
    </row>
    <row r="28" spans="1:6" ht="22.5" x14ac:dyDescent="0.25">
      <c r="A28" s="156" t="s">
        <v>242</v>
      </c>
      <c r="B28" s="8" t="s">
        <v>176</v>
      </c>
      <c r="C28" s="10">
        <f>'9.2 melléklet bevétel'!E27+'9.3 melléklet'!C27+' 9.4 melléklet'!C28+'9.5 melléklet'!C27+'9.6 melléklet'!C27+'9.7 melléklet'!C29</f>
        <v>0</v>
      </c>
      <c r="D28" s="10">
        <f>'9.2 melléklet bevétel'!F27+'9.3 melléklet'!D27+' 9.4 melléklet'!D28+'9.5 melléklet'!D27+'9.6 melléklet'!D27+'9.7 melléklet'!D29</f>
        <v>0</v>
      </c>
      <c r="E28" s="10">
        <f>'9.2 melléklet bevétel'!G27+'9.3 melléklet'!E27+' 9.4 melléklet'!E28+'9.5 melléklet'!E27+'9.6 melléklet'!E27+'9.7 melléklet'!E29</f>
        <v>0</v>
      </c>
    </row>
    <row r="29" spans="1:6" ht="22.5" x14ac:dyDescent="0.25">
      <c r="A29" s="156" t="s">
        <v>243</v>
      </c>
      <c r="B29" s="8" t="s">
        <v>177</v>
      </c>
      <c r="C29" s="10">
        <f>'9.2 melléklet bevétel'!E28+'9.3 melléklet'!C28+' 9.4 melléklet'!C29+'9.5 melléklet'!C28+'9.6 melléklet'!C28+'9.7 melléklet'!C30</f>
        <v>0</v>
      </c>
      <c r="D29" s="10">
        <f>'9.2 melléklet bevétel'!F28+'9.3 melléklet'!D28+' 9.4 melléklet'!D29+'9.5 melléklet'!D28+'9.6 melléklet'!D28+'9.7 melléklet'!D30</f>
        <v>0</v>
      </c>
      <c r="E29" s="10">
        <f>'9.2 melléklet bevétel'!G28+'9.3 melléklet'!E28+' 9.4 melléklet'!E29+'9.5 melléklet'!E28+'9.6 melléklet'!E28+'9.7 melléklet'!E30</f>
        <v>0</v>
      </c>
    </row>
    <row r="30" spans="1:6" x14ac:dyDescent="0.25">
      <c r="A30" s="156" t="s">
        <v>244</v>
      </c>
      <c r="B30" s="8" t="s">
        <v>25</v>
      </c>
      <c r="C30" s="10">
        <f>'9.2 melléklet bevétel'!E29+'9.3 melléklet'!C29+' 9.4 melléklet'!C30+'9.5 melléklet'!C29+'9.6 melléklet'!C29+'9.7 melléklet'!C31</f>
        <v>0</v>
      </c>
      <c r="D30" s="10">
        <f>'9.2 melléklet bevétel'!F29+'9.3 melléklet'!D29+' 9.4 melléklet'!D30+'9.5 melléklet'!D29+'9.6 melléklet'!D29+'9.7 melléklet'!D31</f>
        <v>0</v>
      </c>
      <c r="E30" s="10">
        <f>'9.2 melléklet bevétel'!G29+'9.3 melléklet'!E29+' 9.4 melléklet'!E30+'9.5 melléklet'!E29+'9.6 melléklet'!E29+'9.7 melléklet'!E31</f>
        <v>0</v>
      </c>
    </row>
    <row r="31" spans="1:6" x14ac:dyDescent="0.25">
      <c r="A31" s="156" t="s">
        <v>245</v>
      </c>
      <c r="B31" s="8" t="s">
        <v>26</v>
      </c>
      <c r="C31" s="10">
        <f>'9.2 melléklet bevétel'!E30+'9.3 melléklet'!C30+' 9.4 melléklet'!C31+'9.5 melléklet'!C30+'9.6 melléklet'!C30+'9.7 melléklet'!C32</f>
        <v>0</v>
      </c>
      <c r="D31" s="10">
        <f>'9.2 melléklet bevétel'!F30+'9.3 melléklet'!D30+' 9.4 melléklet'!D31+'9.5 melléklet'!D30+'9.6 melléklet'!D30+'9.7 melléklet'!D32</f>
        <v>0</v>
      </c>
      <c r="E31" s="10">
        <f>'9.2 melléklet bevétel'!G30+'9.3 melléklet'!E30+' 9.4 melléklet'!E31+'9.5 melléklet'!E30+'9.6 melléklet'!E30+'9.7 melléklet'!E32</f>
        <v>0</v>
      </c>
    </row>
    <row r="32" spans="1:6" x14ac:dyDescent="0.25">
      <c r="A32" s="155" t="s">
        <v>27</v>
      </c>
      <c r="B32" s="5" t="s">
        <v>28</v>
      </c>
      <c r="C32" s="7">
        <f>'9.2 melléklet bevétel'!E31+'9.3 melléklet'!C31+' 9.4 melléklet'!C32+'9.5 melléklet'!C31+'9.6 melléklet'!C31+'9.7 melléklet'!C33</f>
        <v>0</v>
      </c>
      <c r="D32" s="7">
        <f>'9.2 melléklet bevétel'!F31+'9.3 melléklet'!D31+' 9.4 melléklet'!D32+'9.5 melléklet'!D31+'9.6 melléklet'!D31+'9.7 melléklet'!D33</f>
        <v>0</v>
      </c>
      <c r="E32" s="7">
        <f>'9.2 melléklet bevétel'!G31+'9.3 melléklet'!E31+' 9.4 melléklet'!E32+'9.5 melléklet'!E31+'9.6 melléklet'!E31+'9.7 melléklet'!E33</f>
        <v>0</v>
      </c>
    </row>
    <row r="33" spans="1:5" x14ac:dyDescent="0.25">
      <c r="A33" s="156" t="s">
        <v>246</v>
      </c>
      <c r="B33" s="8" t="s">
        <v>29</v>
      </c>
      <c r="C33" s="10">
        <f>'9.2 melléklet bevétel'!E32+'9.3 melléklet'!C32+' 9.4 melléklet'!C33+'9.5 melléklet'!C32+'9.6 melléklet'!C32+'9.7 melléklet'!C34</f>
        <v>0</v>
      </c>
      <c r="D33" s="10">
        <f>'9.2 melléklet bevétel'!F32+'9.3 melléklet'!D32+' 9.4 melléklet'!D33+'9.5 melléklet'!D32+'9.6 melléklet'!D32+'9.7 melléklet'!D34</f>
        <v>0</v>
      </c>
      <c r="E33" s="10">
        <f>'9.2 melléklet bevétel'!G32+'9.3 melléklet'!E32+' 9.4 melléklet'!E33+'9.5 melléklet'!E32+'9.6 melléklet'!E32+'9.7 melléklet'!E34</f>
        <v>0</v>
      </c>
    </row>
    <row r="34" spans="1:5" x14ac:dyDescent="0.25">
      <c r="A34" s="156" t="s">
        <v>247</v>
      </c>
      <c r="B34" s="8" t="s">
        <v>30</v>
      </c>
      <c r="C34" s="10">
        <f>'9.2 melléklet bevétel'!E33+'9.3 melléklet'!C33+' 9.4 melléklet'!C34+'9.5 melléklet'!C33+'9.6 melléklet'!C33+'9.7 melléklet'!C35</f>
        <v>0</v>
      </c>
      <c r="D34" s="10">
        <f>'9.2 melléklet bevétel'!F33+'9.3 melléklet'!D33+' 9.4 melléklet'!D34+'9.5 melléklet'!D33+'9.6 melléklet'!D33+'9.7 melléklet'!D35</f>
        <v>0</v>
      </c>
      <c r="E34" s="10">
        <f>'9.2 melléklet bevétel'!G33+'9.3 melléklet'!E33+' 9.4 melléklet'!E34+'9.5 melléklet'!E33+'9.6 melléklet'!E33+'9.7 melléklet'!E35</f>
        <v>0</v>
      </c>
    </row>
    <row r="35" spans="1:5" x14ac:dyDescent="0.25">
      <c r="A35" s="156" t="s">
        <v>248</v>
      </c>
      <c r="B35" s="8" t="s">
        <v>31</v>
      </c>
      <c r="C35" s="10">
        <f>'9.2 melléklet bevétel'!E34+'9.3 melléklet'!C34+' 9.4 melléklet'!C35+'9.5 melléklet'!C34+'9.6 melléklet'!C34+'9.7 melléklet'!C36</f>
        <v>0</v>
      </c>
      <c r="D35" s="10">
        <f>'9.2 melléklet bevétel'!F34+'9.3 melléklet'!D34+' 9.4 melléklet'!D35+'9.5 melléklet'!D34+'9.6 melléklet'!D34+'9.7 melléklet'!D36</f>
        <v>0</v>
      </c>
      <c r="E35" s="10">
        <f>'9.2 melléklet bevétel'!G34+'9.3 melléklet'!E34+' 9.4 melléklet'!E35+'9.5 melléklet'!E34+'9.6 melléklet'!E34+'9.7 melléklet'!E36</f>
        <v>0</v>
      </c>
    </row>
    <row r="36" spans="1:5" x14ac:dyDescent="0.25">
      <c r="A36" s="156" t="s">
        <v>249</v>
      </c>
      <c r="B36" s="8" t="s">
        <v>32</v>
      </c>
      <c r="C36" s="10">
        <f>'9.2 melléklet bevétel'!E35+'9.3 melléklet'!C35+' 9.4 melléklet'!C36+'9.5 melléklet'!C35+'9.6 melléklet'!C35+'9.7 melléklet'!C37</f>
        <v>0</v>
      </c>
      <c r="D36" s="10">
        <f>'9.2 melléklet bevétel'!F35+'9.3 melléklet'!D35+' 9.4 melléklet'!D36+'9.5 melléklet'!D35+'9.6 melléklet'!D35+'9.7 melléklet'!D37</f>
        <v>0</v>
      </c>
      <c r="E36" s="10">
        <f>'9.2 melléklet bevétel'!G35+'9.3 melléklet'!E35+' 9.4 melléklet'!E36+'9.5 melléklet'!E35+'9.6 melléklet'!E35+'9.7 melléklet'!E37</f>
        <v>0</v>
      </c>
    </row>
    <row r="37" spans="1:5" x14ac:dyDescent="0.25">
      <c r="A37" s="156" t="s">
        <v>250</v>
      </c>
      <c r="B37" s="8" t="s">
        <v>33</v>
      </c>
      <c r="C37" s="10">
        <f>'9.2 melléklet bevétel'!E36+'9.3 melléklet'!C36+' 9.4 melléklet'!C37+'9.5 melléklet'!C36+'9.6 melléklet'!C36+'9.7 melléklet'!C38</f>
        <v>0</v>
      </c>
      <c r="D37" s="10">
        <f>'9.2 melléklet bevétel'!F36+'9.3 melléklet'!D36+' 9.4 melléklet'!D37+'9.5 melléklet'!D36+'9.6 melléklet'!D36+'9.7 melléklet'!D38</f>
        <v>0</v>
      </c>
      <c r="E37" s="10">
        <f>'9.2 melléklet bevétel'!G36+'9.3 melléklet'!E36+' 9.4 melléklet'!E37+'9.5 melléklet'!E36+'9.6 melléklet'!E36+'9.7 melléklet'!E38</f>
        <v>0</v>
      </c>
    </row>
    <row r="38" spans="1:5" x14ac:dyDescent="0.25">
      <c r="A38" s="156" t="s">
        <v>251</v>
      </c>
      <c r="B38" s="8" t="s">
        <v>34</v>
      </c>
      <c r="C38" s="10">
        <f>'9.2 melléklet bevétel'!E37+'9.3 melléklet'!C37+' 9.4 melléklet'!C38+'9.5 melléklet'!C37+'9.6 melléklet'!C37+'9.7 melléklet'!C39</f>
        <v>0</v>
      </c>
      <c r="D38" s="10">
        <f>'9.2 melléklet bevétel'!F37+'9.3 melléklet'!D37+' 9.4 melléklet'!D38+'9.5 melléklet'!D37+'9.6 melléklet'!D37+'9.7 melléklet'!D39</f>
        <v>0</v>
      </c>
      <c r="E38" s="10">
        <f>'9.2 melléklet bevétel'!G37+'9.3 melléklet'!E37+' 9.4 melléklet'!E38+'9.5 melléklet'!E37+'9.6 melléklet'!E37+'9.7 melléklet'!E39</f>
        <v>0</v>
      </c>
    </row>
    <row r="39" spans="1:5" x14ac:dyDescent="0.25">
      <c r="A39" s="155" t="s">
        <v>35</v>
      </c>
      <c r="B39" s="5" t="s">
        <v>36</v>
      </c>
      <c r="C39" s="6">
        <f>'9.2 melléklet bevétel'!E38+'9.3 melléklet'!C38+' 9.4 melléklet'!C39+'9.5 melléklet'!C38+'9.6 melléklet'!C38+'9.7 melléklet'!C40</f>
        <v>51511000</v>
      </c>
      <c r="D39" s="26">
        <f>'9.2 melléklet bevétel'!F38+'9.3 melléklet'!D38+' 9.4 melléklet'!D39+'9.5 melléklet'!D38+'9.6 melléklet'!D38+'9.7 melléklet'!D40</f>
        <v>50959816</v>
      </c>
      <c r="E39" s="26">
        <f>'9.2 melléklet bevétel'!G38+'9.3 melléklet'!E38+' 9.4 melléklet'!E39+'9.5 melléklet'!E38+'9.6 melléklet'!E38+'9.7 melléklet'!E40</f>
        <v>50957326</v>
      </c>
    </row>
    <row r="40" spans="1:5" x14ac:dyDescent="0.25">
      <c r="A40" s="156" t="s">
        <v>252</v>
      </c>
      <c r="B40" s="8" t="s">
        <v>37</v>
      </c>
      <c r="C40" s="10">
        <f>'9.2 melléklet bevétel'!E39+'9.3 melléklet'!C39+' 9.4 melléklet'!C40+'9.5 melléklet'!C39+'9.6 melléklet'!C39+'9.7 melléklet'!C41</f>
        <v>0</v>
      </c>
      <c r="D40" s="10">
        <f>'9.2 melléklet bevétel'!F39+'9.3 melléklet'!D39+' 9.4 melléklet'!D40+'9.5 melléklet'!D39+'9.6 melléklet'!D39+'9.7 melléklet'!D41</f>
        <v>0</v>
      </c>
      <c r="E40" s="10">
        <f>'9.2 melléklet bevétel'!G39+'9.3 melléklet'!E39+' 9.4 melléklet'!E40+'9.5 melléklet'!E39+'9.6 melléklet'!E39+'9.7 melléklet'!E41</f>
        <v>0</v>
      </c>
    </row>
    <row r="41" spans="1:5" x14ac:dyDescent="0.25">
      <c r="A41" s="156" t="s">
        <v>253</v>
      </c>
      <c r="B41" s="8" t="s">
        <v>38</v>
      </c>
      <c r="C41" s="9">
        <f>'9.2 melléklet bevétel'!E40+'9.3 melléklet'!C40+' 9.4 melléklet'!C41+'9.5 melléklet'!C40+'9.6 melléklet'!C40+'9.7 melléklet'!C42</f>
        <v>11140000</v>
      </c>
      <c r="D41" s="24">
        <f>'9.2 melléklet bevétel'!F40+'9.3 melléklet'!D40+' 9.4 melléklet'!D41+'9.5 melléklet'!D40+'9.6 melléklet'!D40+'9.7 melléklet'!D42</f>
        <v>11778313</v>
      </c>
      <c r="E41" s="9">
        <f>'9.2 melléklet bevétel'!G40+'9.3 melléklet'!E40+' 9.4 melléklet'!E41+'9.5 melléklet'!E40+'9.6 melléklet'!E40+'9.7 melléklet'!E42</f>
        <v>11776352</v>
      </c>
    </row>
    <row r="42" spans="1:5" x14ac:dyDescent="0.25">
      <c r="A42" s="156" t="s">
        <v>254</v>
      </c>
      <c r="B42" s="8" t="s">
        <v>39</v>
      </c>
      <c r="C42" s="24">
        <f>'9.2 melléklet bevétel'!E41+'9.3 melléklet'!C41+' 9.4 melléklet'!C42+'9.5 melléklet'!C41+'9.6 melléklet'!C41+'9.7 melléklet'!C43</f>
        <v>4000000</v>
      </c>
      <c r="D42" s="24">
        <f>'9.2 melléklet bevétel'!F41+'9.3 melléklet'!D41+' 9.4 melléklet'!D42+'9.5 melléklet'!D41+'9.6 melléklet'!D41+'9.7 melléklet'!D43</f>
        <v>2433386</v>
      </c>
      <c r="E42" s="24">
        <f>'9.2 melléklet bevétel'!G41+'9.3 melléklet'!E41+' 9.4 melléklet'!E42+'9.5 melléklet'!E41+'9.6 melléklet'!E41+'9.7 melléklet'!E43</f>
        <v>2433386</v>
      </c>
    </row>
    <row r="43" spans="1:5" x14ac:dyDescent="0.25">
      <c r="A43" s="156" t="s">
        <v>255</v>
      </c>
      <c r="B43" s="8" t="s">
        <v>40</v>
      </c>
      <c r="C43" s="24">
        <f>'9.2 melléklet bevétel'!E42+'9.3 melléklet'!C42+' 9.4 melléklet'!C43+'9.5 melléklet'!C42+'9.6 melléklet'!C42+'9.7 melléklet'!C44</f>
        <v>2600000</v>
      </c>
      <c r="D43" s="24">
        <f>'9.2 melléklet bevétel'!F42+'9.3 melléklet'!D42+' 9.4 melléklet'!D43+'9.5 melléklet'!D42+'9.6 melléklet'!D42+'9.7 melléklet'!D44</f>
        <v>2201250</v>
      </c>
      <c r="E43" s="24">
        <f>'9.2 melléklet bevétel'!G42+'9.3 melléklet'!E42+' 9.4 melléklet'!E43+'9.5 melléklet'!E42+'9.6 melléklet'!E42+'9.7 melléklet'!E44</f>
        <v>2201250</v>
      </c>
    </row>
    <row r="44" spans="1:5" x14ac:dyDescent="0.25">
      <c r="A44" s="156" t="s">
        <v>256</v>
      </c>
      <c r="B44" s="8" t="s">
        <v>41</v>
      </c>
      <c r="C44" s="24">
        <f>'9.2 melléklet bevétel'!E43+'9.3 melléklet'!C43+' 9.4 melléklet'!C44+'9.5 melléklet'!C43+'9.6 melléklet'!C43+'9.7 melléklet'!C45</f>
        <v>28200000</v>
      </c>
      <c r="D44" s="24">
        <f>'9.2 melléklet bevétel'!F43+'9.3 melléklet'!D43+' 9.4 melléklet'!D44+'9.5 melléklet'!D43+'9.6 melléklet'!D43+'9.7 melléklet'!D45</f>
        <v>28925539</v>
      </c>
      <c r="E44" s="24">
        <f>'9.2 melléklet bevétel'!G43+'9.3 melléklet'!E43+' 9.4 melléklet'!E44+'9.5 melléklet'!E43+'9.6 melléklet'!E43+'9.7 melléklet'!E45</f>
        <v>28925539</v>
      </c>
    </row>
    <row r="45" spans="1:5" x14ac:dyDescent="0.25">
      <c r="A45" s="156" t="s">
        <v>257</v>
      </c>
      <c r="B45" s="8" t="s">
        <v>42</v>
      </c>
      <c r="C45" s="24">
        <f>'9.2 melléklet bevétel'!E44+'9.3 melléklet'!C44+' 9.4 melléklet'!C45+'9.5 melléklet'!C44+'9.6 melléklet'!C44+'9.7 melléklet'!C46</f>
        <v>5530000</v>
      </c>
      <c r="D45" s="24">
        <f>'9.2 melléklet bevétel'!F44+'9.3 melléklet'!D44+' 9.4 melléklet'!D45+'9.5 melléklet'!D44+'9.6 melléklet'!D44+'9.7 melléklet'!D46</f>
        <v>4756812</v>
      </c>
      <c r="E45" s="24">
        <f>'9.2 melléklet bevétel'!G44+'9.3 melléklet'!E44+' 9.4 melléklet'!E45+'9.5 melléklet'!E44+'9.6 melléklet'!E44+'9.7 melléklet'!E46</f>
        <v>4756283</v>
      </c>
    </row>
    <row r="46" spans="1:5" x14ac:dyDescent="0.25">
      <c r="A46" s="156" t="s">
        <v>258</v>
      </c>
      <c r="B46" s="8" t="s">
        <v>43</v>
      </c>
      <c r="C46" s="24">
        <f>'9.2 melléklet bevétel'!E45+'9.3 melléklet'!C45+' 9.4 melléklet'!C46+'9.5 melléklet'!C45+'9.6 melléklet'!C45+'9.7 melléklet'!C47</f>
        <v>0</v>
      </c>
      <c r="D46" s="24">
        <f>'9.2 melléklet bevétel'!F45+'9.3 melléklet'!D45+' 9.4 melléklet'!D46+'9.5 melléklet'!D45+'9.6 melléklet'!D45+'9.7 melléklet'!D47</f>
        <v>0</v>
      </c>
      <c r="E46" s="24">
        <f>'9.2 melléklet bevétel'!G45+'9.3 melléklet'!E45+' 9.4 melléklet'!E46+'9.5 melléklet'!E45+'9.6 melléklet'!E45+'9.7 melléklet'!E47</f>
        <v>0</v>
      </c>
    </row>
    <row r="47" spans="1:5" x14ac:dyDescent="0.25">
      <c r="A47" s="156" t="s">
        <v>259</v>
      </c>
      <c r="B47" s="8" t="s">
        <v>44</v>
      </c>
      <c r="C47" s="24">
        <f>'9.2 melléklet bevétel'!E46+'9.3 melléklet'!C46+' 9.4 melléklet'!C47+'9.5 melléklet'!C46+'9.6 melléklet'!C46+'9.7 melléklet'!C48</f>
        <v>2000</v>
      </c>
      <c r="D47" s="24">
        <f>'9.2 melléklet bevétel'!F46+'9.3 melléklet'!D46+' 9.4 melléklet'!D47+'9.5 melléklet'!D46+'9.6 melléklet'!D46+'9.7 melléklet'!D48</f>
        <v>3016</v>
      </c>
      <c r="E47" s="24">
        <f>'9.2 melléklet bevétel'!G46+'9.3 melléklet'!E46+' 9.4 melléklet'!E47+'9.5 melléklet'!E46+'9.6 melléklet'!E46+'9.7 melléklet'!E48</f>
        <v>3016</v>
      </c>
    </row>
    <row r="48" spans="1:5" x14ac:dyDescent="0.25">
      <c r="A48" s="156" t="s">
        <v>260</v>
      </c>
      <c r="B48" s="8" t="s">
        <v>45</v>
      </c>
      <c r="C48" s="24">
        <f>'9.2 melléklet bevétel'!E47+'9.3 melléklet'!C47+' 9.4 melléklet'!C48+'9.5 melléklet'!C47+'9.6 melléklet'!C47+'9.7 melléklet'!C49</f>
        <v>0</v>
      </c>
      <c r="D48" s="24">
        <f>'9.2 melléklet bevétel'!F47+'9.3 melléklet'!D47+' 9.4 melléklet'!D48+'9.5 melléklet'!D47+'9.6 melléklet'!D47+'9.7 melléklet'!D49</f>
        <v>0</v>
      </c>
      <c r="E48" s="24">
        <f>'9.2 melléklet bevétel'!G47+'9.3 melléklet'!E47+' 9.4 melléklet'!E48+'9.5 melléklet'!E47+'9.6 melléklet'!E47+'9.7 melléklet'!E49</f>
        <v>0</v>
      </c>
    </row>
    <row r="49" spans="1:5" x14ac:dyDescent="0.25">
      <c r="A49" s="156" t="s">
        <v>261</v>
      </c>
      <c r="B49" s="8" t="s">
        <v>46</v>
      </c>
      <c r="C49" s="24">
        <f>'9.2 melléklet bevétel'!E48+'9.3 melléklet'!C48+' 9.4 melléklet'!C49+'9.5 melléklet'!C48+'9.6 melléklet'!C48+'9.7 melléklet'!C50</f>
        <v>39000</v>
      </c>
      <c r="D49" s="24">
        <f>'9.2 melléklet bevétel'!F48+'9.3 melléklet'!D48+' 9.4 melléklet'!D49+'9.5 melléklet'!D48+'9.6 melléklet'!D48+'9.7 melléklet'!D50</f>
        <v>861500</v>
      </c>
      <c r="E49" s="24">
        <f>'9.2 melléklet bevétel'!G48+'9.3 melléklet'!E48+' 9.4 melléklet'!E49+'9.5 melléklet'!E48+'9.6 melléklet'!E48+'9.7 melléklet'!E50</f>
        <v>861500</v>
      </c>
    </row>
    <row r="50" spans="1:5" x14ac:dyDescent="0.25">
      <c r="A50" s="155" t="s">
        <v>47</v>
      </c>
      <c r="B50" s="5" t="s">
        <v>48</v>
      </c>
      <c r="C50" s="7">
        <f>'9.2 melléklet bevétel'!E49+'9.3 melléklet'!C49+' 9.4 melléklet'!C50+'9.5 melléklet'!C49+'9.6 melléklet'!C49+'9.7 melléklet'!C51</f>
        <v>0</v>
      </c>
      <c r="D50" s="7">
        <f>'9.2 melléklet bevétel'!F49+'9.3 melléklet'!D49+' 9.4 melléklet'!D50+'9.5 melléklet'!D49+'9.6 melléklet'!D49+'9.7 melléklet'!D51</f>
        <v>0</v>
      </c>
      <c r="E50" s="7">
        <f>'9.2 melléklet bevétel'!G49+'9.3 melléklet'!E49+' 9.4 melléklet'!E50+'9.5 melléklet'!E49+'9.6 melléklet'!E49+'9.7 melléklet'!E51</f>
        <v>0</v>
      </c>
    </row>
    <row r="51" spans="1:5" x14ac:dyDescent="0.25">
      <c r="A51" s="156" t="s">
        <v>262</v>
      </c>
      <c r="B51" s="8" t="s">
        <v>49</v>
      </c>
      <c r="C51" s="10">
        <f>'9.2 melléklet bevétel'!E50+'9.3 melléklet'!C50+' 9.4 melléklet'!C51+'9.5 melléklet'!C50+'9.6 melléklet'!C50+'9.7 melléklet'!C52</f>
        <v>0</v>
      </c>
      <c r="D51" s="10">
        <f>'9.2 melléklet bevétel'!F50+'9.3 melléklet'!D50+' 9.4 melléklet'!D51+'9.5 melléklet'!D50+'9.6 melléklet'!D50+'9.7 melléklet'!D52</f>
        <v>0</v>
      </c>
      <c r="E51" s="10">
        <f>'9.2 melléklet bevétel'!G50+'9.3 melléklet'!E50+' 9.4 melléklet'!E51+'9.5 melléklet'!E50+'9.6 melléklet'!E50+'9.7 melléklet'!E52</f>
        <v>0</v>
      </c>
    </row>
    <row r="52" spans="1:5" x14ac:dyDescent="0.25">
      <c r="A52" s="156" t="s">
        <v>263</v>
      </c>
      <c r="B52" s="8" t="s">
        <v>50</v>
      </c>
      <c r="C52" s="10">
        <f>'9.2 melléklet bevétel'!E51+'9.3 melléklet'!C51+' 9.4 melléklet'!C52+'9.5 melléklet'!C51+'9.6 melléklet'!C51+'9.7 melléklet'!C53</f>
        <v>0</v>
      </c>
      <c r="D52" s="10">
        <f>'9.2 melléklet bevétel'!F51+'9.3 melléklet'!D51+' 9.4 melléklet'!D52+'9.5 melléklet'!D51+'9.6 melléklet'!D51+'9.7 melléklet'!D53</f>
        <v>0</v>
      </c>
      <c r="E52" s="10">
        <f>'9.2 melléklet bevétel'!G51+'9.3 melléklet'!E51+' 9.4 melléklet'!E52+'9.5 melléklet'!E51+'9.6 melléklet'!E51+'9.7 melléklet'!E53</f>
        <v>0</v>
      </c>
    </row>
    <row r="53" spans="1:5" x14ac:dyDescent="0.25">
      <c r="A53" s="156" t="s">
        <v>264</v>
      </c>
      <c r="B53" s="8" t="s">
        <v>51</v>
      </c>
      <c r="C53" s="10">
        <f>'9.2 melléklet bevétel'!E52+'9.3 melléklet'!C52+' 9.4 melléklet'!C53+'9.5 melléklet'!C52+'9.6 melléklet'!C52+'9.7 melléklet'!C54</f>
        <v>0</v>
      </c>
      <c r="D53" s="10">
        <f>'9.2 melléklet bevétel'!F52+'9.3 melléklet'!D52+' 9.4 melléklet'!D53+'9.5 melléklet'!D52+'9.6 melléklet'!D52+'9.7 melléklet'!D54</f>
        <v>0</v>
      </c>
      <c r="E53" s="10">
        <f>'9.2 melléklet bevétel'!G52+'9.3 melléklet'!E52+' 9.4 melléklet'!E53+'9.5 melléklet'!E52+'9.6 melléklet'!E52+'9.7 melléklet'!E54</f>
        <v>0</v>
      </c>
    </row>
    <row r="54" spans="1:5" x14ac:dyDescent="0.25">
      <c r="A54" s="156" t="s">
        <v>265</v>
      </c>
      <c r="B54" s="8" t="s">
        <v>52</v>
      </c>
      <c r="C54" s="10">
        <f>'9.2 melléklet bevétel'!E53+'9.3 melléklet'!C53+' 9.4 melléklet'!C54+'9.5 melléklet'!C53+'9.6 melléklet'!C53+'9.7 melléklet'!C55</f>
        <v>0</v>
      </c>
      <c r="D54" s="10">
        <f>'9.2 melléklet bevétel'!F53+'9.3 melléklet'!D53+' 9.4 melléklet'!D54+'9.5 melléklet'!D53+'9.6 melléklet'!D53+'9.7 melléklet'!D55</f>
        <v>0</v>
      </c>
      <c r="E54" s="10">
        <f>'9.2 melléklet bevétel'!G53+'9.3 melléklet'!E53+' 9.4 melléklet'!E54+'9.5 melléklet'!E53+'9.6 melléklet'!E53+'9.7 melléklet'!E55</f>
        <v>0</v>
      </c>
    </row>
    <row r="55" spans="1:5" x14ac:dyDescent="0.25">
      <c r="A55" s="156" t="s">
        <v>266</v>
      </c>
      <c r="B55" s="8" t="s">
        <v>53</v>
      </c>
      <c r="C55" s="10">
        <f>'9.2 melléklet bevétel'!E54+'9.3 melléklet'!C54+' 9.4 melléklet'!C55+'9.5 melléklet'!C54+'9.6 melléklet'!C54+'9.7 melléklet'!C56</f>
        <v>0</v>
      </c>
      <c r="D55" s="10">
        <f>'9.2 melléklet bevétel'!F54+'9.3 melléklet'!D54+' 9.4 melléklet'!D55+'9.5 melléklet'!D54+'9.6 melléklet'!D54+'9.7 melléklet'!D56</f>
        <v>0</v>
      </c>
      <c r="E55" s="10">
        <f>'9.2 melléklet bevétel'!G54+'9.3 melléklet'!E54+' 9.4 melléklet'!E55+'9.5 melléklet'!E54+'9.6 melléklet'!E54+'9.7 melléklet'!E56</f>
        <v>0</v>
      </c>
    </row>
    <row r="56" spans="1:5" x14ac:dyDescent="0.25">
      <c r="A56" s="155" t="s">
        <v>54</v>
      </c>
      <c r="B56" s="5" t="s">
        <v>55</v>
      </c>
      <c r="C56" s="7">
        <f>'9.2 melléklet bevétel'!E55+'9.3 melléklet'!C55+' 9.4 melléklet'!C56+'9.5 melléklet'!C55+'9.6 melléklet'!C55+'9.7 melléklet'!C57</f>
        <v>0</v>
      </c>
      <c r="D56" s="26">
        <f>'9.2 melléklet bevétel'!F55+'9.3 melléklet'!D55+' 9.4 melléklet'!D56+'9.5 melléklet'!D55+'9.6 melléklet'!D55+'9.7 melléklet'!D57</f>
        <v>80000</v>
      </c>
      <c r="E56" s="26">
        <f>'9.2 melléklet bevétel'!G55+'9.3 melléklet'!E55+' 9.4 melléklet'!E56+'9.5 melléklet'!E55+'9.6 melléklet'!E55+'9.7 melléklet'!E57</f>
        <v>80000</v>
      </c>
    </row>
    <row r="57" spans="1:5" ht="22.5" x14ac:dyDescent="0.25">
      <c r="A57" s="156" t="s">
        <v>267</v>
      </c>
      <c r="B57" s="8" t="s">
        <v>56</v>
      </c>
      <c r="C57" s="10">
        <f>'9.2 melléklet bevétel'!E56+'9.3 melléklet'!C56+' 9.4 melléklet'!C57+'9.5 melléklet'!C56+'9.6 melléklet'!C56+'9.7 melléklet'!C58</f>
        <v>0</v>
      </c>
      <c r="D57" s="10">
        <f>'9.2 melléklet bevétel'!F56+'9.3 melléklet'!D56+' 9.4 melléklet'!D57+'9.5 melléklet'!D56+'9.6 melléklet'!D56+'9.7 melléklet'!D58</f>
        <v>0</v>
      </c>
      <c r="E57" s="10">
        <f>'9.2 melléklet bevétel'!G56+'9.3 melléklet'!E56+' 9.4 melléklet'!E57+'9.5 melléklet'!E56+'9.6 melléklet'!E56+'9.7 melléklet'!E58</f>
        <v>0</v>
      </c>
    </row>
    <row r="58" spans="1:5" ht="22.5" x14ac:dyDescent="0.25">
      <c r="A58" s="156" t="s">
        <v>268</v>
      </c>
      <c r="B58" s="8" t="s">
        <v>57</v>
      </c>
      <c r="C58" s="10">
        <f>'9.2 melléklet bevétel'!E57+'9.3 melléklet'!C57+' 9.4 melléklet'!C58+'9.5 melléklet'!C57+'9.6 melléklet'!C57+'9.7 melléklet'!C59</f>
        <v>0</v>
      </c>
      <c r="D58" s="10">
        <f>'9.2 melléklet bevétel'!F57+'9.3 melléklet'!D57+' 9.4 melléklet'!D58+'9.5 melléklet'!D57+'9.6 melléklet'!D57+'9.7 melléklet'!D59</f>
        <v>0</v>
      </c>
      <c r="E58" s="10">
        <f>'9.2 melléklet bevétel'!G57+'9.3 melléklet'!E57+' 9.4 melléklet'!E58+'9.5 melléklet'!E57+'9.6 melléklet'!E57+'9.7 melléklet'!E59</f>
        <v>0</v>
      </c>
    </row>
    <row r="59" spans="1:5" x14ac:dyDescent="0.25">
      <c r="A59" s="156" t="s">
        <v>269</v>
      </c>
      <c r="B59" s="8" t="s">
        <v>58</v>
      </c>
      <c r="C59" s="10">
        <f>'9.2 melléklet bevétel'!E58+'9.3 melléklet'!C58+' 9.4 melléklet'!C59+'9.5 melléklet'!C58+'9.6 melléklet'!C58+'9.7 melléklet'!C60</f>
        <v>0</v>
      </c>
      <c r="D59" s="24">
        <f>'9.2 melléklet bevétel'!F58+'9.3 melléklet'!D58+' 9.4 melléklet'!D59+'9.5 melléklet'!D58+'9.6 melléklet'!D58+'9.7 melléklet'!D60</f>
        <v>80000</v>
      </c>
      <c r="E59" s="24">
        <f>'9.2 melléklet bevétel'!G58+'9.3 melléklet'!E58+' 9.4 melléklet'!E59+'9.5 melléklet'!E58+'9.6 melléklet'!E58+'9.7 melléklet'!E60</f>
        <v>80000</v>
      </c>
    </row>
    <row r="60" spans="1:5" x14ac:dyDescent="0.25">
      <c r="A60" s="156" t="s">
        <v>270</v>
      </c>
      <c r="B60" s="8" t="s">
        <v>59</v>
      </c>
      <c r="C60" s="10">
        <f>'9.2 melléklet bevétel'!E59+'9.3 melléklet'!C59+' 9.4 melléklet'!C60+'9.5 melléklet'!C59+'9.6 melléklet'!C59+'9.7 melléklet'!C61</f>
        <v>0</v>
      </c>
      <c r="D60" s="10">
        <f>'9.2 melléklet bevétel'!F59+'9.3 melléklet'!D59+' 9.4 melléklet'!D60+'9.5 melléklet'!D59+'9.6 melléklet'!D59+'9.7 melléklet'!D61</f>
        <v>0</v>
      </c>
      <c r="E60" s="10">
        <f>'9.2 melléklet bevétel'!G59+'9.3 melléklet'!E59+' 9.4 melléklet'!E60+'9.5 melléklet'!E59+'9.6 melléklet'!E59+'9.7 melléklet'!E61</f>
        <v>0</v>
      </c>
    </row>
    <row r="61" spans="1:5" x14ac:dyDescent="0.25">
      <c r="A61" s="155" t="s">
        <v>60</v>
      </c>
      <c r="B61" s="5" t="s">
        <v>61</v>
      </c>
      <c r="C61" s="7">
        <f>'9.2 melléklet bevétel'!E60+'9.3 melléklet'!C60+' 9.4 melléklet'!C61+'9.5 melléklet'!C60+'9.6 melléklet'!C60+'9.7 melléklet'!C62</f>
        <v>0</v>
      </c>
      <c r="D61" s="7">
        <f>'9.2 melléklet bevétel'!F60+'9.3 melléklet'!D60+' 9.4 melléklet'!D61+'9.5 melléklet'!D60+'9.6 melléklet'!D60+'9.7 melléklet'!D62</f>
        <v>0</v>
      </c>
      <c r="E61" s="7">
        <f>'9.2 melléklet bevétel'!G60+'9.3 melléklet'!E60+' 9.4 melléklet'!E61+'9.5 melléklet'!E60+'9.6 melléklet'!E60+'9.7 melléklet'!E62</f>
        <v>0</v>
      </c>
    </row>
    <row r="62" spans="1:5" ht="22.5" x14ac:dyDescent="0.25">
      <c r="A62" s="156" t="s">
        <v>271</v>
      </c>
      <c r="B62" s="8" t="s">
        <v>62</v>
      </c>
      <c r="C62" s="10">
        <f>'9.2 melléklet bevétel'!E61+'9.3 melléklet'!C61+' 9.4 melléklet'!C62+'9.5 melléklet'!C61+'9.6 melléklet'!C61+'9.7 melléklet'!C63</f>
        <v>0</v>
      </c>
      <c r="D62" s="10">
        <f>'9.2 melléklet bevétel'!F61+'9.3 melléklet'!D61+' 9.4 melléklet'!D62+'9.5 melléklet'!D61+'9.6 melléklet'!D61+'9.7 melléklet'!D63</f>
        <v>0</v>
      </c>
      <c r="E62" s="10">
        <f>'9.2 melléklet bevétel'!G61+'9.3 melléklet'!E61+' 9.4 melléklet'!E62+'9.5 melléklet'!E61+'9.6 melléklet'!E61+'9.7 melléklet'!E63</f>
        <v>0</v>
      </c>
    </row>
    <row r="63" spans="1:5" ht="22.5" x14ac:dyDescent="0.25">
      <c r="A63" s="156" t="s">
        <v>272</v>
      </c>
      <c r="B63" s="8" t="s">
        <v>63</v>
      </c>
      <c r="C63" s="10">
        <f>'9.2 melléklet bevétel'!E62+'9.3 melléklet'!C62+' 9.4 melléklet'!C63+'9.5 melléklet'!C62+'9.6 melléklet'!C62+'9.7 melléklet'!C64</f>
        <v>0</v>
      </c>
      <c r="D63" s="10">
        <f>'9.2 melléklet bevétel'!F62+'9.3 melléklet'!D62+' 9.4 melléklet'!D63+'9.5 melléklet'!D62+'9.6 melléklet'!D62+'9.7 melléklet'!D64</f>
        <v>0</v>
      </c>
      <c r="E63" s="10">
        <f>'9.2 melléklet bevétel'!G62+'9.3 melléklet'!E62+' 9.4 melléklet'!E63+'9.5 melléklet'!E62+'9.6 melléklet'!E62+'9.7 melléklet'!E64</f>
        <v>0</v>
      </c>
    </row>
    <row r="64" spans="1:5" x14ac:dyDescent="0.25">
      <c r="A64" s="156" t="s">
        <v>273</v>
      </c>
      <c r="B64" s="8" t="s">
        <v>64</v>
      </c>
      <c r="C64" s="10">
        <f>'9.2 melléklet bevétel'!E63+'9.3 melléklet'!C63+' 9.4 melléklet'!C64+'9.5 melléklet'!C63+'9.6 melléklet'!C63+'9.7 melléklet'!C65</f>
        <v>0</v>
      </c>
      <c r="D64" s="10">
        <f>'9.2 melléklet bevétel'!F63+'9.3 melléklet'!D63+' 9.4 melléklet'!D64+'9.5 melléklet'!D63+'9.6 melléklet'!D63+'9.7 melléklet'!D65</f>
        <v>0</v>
      </c>
      <c r="E64" s="10">
        <f>'9.2 melléklet bevétel'!G63+'9.3 melléklet'!E63+' 9.4 melléklet'!E64+'9.5 melléklet'!E63+'9.6 melléklet'!E63+'9.7 melléklet'!E65</f>
        <v>0</v>
      </c>
    </row>
    <row r="65" spans="1:6" x14ac:dyDescent="0.25">
      <c r="A65" s="156" t="s">
        <v>274</v>
      </c>
      <c r="B65" s="8" t="s">
        <v>65</v>
      </c>
      <c r="C65" s="10">
        <f>'9.2 melléklet bevétel'!E64+'9.3 melléklet'!C64+' 9.4 melléklet'!C65+'9.5 melléklet'!C64+'9.6 melléklet'!C64+'9.7 melléklet'!C66</f>
        <v>0</v>
      </c>
      <c r="D65" s="10">
        <f>'9.2 melléklet bevétel'!F64+'9.3 melléklet'!D64+' 9.4 melléklet'!D65+'9.5 melléklet'!D64+'9.6 melléklet'!D64+'9.7 melléklet'!D66</f>
        <v>0</v>
      </c>
      <c r="E65" s="10">
        <f>'9.2 melléklet bevétel'!G64+'9.3 melléklet'!E64+' 9.4 melléklet'!E65+'9.5 melléklet'!E64+'9.6 melléklet'!E64+'9.7 melléklet'!E66</f>
        <v>0</v>
      </c>
    </row>
    <row r="66" spans="1:6" x14ac:dyDescent="0.25">
      <c r="A66" s="155" t="s">
        <v>66</v>
      </c>
      <c r="B66" s="5" t="s">
        <v>67</v>
      </c>
      <c r="C66" s="6">
        <f>'9.2 melléklet bevétel'!E65+'9.3 melléklet'!C65+' 9.4 melléklet'!C66+'9.5 melléklet'!C65+'9.6 melléklet'!C65+'9.7 melléklet'!C67</f>
        <v>54336220</v>
      </c>
      <c r="D66" s="26">
        <f>'9.2 melléklet bevétel'!F65+'9.3 melléklet'!D65+' 9.4 melléklet'!D66+'9.5 melléklet'!D65+'9.6 melléklet'!D65+'9.7 melléklet'!D67</f>
        <v>54634440</v>
      </c>
      <c r="E66" s="26">
        <f>'9.2 melléklet bevétel'!G65+'9.3 melléklet'!E65+' 9.4 melléklet'!E66+'9.5 melléklet'!E65+'9.6 melléklet'!E65+'9.7 melléklet'!E67</f>
        <v>54631950</v>
      </c>
      <c r="F66" s="29"/>
    </row>
    <row r="67" spans="1:6" ht="21" x14ac:dyDescent="0.25">
      <c r="A67" s="155" t="s">
        <v>178</v>
      </c>
      <c r="B67" s="5" t="s">
        <v>69</v>
      </c>
      <c r="C67" s="7">
        <f>'9.2 melléklet bevétel'!E66+'9.3 melléklet'!C66+' 9.4 melléklet'!C67+'9.5 melléklet'!C66+'9.6 melléklet'!C66+'9.7 melléklet'!C68</f>
        <v>0</v>
      </c>
      <c r="D67" s="7">
        <f>'9.2 melléklet bevétel'!F66+'9.3 melléklet'!D66+' 9.4 melléklet'!D67+'9.5 melléklet'!D66+'9.6 melléklet'!D66+'9.7 melléklet'!D68</f>
        <v>0</v>
      </c>
      <c r="E67" s="7">
        <f>'9.2 melléklet bevétel'!G66+'9.3 melléklet'!E66+' 9.4 melléklet'!E67+'9.5 melléklet'!E66+'9.6 melléklet'!E66+'9.7 melléklet'!E68</f>
        <v>0</v>
      </c>
      <c r="F67" s="37"/>
    </row>
    <row r="68" spans="1:6" x14ac:dyDescent="0.25">
      <c r="A68" s="156" t="s">
        <v>309</v>
      </c>
      <c r="B68" s="8" t="s">
        <v>70</v>
      </c>
      <c r="C68" s="10">
        <f>'9.2 melléklet bevétel'!E67+'9.3 melléklet'!C67+' 9.4 melléklet'!C68+'9.5 melléklet'!C67+'9.6 melléklet'!C67+'9.7 melléklet'!C69</f>
        <v>0</v>
      </c>
      <c r="D68" s="10">
        <f>'9.2 melléklet bevétel'!F67+'9.3 melléklet'!D67+' 9.4 melléklet'!D68+'9.5 melléklet'!D67+'9.6 melléklet'!D67+'9.7 melléklet'!D69</f>
        <v>0</v>
      </c>
      <c r="E68" s="10">
        <f>'9.2 melléklet bevétel'!G67+'9.3 melléklet'!E67+' 9.4 melléklet'!E68+'9.5 melléklet'!E67+'9.6 melléklet'!E67+'9.7 melléklet'!E69</f>
        <v>0</v>
      </c>
      <c r="F68" s="37"/>
    </row>
    <row r="69" spans="1:6" ht="22.5" x14ac:dyDescent="0.25">
      <c r="A69" s="156" t="s">
        <v>276</v>
      </c>
      <c r="B69" s="8" t="s">
        <v>71</v>
      </c>
      <c r="C69" s="10">
        <f>'9.2 melléklet bevétel'!E68+'9.3 melléklet'!C68+' 9.4 melléklet'!C69+'9.5 melléklet'!C68+'9.6 melléklet'!C68+'9.7 melléklet'!C70</f>
        <v>0</v>
      </c>
      <c r="D69" s="10">
        <f>'9.2 melléklet bevétel'!F68+'9.3 melléklet'!D68+' 9.4 melléklet'!D69+'9.5 melléklet'!D68+'9.6 melléklet'!D68+'9.7 melléklet'!D70</f>
        <v>0</v>
      </c>
      <c r="E69" s="10">
        <f>'9.2 melléklet bevétel'!G68+'9.3 melléklet'!E68+' 9.4 melléklet'!E69+'9.5 melléklet'!E68+'9.6 melléklet'!E68+'9.7 melléklet'!E70</f>
        <v>0</v>
      </c>
    </row>
    <row r="70" spans="1:6" x14ac:dyDescent="0.25">
      <c r="A70" s="156" t="s">
        <v>277</v>
      </c>
      <c r="B70" s="8" t="s">
        <v>179</v>
      </c>
      <c r="C70" s="10">
        <f>'9.2 melléklet bevétel'!E69+'9.3 melléklet'!C69+' 9.4 melléklet'!C70+'9.5 melléklet'!C69+'9.6 melléklet'!C69+'9.7 melléklet'!C71</f>
        <v>0</v>
      </c>
      <c r="D70" s="10">
        <f>'9.2 melléklet bevétel'!F69+'9.3 melléklet'!D69+' 9.4 melléklet'!D70+'9.5 melléklet'!D69+'9.6 melléklet'!D69+'9.7 melléklet'!D71</f>
        <v>0</v>
      </c>
      <c r="E70" s="10">
        <f>'9.2 melléklet bevétel'!G69+'9.3 melléklet'!E69+' 9.4 melléklet'!E70+'9.5 melléklet'!E69+'9.6 melléklet'!E69+'9.7 melléklet'!E71</f>
        <v>0</v>
      </c>
      <c r="F70" s="29"/>
    </row>
    <row r="71" spans="1:6" x14ac:dyDescent="0.25">
      <c r="A71" s="155" t="s">
        <v>73</v>
      </c>
      <c r="B71" s="5" t="s">
        <v>74</v>
      </c>
      <c r="C71" s="7">
        <f>'9.2 melléklet bevétel'!E70+'9.3 melléklet'!C70+' 9.4 melléklet'!C71+'9.5 melléklet'!C70+'9.6 melléklet'!C70+'9.7 melléklet'!C72</f>
        <v>0</v>
      </c>
      <c r="D71" s="7">
        <f>'9.2 melléklet bevétel'!F70+'9.3 melléklet'!D70+' 9.4 melléklet'!D71+'9.5 melléklet'!D70+'9.6 melléklet'!D70+'9.7 melléklet'!D72</f>
        <v>0</v>
      </c>
      <c r="E71" s="7">
        <f>'9.2 melléklet bevétel'!G70+'9.3 melléklet'!E70+' 9.4 melléklet'!E71+'9.5 melléklet'!E70+'9.6 melléklet'!E70+'9.7 melléklet'!E72</f>
        <v>0</v>
      </c>
    </row>
    <row r="72" spans="1:6" x14ac:dyDescent="0.25">
      <c r="A72" s="156" t="s">
        <v>278</v>
      </c>
      <c r="B72" s="8" t="s">
        <v>75</v>
      </c>
      <c r="C72" s="10">
        <f>'9.2 melléklet bevétel'!E71+'9.3 melléklet'!C71+' 9.4 melléklet'!C72+'9.5 melléklet'!C71+'9.6 melléklet'!C71+'9.7 melléklet'!C73</f>
        <v>0</v>
      </c>
      <c r="D72" s="10">
        <f>'9.2 melléklet bevétel'!F71+'9.3 melléklet'!D71+' 9.4 melléklet'!D72+'9.5 melléklet'!D71+'9.6 melléklet'!D71+'9.7 melléklet'!D73</f>
        <v>0</v>
      </c>
      <c r="E72" s="10">
        <f>'9.2 melléklet bevétel'!G71+'9.3 melléklet'!E71+' 9.4 melléklet'!E72+'9.5 melléklet'!E71+'9.6 melléklet'!E71+'9.7 melléklet'!E73</f>
        <v>0</v>
      </c>
      <c r="F72" s="29"/>
    </row>
    <row r="73" spans="1:6" x14ac:dyDescent="0.25">
      <c r="A73" s="156" t="s">
        <v>279</v>
      </c>
      <c r="B73" s="8" t="s">
        <v>76</v>
      </c>
      <c r="C73" s="10">
        <f>'9.2 melléklet bevétel'!E72+'9.3 melléklet'!C72+' 9.4 melléklet'!C73+'9.5 melléklet'!C72+'9.6 melléklet'!C72+'9.7 melléklet'!C74</f>
        <v>0</v>
      </c>
      <c r="D73" s="10">
        <f>'9.2 melléklet bevétel'!F72+'9.3 melléklet'!D72+' 9.4 melléklet'!D73+'9.5 melléklet'!D72+'9.6 melléklet'!D72+'9.7 melléklet'!D74</f>
        <v>0</v>
      </c>
      <c r="E73" s="10">
        <f>'9.2 melléklet bevétel'!G72+'9.3 melléklet'!E72+' 9.4 melléklet'!E73+'9.5 melléklet'!E72+'9.6 melléklet'!E72+'9.7 melléklet'!E74</f>
        <v>0</v>
      </c>
      <c r="F73" s="29"/>
    </row>
    <row r="74" spans="1:6" x14ac:dyDescent="0.25">
      <c r="A74" s="156" t="s">
        <v>280</v>
      </c>
      <c r="B74" s="8" t="s">
        <v>77</v>
      </c>
      <c r="C74" s="10">
        <f>'9.2 melléklet bevétel'!E73+'9.3 melléklet'!C73+' 9.4 melléklet'!C74+'9.5 melléklet'!C73+'9.6 melléklet'!C73+'9.7 melléklet'!C75</f>
        <v>0</v>
      </c>
      <c r="D74" s="10">
        <f>'9.2 melléklet bevétel'!F73+'9.3 melléklet'!D73+' 9.4 melléklet'!D74+'9.5 melléklet'!D73+'9.6 melléklet'!D73+'9.7 melléklet'!D75</f>
        <v>0</v>
      </c>
      <c r="E74" s="10">
        <f>'9.2 melléklet bevétel'!G73+'9.3 melléklet'!E73+' 9.4 melléklet'!E74+'9.5 melléklet'!E73+'9.6 melléklet'!E73+'9.7 melléklet'!E75</f>
        <v>0</v>
      </c>
    </row>
    <row r="75" spans="1:6" x14ac:dyDescent="0.25">
      <c r="A75" s="156" t="s">
        <v>281</v>
      </c>
      <c r="B75" s="8" t="s">
        <v>78</v>
      </c>
      <c r="C75" s="10">
        <f>'9.2 melléklet bevétel'!E74+'9.3 melléklet'!C74+' 9.4 melléklet'!C75+'9.5 melléklet'!C74+'9.6 melléklet'!C74+'9.7 melléklet'!C76</f>
        <v>0</v>
      </c>
      <c r="D75" s="10">
        <f>'9.2 melléklet bevétel'!F74+'9.3 melléklet'!D74+' 9.4 melléklet'!D75+'9.5 melléklet'!D74+'9.6 melléklet'!D74+'9.7 melléklet'!D76</f>
        <v>0</v>
      </c>
      <c r="E75" s="10">
        <f>'9.2 melléklet bevétel'!G74+'9.3 melléklet'!E74+' 9.4 melléklet'!E75+'9.5 melléklet'!E74+'9.6 melléklet'!E74+'9.7 melléklet'!E76</f>
        <v>0</v>
      </c>
    </row>
    <row r="76" spans="1:6" x14ac:dyDescent="0.25">
      <c r="A76" s="155" t="s">
        <v>79</v>
      </c>
      <c r="B76" s="5" t="s">
        <v>80</v>
      </c>
      <c r="C76" s="6">
        <f>'9.2 melléklet bevétel'!E75+'9.3 melléklet'!C75+' 9.4 melléklet'!C76+'9.5 melléklet'!C75+'9.6 melléklet'!C75+'9.7 melléklet'!C77</f>
        <v>8350000</v>
      </c>
      <c r="D76" s="7">
        <f>'9.2 melléklet bevétel'!F75+'9.3 melléklet'!D75+' 9.4 melléklet'!D76+'9.5 melléklet'!D75+'9.6 melléklet'!D75+'9.7 melléklet'!D77</f>
        <v>22946128</v>
      </c>
      <c r="E76" s="6">
        <f>'9.2 melléklet bevétel'!G75+'9.3 melléklet'!E75+' 9.4 melléklet'!E76+'9.5 melléklet'!E75+'9.6 melléklet'!E75+'9.7 melléklet'!E77</f>
        <v>22946128</v>
      </c>
    </row>
    <row r="77" spans="1:6" x14ac:dyDescent="0.25">
      <c r="A77" s="156" t="s">
        <v>282</v>
      </c>
      <c r="B77" s="8" t="s">
        <v>81</v>
      </c>
      <c r="C77" s="9">
        <f>'9.2 melléklet bevétel'!E76+'9.3 melléklet'!C76+' 9.4 melléklet'!C77+'9.5 melléklet'!C76+'9.6 melléklet'!C76+'9.7 melléklet'!C78</f>
        <v>8350000</v>
      </c>
      <c r="D77" s="24">
        <f>'9.2 melléklet bevétel'!F76+'9.3 melléklet'!D76+' 9.4 melléklet'!D77+'9.5 melléklet'!D76+'9.6 melléklet'!D76+'9.7 melléklet'!D78</f>
        <v>22946128</v>
      </c>
      <c r="E77" s="24">
        <f>'9.2 melléklet bevétel'!G76+'9.3 melléklet'!E76+' 9.4 melléklet'!E77+'9.5 melléklet'!E76+'9.6 melléklet'!E76+'9.7 melléklet'!E78</f>
        <v>22946128</v>
      </c>
    </row>
    <row r="78" spans="1:6" x14ac:dyDescent="0.25">
      <c r="A78" s="156" t="s">
        <v>283</v>
      </c>
      <c r="B78" s="8" t="s">
        <v>82</v>
      </c>
      <c r="C78" s="10">
        <f>'9.2 melléklet bevétel'!E77+'9.3 melléklet'!C77+' 9.4 melléklet'!C78+'9.5 melléklet'!C77+'9.6 melléklet'!C77+'9.7 melléklet'!C79</f>
        <v>0</v>
      </c>
      <c r="D78" s="10">
        <f>'9.2 melléklet bevétel'!F77+'9.3 melléklet'!D77+' 9.4 melléklet'!D78+'9.5 melléklet'!D77+'9.6 melléklet'!D77+'9.7 melléklet'!D79</f>
        <v>0</v>
      </c>
      <c r="E78" s="10">
        <f>'9.2 melléklet bevétel'!G77+'9.3 melléklet'!E77+' 9.4 melléklet'!E78+'9.5 melléklet'!E77+'9.6 melléklet'!E77+'9.7 melléklet'!E79</f>
        <v>0</v>
      </c>
    </row>
    <row r="79" spans="1:6" x14ac:dyDescent="0.25">
      <c r="A79" s="155" t="s">
        <v>83</v>
      </c>
      <c r="B79" s="5" t="s">
        <v>84</v>
      </c>
      <c r="C79" s="26">
        <f>'9.2 melléklet bevétel'!E78+'9.3 melléklet'!C78+' 9.4 melléklet'!C79+'9.5 melléklet'!C78+'9.6 melléklet'!C78+'9.7 melléklet'!C80</f>
        <v>701085727</v>
      </c>
      <c r="D79" s="26">
        <f>'9.2 melléklet bevétel'!F78+'9.3 melléklet'!D78+' 9.4 melléklet'!D79+'9.5 melléklet'!D78+'9.6 melléklet'!D78+'9.7 melléklet'!D80</f>
        <v>667864700</v>
      </c>
      <c r="E79" s="26">
        <f>'9.2 melléklet bevétel'!G78+'9.3 melléklet'!E78+' 9.4 melléklet'!E79+'9.5 melléklet'!E78+'9.6 melléklet'!E78+'9.7 melléklet'!E80</f>
        <v>667864700</v>
      </c>
    </row>
    <row r="80" spans="1:6" x14ac:dyDescent="0.25">
      <c r="A80" s="156" t="s">
        <v>284</v>
      </c>
      <c r="B80" s="8" t="s">
        <v>85</v>
      </c>
      <c r="C80" s="10">
        <f>'9.2 melléklet bevétel'!E79+'9.3 melléklet'!C79+' 9.4 melléklet'!C80+'9.5 melléklet'!C79+'9.6 melléklet'!C79+'9.7 melléklet'!C81</f>
        <v>0</v>
      </c>
      <c r="D80" s="10">
        <f>'9.2 melléklet bevétel'!F79+'9.3 melléklet'!D79+' 9.4 melléklet'!D80+'9.5 melléklet'!D79+'9.6 melléklet'!D79+'9.7 melléklet'!D81</f>
        <v>0</v>
      </c>
      <c r="E80" s="10">
        <f>'9.2 melléklet bevétel'!G79+'9.3 melléklet'!E79+' 9.4 melléklet'!E80+'9.5 melléklet'!E79+'9.6 melléklet'!E79+'9.7 melléklet'!E81</f>
        <v>0</v>
      </c>
    </row>
    <row r="81" spans="1:6" x14ac:dyDescent="0.25">
      <c r="A81" s="156" t="s">
        <v>285</v>
      </c>
      <c r="B81" s="8" t="s">
        <v>86</v>
      </c>
      <c r="C81" s="10">
        <f>'9.2 melléklet bevétel'!E80+'9.3 melléklet'!C80+' 9.4 melléklet'!C81+'9.5 melléklet'!C80+'9.6 melléklet'!C80+'9.7 melléklet'!C82</f>
        <v>0</v>
      </c>
      <c r="D81" s="10">
        <f>'9.2 melléklet bevétel'!F80+'9.3 melléklet'!D80+' 9.4 melléklet'!D81+'9.5 melléklet'!D80+'9.6 melléklet'!D80+'9.7 melléklet'!D82</f>
        <v>0</v>
      </c>
      <c r="E81" s="10">
        <f>'9.2 melléklet bevétel'!G80+'9.3 melléklet'!E80+' 9.4 melléklet'!E81+'9.5 melléklet'!E80+'9.6 melléklet'!E80+'9.7 melléklet'!E82</f>
        <v>0</v>
      </c>
    </row>
    <row r="82" spans="1:6" x14ac:dyDescent="0.25">
      <c r="A82" s="156" t="s">
        <v>286</v>
      </c>
      <c r="B82" s="8" t="s">
        <v>87</v>
      </c>
      <c r="C82" s="10">
        <f>'9.2 melléklet bevétel'!E81+'9.3 melléklet'!C81+' 9.4 melléklet'!C82+'9.5 melléklet'!C81+'9.6 melléklet'!C81+'9.7 melléklet'!C83</f>
        <v>0</v>
      </c>
      <c r="D82" s="10">
        <f>'9.2 melléklet bevétel'!F81+'9.3 melléklet'!D81+' 9.4 melléklet'!D82+'9.5 melléklet'!D81+'9.6 melléklet'!D81+'9.7 melléklet'!D83</f>
        <v>0</v>
      </c>
      <c r="E82" s="10">
        <f>'9.2 melléklet bevétel'!G81+'9.3 melléklet'!E81+' 9.4 melléklet'!E82+'9.5 melléklet'!E81+'9.6 melléklet'!E81+'9.7 melléklet'!E83</f>
        <v>0</v>
      </c>
    </row>
    <row r="83" spans="1:6" x14ac:dyDescent="0.25">
      <c r="A83" s="156" t="s">
        <v>287</v>
      </c>
      <c r="B83" s="42" t="s">
        <v>200</v>
      </c>
      <c r="C83" s="24">
        <f>'9.2 melléklet bevétel'!E82+'9.3 melléklet'!C82+' 9.4 melléklet'!C83+'9.5 melléklet'!C82+'9.6 melléklet'!C82+'9.7 melléklet'!C84</f>
        <v>701085727</v>
      </c>
      <c r="D83" s="24">
        <f>'9.2 melléklet bevétel'!F82+'9.3 melléklet'!D82+' 9.4 melléklet'!D83+'9.5 melléklet'!D82+'9.6 melléklet'!D82+'9.7 melléklet'!D84</f>
        <v>667864700</v>
      </c>
      <c r="E83" s="24">
        <f>'9.2 melléklet bevétel'!G82+'9.3 melléklet'!E82+' 9.4 melléklet'!E83+'9.5 melléklet'!E82+'9.6 melléklet'!E82+'9.7 melléklet'!E84</f>
        <v>667864700</v>
      </c>
      <c r="F83" t="s">
        <v>201</v>
      </c>
    </row>
    <row r="84" spans="1:6" x14ac:dyDescent="0.25">
      <c r="A84" s="155" t="s">
        <v>88</v>
      </c>
      <c r="B84" s="5" t="s">
        <v>89</v>
      </c>
      <c r="C84" s="7">
        <f>'9.2 melléklet bevétel'!E83+'9.3 melléklet'!C83+' 9.4 melléklet'!C84+'9.5 melléklet'!C83+'9.6 melléklet'!C83+'9.7 melléklet'!C85</f>
        <v>0</v>
      </c>
      <c r="D84" s="7">
        <f>'9.2 melléklet bevétel'!F83+'9.3 melléklet'!D83+' 9.4 melléklet'!D84+'9.5 melléklet'!D83+'9.6 melléklet'!D83+'9.7 melléklet'!D85</f>
        <v>0</v>
      </c>
      <c r="E84" s="7">
        <f>'9.2 melléklet bevétel'!G83+'9.3 melléklet'!E83+' 9.4 melléklet'!E84+'9.5 melléklet'!E83+'9.6 melléklet'!E83+'9.7 melléklet'!E85</f>
        <v>0</v>
      </c>
    </row>
    <row r="85" spans="1:6" x14ac:dyDescent="0.25">
      <c r="A85" s="156" t="s">
        <v>90</v>
      </c>
      <c r="B85" s="8" t="s">
        <v>91</v>
      </c>
      <c r="C85" s="10">
        <f>'9.2 melléklet bevétel'!E84+'9.3 melléklet'!C84+' 9.4 melléklet'!C85+'9.5 melléklet'!C84+'9.6 melléklet'!C84+'9.7 melléklet'!C86</f>
        <v>0</v>
      </c>
      <c r="D85" s="10">
        <f>'9.2 melléklet bevétel'!F84+'9.3 melléklet'!D84+' 9.4 melléklet'!D85+'9.5 melléklet'!D84+'9.6 melléklet'!D84+'9.7 melléklet'!D86</f>
        <v>0</v>
      </c>
      <c r="E85" s="10">
        <f>'9.2 melléklet bevétel'!G84+'9.3 melléklet'!E84+' 9.4 melléklet'!E85+'9.5 melléklet'!E84+'9.6 melléklet'!E84+'9.7 melléklet'!E86</f>
        <v>0</v>
      </c>
    </row>
    <row r="86" spans="1:6" x14ac:dyDescent="0.25">
      <c r="A86" s="156" t="s">
        <v>92</v>
      </c>
      <c r="B86" s="8" t="s">
        <v>93</v>
      </c>
      <c r="C86" s="10">
        <f>'9.2 melléklet bevétel'!E85+'9.3 melléklet'!C85+' 9.4 melléklet'!C86+'9.5 melléklet'!C85+'9.6 melléklet'!C85+'9.7 melléklet'!C87</f>
        <v>0</v>
      </c>
      <c r="D86" s="10">
        <f>'9.2 melléklet bevétel'!F85+'9.3 melléklet'!D85+' 9.4 melléklet'!D86+'9.5 melléklet'!D85+'9.6 melléklet'!D85+'9.7 melléklet'!D87</f>
        <v>0</v>
      </c>
      <c r="E86" s="10">
        <f>'9.2 melléklet bevétel'!G85+'9.3 melléklet'!E85+' 9.4 melléklet'!E86+'9.5 melléklet'!E85+'9.6 melléklet'!E85+'9.7 melléklet'!E87</f>
        <v>0</v>
      </c>
    </row>
    <row r="87" spans="1:6" x14ac:dyDescent="0.25">
      <c r="A87" s="156" t="s">
        <v>94</v>
      </c>
      <c r="B87" s="8" t="s">
        <v>95</v>
      </c>
      <c r="C87" s="10">
        <f>'9.2 melléklet bevétel'!E86+'9.3 melléklet'!C86+' 9.4 melléklet'!C87+'9.5 melléklet'!C86+'9.6 melléklet'!C86+'9.7 melléklet'!C88</f>
        <v>0</v>
      </c>
      <c r="D87" s="10">
        <f>'9.2 melléklet bevétel'!F86+'9.3 melléklet'!D86+' 9.4 melléklet'!D87+'9.5 melléklet'!D86+'9.6 melléklet'!D86+'9.7 melléklet'!D88</f>
        <v>0</v>
      </c>
      <c r="E87" s="10">
        <f>'9.2 melléklet bevétel'!G86+'9.3 melléklet'!E86+' 9.4 melléklet'!E87+'9.5 melléklet'!E86+'9.6 melléklet'!E86+'9.7 melléklet'!E88</f>
        <v>0</v>
      </c>
    </row>
    <row r="88" spans="1:6" x14ac:dyDescent="0.25">
      <c r="A88" s="156" t="s">
        <v>96</v>
      </c>
      <c r="B88" s="8" t="s">
        <v>97</v>
      </c>
      <c r="C88" s="10">
        <f>'9.2 melléklet bevétel'!E87+'9.3 melléklet'!C87+' 9.4 melléklet'!C88+'9.5 melléklet'!C87+'9.6 melléklet'!C87+'9.7 melléklet'!C89</f>
        <v>0</v>
      </c>
      <c r="D88" s="10">
        <f>'9.2 melléklet bevétel'!F87+'9.3 melléklet'!D87+' 9.4 melléklet'!D88+'9.5 melléklet'!D87+'9.6 melléklet'!D87+'9.7 melléklet'!D89</f>
        <v>0</v>
      </c>
      <c r="E88" s="10">
        <f>'9.2 melléklet bevétel'!G87+'9.3 melléklet'!E87+' 9.4 melléklet'!E88+'9.5 melléklet'!E87+'9.6 melléklet'!E87+'9.7 melléklet'!E89</f>
        <v>0</v>
      </c>
    </row>
    <row r="89" spans="1:6" ht="21" x14ac:dyDescent="0.25">
      <c r="A89" s="155" t="s">
        <v>98</v>
      </c>
      <c r="B89" s="5" t="s">
        <v>99</v>
      </c>
      <c r="C89" s="7">
        <f>'9.2 melléklet bevétel'!E88+'9.3 melléklet'!C88+' 9.4 melléklet'!C89+'9.5 melléklet'!C88+'9.6 melléklet'!C88+'9.7 melléklet'!C90</f>
        <v>0</v>
      </c>
      <c r="D89" s="7">
        <f>'9.2 melléklet bevétel'!F88+'9.3 melléklet'!D88+' 9.4 melléklet'!D89+'9.5 melléklet'!D88+'9.6 melléklet'!D88+'9.7 melléklet'!D90</f>
        <v>0</v>
      </c>
      <c r="E89" s="7">
        <f>'9.2 melléklet bevétel'!G88+'9.3 melléklet'!E88+' 9.4 melléklet'!E89+'9.5 melléklet'!E88+'9.6 melléklet'!E88+'9.7 melléklet'!E90</f>
        <v>0</v>
      </c>
    </row>
    <row r="90" spans="1:6" ht="21" x14ac:dyDescent="0.25">
      <c r="A90" s="155" t="s">
        <v>100</v>
      </c>
      <c r="B90" s="5" t="s">
        <v>101</v>
      </c>
      <c r="C90" s="6">
        <f>'9.2 melléklet bevétel'!E89+'9.3 melléklet'!C89+' 9.4 melléklet'!C90+'9.5 melléklet'!C89+'9.6 melléklet'!C89+'9.7 melléklet'!C91</f>
        <v>706135727</v>
      </c>
      <c r="D90" s="26">
        <f>'9.2 melléklet bevétel'!F89+'9.3 melléklet'!D89+' 9.4 melléklet'!D90+'9.5 melléklet'!D89+'9.6 melléklet'!D89+'9.7 melléklet'!D91</f>
        <v>685820710</v>
      </c>
      <c r="E90" s="26">
        <f>'9.2 melléklet bevétel'!G89+'9.3 melléklet'!E89+' 9.4 melléklet'!E90+'9.5 melléklet'!E89+'9.6 melléklet'!E89+'9.7 melléklet'!E91</f>
        <v>685820710</v>
      </c>
    </row>
    <row r="91" spans="1:6" x14ac:dyDescent="0.25">
      <c r="A91" s="155" t="s">
        <v>102</v>
      </c>
      <c r="B91" s="5" t="s">
        <v>180</v>
      </c>
      <c r="C91" s="6">
        <f>'9.2 melléklet bevétel'!E90+'9.3 melléklet'!C90+' 9.4 melléklet'!C91+'9.5 melléklet'!C90+'9.6 melléklet'!C90+'9.7 melléklet'!C92</f>
        <v>760471947</v>
      </c>
      <c r="D91" s="26">
        <f>'9.2 melléklet bevétel'!F90+'9.3 melléklet'!D90+' 9.4 melléklet'!D91+'9.5 melléklet'!D90+'9.6 melléklet'!D90+'9.7 melléklet'!D92</f>
        <v>740455150</v>
      </c>
      <c r="E91" s="26">
        <f>'9.2 melléklet bevétel'!G90+'9.3 melléklet'!E90+' 9.4 melléklet'!E91+'9.5 melléklet'!E90+'9.6 melléklet'!E90+'9.7 melléklet'!E92</f>
        <v>740452660</v>
      </c>
    </row>
    <row r="92" spans="1:6" x14ac:dyDescent="0.25">
      <c r="A92" s="149"/>
      <c r="B92" s="14"/>
      <c r="C92" s="14"/>
      <c r="D92" s="14"/>
      <c r="E92" s="14"/>
    </row>
    <row r="93" spans="1:6" x14ac:dyDescent="0.25">
      <c r="A93" s="150"/>
      <c r="B93" s="3"/>
      <c r="C93" s="14"/>
      <c r="D93" s="14"/>
      <c r="E93" s="14"/>
    </row>
    <row r="94" spans="1:6" x14ac:dyDescent="0.25">
      <c r="A94" s="144"/>
      <c r="B94" s="2"/>
      <c r="C94" s="1"/>
      <c r="D94" s="1"/>
      <c r="E94" s="19" t="s">
        <v>1</v>
      </c>
    </row>
    <row r="95" spans="1:6" ht="21.75" customHeight="1" x14ac:dyDescent="0.25">
      <c r="A95" s="280" t="s">
        <v>172</v>
      </c>
      <c r="B95" s="213" t="s">
        <v>173</v>
      </c>
      <c r="C95" s="213" t="s">
        <v>198</v>
      </c>
      <c r="D95" s="213"/>
      <c r="E95" s="213"/>
    </row>
    <row r="96" spans="1:6" ht="21" x14ac:dyDescent="0.25">
      <c r="A96" s="280"/>
      <c r="B96" s="213"/>
      <c r="C96" s="20" t="s">
        <v>365</v>
      </c>
      <c r="D96" s="20" t="s">
        <v>366</v>
      </c>
      <c r="E96" s="4" t="s">
        <v>367</v>
      </c>
    </row>
    <row r="97" spans="1:5" x14ac:dyDescent="0.25">
      <c r="A97" s="129">
        <v>1</v>
      </c>
      <c r="B97" s="4">
        <v>2</v>
      </c>
      <c r="C97" s="4">
        <v>3</v>
      </c>
      <c r="D97" s="4">
        <v>4</v>
      </c>
      <c r="E97" s="4">
        <v>5</v>
      </c>
    </row>
    <row r="98" spans="1:5" x14ac:dyDescent="0.25">
      <c r="A98" s="213" t="s">
        <v>163</v>
      </c>
      <c r="B98" s="213"/>
      <c r="C98" s="213"/>
      <c r="D98" s="213"/>
      <c r="E98" s="213"/>
    </row>
    <row r="99" spans="1:5" x14ac:dyDescent="0.25">
      <c r="A99" s="155" t="s">
        <v>3</v>
      </c>
      <c r="B99" s="5" t="s">
        <v>106</v>
      </c>
      <c r="C99" s="26">
        <f>'9.2 kiadás'!C9+'9.3 melléklet'!C98+' 9.4 melléklet'!C100+'9.5 melléklet'!C98+'9.6 melléklet'!C98+'9.7 melléklet'!C100</f>
        <v>750934047</v>
      </c>
      <c r="D99" s="26">
        <f>'9.2 kiadás'!D9+'9.3 melléklet'!D98+' 9.4 melléklet'!D100+'9.5 melléklet'!D98+'9.6 melléklet'!D98+'9.7 melléklet'!D100</f>
        <v>729490872</v>
      </c>
      <c r="E99" s="26">
        <f>'9.2 kiadás'!E9+'9.3 melléklet'!E98+' 9.4 melléklet'!E100+'9.5 melléklet'!E98+'9.6 melléklet'!E98+'9.7 melléklet'!E100</f>
        <v>711736239</v>
      </c>
    </row>
    <row r="100" spans="1:5" x14ac:dyDescent="0.25">
      <c r="A100" s="145" t="s">
        <v>228</v>
      </c>
      <c r="B100" s="8" t="s">
        <v>107</v>
      </c>
      <c r="C100" s="24">
        <f>'9.2 kiadás'!C10+'9.3 melléklet'!C99+' 9.4 melléklet'!C101+'9.5 melléklet'!C99+'9.6 melléklet'!C99+'9.7 melléklet'!C101</f>
        <v>474699420</v>
      </c>
      <c r="D100" s="24">
        <f>'9.2 kiadás'!D10+'9.3 melléklet'!D99+' 9.4 melléklet'!D101+'9.5 melléklet'!D99+'9.6 melléklet'!D99+'9.7 melléklet'!D101</f>
        <v>451040527</v>
      </c>
      <c r="E100" s="24">
        <f>'9.2 kiadás'!E10+'9.3 melléklet'!E99+' 9.4 melléklet'!E101+'9.5 melléklet'!E99+'9.6 melléklet'!E99+'9.7 melléklet'!E101</f>
        <v>451040527</v>
      </c>
    </row>
    <row r="101" spans="1:5" x14ac:dyDescent="0.25">
      <c r="A101" s="145" t="s">
        <v>289</v>
      </c>
      <c r="B101" s="8" t="s">
        <v>108</v>
      </c>
      <c r="C101" s="24">
        <f>'9.2 kiadás'!C11+'9.3 melléklet'!C100+' 9.4 melléklet'!C102+'9.5 melléklet'!C100+'9.6 melléklet'!C100+'9.7 melléklet'!C102</f>
        <v>92702257</v>
      </c>
      <c r="D101" s="24">
        <f>'9.2 kiadás'!D11+'9.3 melléklet'!D100+' 9.4 melléklet'!D102+'9.5 melléklet'!D100+'9.6 melléklet'!D100+'9.7 melléklet'!D102</f>
        <v>94431444</v>
      </c>
      <c r="E101" s="24">
        <f>'9.2 kiadás'!E11+'9.3 melléklet'!E100+' 9.4 melléklet'!E102+'9.5 melléklet'!E100+'9.6 melléklet'!E100+'9.7 melléklet'!E102</f>
        <v>94431444</v>
      </c>
    </row>
    <row r="102" spans="1:5" x14ac:dyDescent="0.25">
      <c r="A102" s="145" t="s">
        <v>229</v>
      </c>
      <c r="B102" s="8" t="s">
        <v>109</v>
      </c>
      <c r="C102" s="24">
        <f>'9.2 kiadás'!C12+'9.3 melléklet'!C101+' 9.4 melléklet'!C103+'9.5 melléklet'!C101+'9.6 melléklet'!C101+'9.7 melléklet'!C103</f>
        <v>165132370</v>
      </c>
      <c r="D102" s="24">
        <f>'9.2 kiadás'!D12+'9.3 melléklet'!D101+' 9.4 melléklet'!D103+'9.5 melléklet'!D101+'9.6 melléklet'!D101+'9.7 melléklet'!D103</f>
        <v>164468577</v>
      </c>
      <c r="E102" s="24">
        <f>'9.2 kiadás'!E12+'9.3 melléklet'!E101+' 9.4 melléklet'!E103+'9.5 melléklet'!E101+'9.6 melléklet'!E101+'9.7 melléklet'!E103</f>
        <v>148713944</v>
      </c>
    </row>
    <row r="103" spans="1:5" x14ac:dyDescent="0.25">
      <c r="A103" s="145" t="s">
        <v>230</v>
      </c>
      <c r="B103" s="8" t="s">
        <v>110</v>
      </c>
      <c r="C103" s="24">
        <f>'9.2 kiadás'!C13+'9.3 melléklet'!C102+' 9.4 melléklet'!C104+'9.5 melléklet'!C102+'9.6 melléklet'!C102+'9.7 melléklet'!C104</f>
        <v>18400000</v>
      </c>
      <c r="D103" s="24">
        <f>'9.2 kiadás'!D13+'9.3 melléklet'!D102+' 9.4 melléklet'!D104+'9.5 melléklet'!D102+'9.6 melléklet'!D102+'9.7 melléklet'!D104</f>
        <v>19550324</v>
      </c>
      <c r="E103" s="24">
        <f>'9.2 kiadás'!E13+'9.3 melléklet'!E102+' 9.4 melléklet'!E104+'9.5 melléklet'!E102+'9.6 melléklet'!E102+'9.7 melléklet'!E104</f>
        <v>17550324</v>
      </c>
    </row>
    <row r="104" spans="1:5" x14ac:dyDescent="0.25">
      <c r="A104" s="145" t="s">
        <v>231</v>
      </c>
      <c r="B104" s="8" t="s">
        <v>111</v>
      </c>
      <c r="C104" s="10">
        <f>'9.2 kiadás'!C14+'9.3 melléklet'!C103+' 9.4 melléklet'!C105+'9.5 melléklet'!C103+'9.6 melléklet'!C103+'9.7 melléklet'!C105</f>
        <v>0</v>
      </c>
      <c r="D104" s="10">
        <f>'9.2 kiadás'!D14+'9.3 melléklet'!D103+' 9.4 melléklet'!D105+'9.5 melléklet'!D103+'9.6 melléklet'!D103+'9.7 melléklet'!D105</f>
        <v>0</v>
      </c>
      <c r="E104" s="10">
        <f>'9.2 kiadás'!E14+'9.3 melléklet'!E103+' 9.4 melléklet'!E105+'9.5 melléklet'!E103+'9.6 melléklet'!E103+'9.7 melléklet'!E105</f>
        <v>0</v>
      </c>
    </row>
    <row r="105" spans="1:5" x14ac:dyDescent="0.25">
      <c r="A105" s="145" t="s">
        <v>232</v>
      </c>
      <c r="B105" s="8" t="s">
        <v>112</v>
      </c>
      <c r="C105" s="10">
        <f>'9.2 kiadás'!C15+'9.3 melléklet'!C104+' 9.4 melléklet'!C106+'9.5 melléklet'!C104+'9.6 melléklet'!C104+'9.7 melléklet'!C106</f>
        <v>0</v>
      </c>
      <c r="D105" s="10">
        <f>'9.2 kiadás'!D15+'9.3 melléklet'!D104+' 9.4 melléklet'!D106+'9.5 melléklet'!D104+'9.6 melléklet'!D104+'9.7 melléklet'!D106</f>
        <v>0</v>
      </c>
      <c r="E105" s="10">
        <f>'9.2 kiadás'!E15+'9.3 melléklet'!E104+' 9.4 melléklet'!E106+'9.5 melléklet'!E104+'9.6 melléklet'!E104+'9.7 melléklet'!E106</f>
        <v>0</v>
      </c>
    </row>
    <row r="106" spans="1:5" x14ac:dyDescent="0.25">
      <c r="A106" s="145" t="s">
        <v>233</v>
      </c>
      <c r="B106" s="11" t="s">
        <v>113</v>
      </c>
      <c r="C106" s="10">
        <f>'9.2 kiadás'!C16+'9.3 melléklet'!C105+' 9.4 melléklet'!C107+'9.5 melléklet'!C105+'9.6 melléklet'!C105+'9.7 melléklet'!C107</f>
        <v>0</v>
      </c>
      <c r="D106" s="10">
        <f>'9.2 kiadás'!D16+'9.3 melléklet'!D105+' 9.4 melléklet'!D107+'9.5 melléklet'!D105+'9.6 melléklet'!D105+'9.7 melléklet'!D107</f>
        <v>0</v>
      </c>
      <c r="E106" s="10">
        <f>'9.2 kiadás'!E16+'9.3 melléklet'!E105+' 9.4 melléklet'!E107+'9.5 melléklet'!E105+'9.6 melléklet'!E105+'9.7 melléklet'!E107</f>
        <v>0</v>
      </c>
    </row>
    <row r="107" spans="1:5" ht="22.5" x14ac:dyDescent="0.25">
      <c r="A107" s="145" t="s">
        <v>290</v>
      </c>
      <c r="B107" s="8" t="s">
        <v>114</v>
      </c>
      <c r="C107" s="10">
        <f>'9.2 kiadás'!C17+'9.3 melléklet'!C106+' 9.4 melléklet'!C108+'9.5 melléklet'!C106+'9.6 melléklet'!C106+'9.7 melléklet'!C108</f>
        <v>0</v>
      </c>
      <c r="D107" s="10">
        <f>'9.2 kiadás'!D17+'9.3 melléklet'!D106+' 9.4 melléklet'!D108+'9.5 melléklet'!D106+'9.6 melléklet'!D106+'9.7 melléklet'!D108</f>
        <v>0</v>
      </c>
      <c r="E107" s="10">
        <f>'9.2 kiadás'!E17+'9.3 melléklet'!E106+' 9.4 melléklet'!E108+'9.5 melléklet'!E106+'9.6 melléklet'!E106+'9.7 melléklet'!E108</f>
        <v>0</v>
      </c>
    </row>
    <row r="108" spans="1:5" ht="22.5" x14ac:dyDescent="0.25">
      <c r="A108" s="145" t="s">
        <v>291</v>
      </c>
      <c r="B108" s="8" t="s">
        <v>115</v>
      </c>
      <c r="C108" s="10">
        <f>'9.2 kiadás'!C18+'9.3 melléklet'!C107+' 9.4 melléklet'!C109+'9.5 melléklet'!C107+'9.6 melléklet'!C107+'9.7 melléklet'!C109</f>
        <v>0</v>
      </c>
      <c r="D108" s="10">
        <f>'9.2 kiadás'!D18+'9.3 melléklet'!D107+' 9.4 melléklet'!D109+'9.5 melléklet'!D107+'9.6 melléklet'!D107+'9.7 melléklet'!D109</f>
        <v>0</v>
      </c>
      <c r="E108" s="10">
        <f>'9.2 kiadás'!E18+'9.3 melléklet'!E107+' 9.4 melléklet'!E109+'9.5 melléklet'!E107+'9.6 melléklet'!E107+'9.7 melléklet'!E109</f>
        <v>0</v>
      </c>
    </row>
    <row r="109" spans="1:5" x14ac:dyDescent="0.25">
      <c r="A109" s="145" t="s">
        <v>292</v>
      </c>
      <c r="B109" s="11" t="s">
        <v>116</v>
      </c>
      <c r="C109" s="10">
        <f>'9.2 kiadás'!C19+'9.3 melléklet'!C108+' 9.4 melléklet'!C110+'9.5 melléklet'!C108+'9.6 melléklet'!C108+'9.7 melléklet'!C110</f>
        <v>0</v>
      </c>
      <c r="D109" s="10">
        <f>'9.2 kiadás'!D19+'9.3 melléklet'!D108+' 9.4 melléklet'!D110+'9.5 melléklet'!D108+'9.6 melléklet'!D108+'9.7 melléklet'!D110</f>
        <v>0</v>
      </c>
      <c r="E109" s="10">
        <f>'9.2 kiadás'!E19+'9.3 melléklet'!E108+' 9.4 melléklet'!E110+'9.5 melléklet'!E108+'9.6 melléklet'!E108+'9.7 melléklet'!E110</f>
        <v>0</v>
      </c>
    </row>
    <row r="110" spans="1:5" x14ac:dyDescent="0.25">
      <c r="A110" s="145" t="s">
        <v>293</v>
      </c>
      <c r="B110" s="11" t="s">
        <v>117</v>
      </c>
      <c r="C110" s="10">
        <f>'9.2 kiadás'!C20+'9.3 melléklet'!C109+' 9.4 melléklet'!C111+'9.5 melléklet'!C109+'9.6 melléklet'!C109+'9.7 melléklet'!C111</f>
        <v>0</v>
      </c>
      <c r="D110" s="10">
        <f>'9.2 kiadás'!D20+'9.3 melléklet'!D109+' 9.4 melléklet'!D111+'9.5 melléklet'!D109+'9.6 melléklet'!D109+'9.7 melléklet'!D111</f>
        <v>0</v>
      </c>
      <c r="E110" s="10">
        <f>'9.2 kiadás'!E20+'9.3 melléklet'!E109+' 9.4 melléklet'!E111+'9.5 melléklet'!E109+'9.6 melléklet'!E109+'9.7 melléklet'!E111</f>
        <v>0</v>
      </c>
    </row>
    <row r="111" spans="1:5" ht="22.5" x14ac:dyDescent="0.25">
      <c r="A111" s="145" t="s">
        <v>294</v>
      </c>
      <c r="B111" s="8" t="s">
        <v>118</v>
      </c>
      <c r="C111" s="10">
        <f>'9.2 kiadás'!C21+'9.3 melléklet'!C110+' 9.4 melléklet'!C112+'9.5 melléklet'!C110+'9.6 melléklet'!C110+'9.7 melléklet'!C112</f>
        <v>0</v>
      </c>
      <c r="D111" s="10">
        <f>'9.2 kiadás'!D21+'9.3 melléklet'!D110+' 9.4 melléklet'!D112+'9.5 melléklet'!D110+'9.6 melléklet'!D110+'9.7 melléklet'!D112</f>
        <v>0</v>
      </c>
      <c r="E111" s="10">
        <f>'9.2 kiadás'!E21+'9.3 melléklet'!E110+' 9.4 melléklet'!E112+'9.5 melléklet'!E110+'9.6 melléklet'!E110+'9.7 melléklet'!E112</f>
        <v>0</v>
      </c>
    </row>
    <row r="112" spans="1:5" x14ac:dyDescent="0.25">
      <c r="A112" s="145" t="s">
        <v>295</v>
      </c>
      <c r="B112" s="8" t="s">
        <v>119</v>
      </c>
      <c r="C112" s="10">
        <f>'9.2 kiadás'!C22+'9.3 melléklet'!C111+' 9.4 melléklet'!C113+'9.5 melléklet'!C111+'9.6 melléklet'!C111+'9.7 melléklet'!C113</f>
        <v>0</v>
      </c>
      <c r="D112" s="10">
        <f>'9.2 kiadás'!D22+'9.3 melléklet'!D111+' 9.4 melléklet'!D113+'9.5 melléklet'!D111+'9.6 melléklet'!D111+'9.7 melléklet'!D113</f>
        <v>0</v>
      </c>
      <c r="E112" s="10">
        <f>'9.2 kiadás'!E22+'9.3 melléklet'!E111+' 9.4 melléklet'!E113+'9.5 melléklet'!E111+'9.6 melléklet'!E111+'9.7 melléklet'!E113</f>
        <v>0</v>
      </c>
    </row>
    <row r="113" spans="1:5" x14ac:dyDescent="0.25">
      <c r="A113" s="145" t="s">
        <v>296</v>
      </c>
      <c r="B113" s="8" t="s">
        <v>120</v>
      </c>
      <c r="C113" s="10">
        <f>'9.2 kiadás'!C23+'9.3 melléklet'!C112+' 9.4 melléklet'!C114+'9.5 melléklet'!C112+'9.6 melléklet'!C112+'9.7 melléklet'!C114</f>
        <v>0</v>
      </c>
      <c r="D113" s="10">
        <f>'9.2 kiadás'!D23+'9.3 melléklet'!D112+' 9.4 melléklet'!D114+'9.5 melléklet'!D112+'9.6 melléklet'!D112+'9.7 melléklet'!D114</f>
        <v>0</v>
      </c>
      <c r="E113" s="10">
        <f>'9.2 kiadás'!E23+'9.3 melléklet'!E112+' 9.4 melléklet'!E114+'9.5 melléklet'!E112+'9.6 melléklet'!E112+'9.7 melléklet'!E114</f>
        <v>0</v>
      </c>
    </row>
    <row r="114" spans="1:5" ht="22.5" x14ac:dyDescent="0.25">
      <c r="A114" s="145" t="s">
        <v>297</v>
      </c>
      <c r="B114" s="8" t="s">
        <v>121</v>
      </c>
      <c r="C114" s="10">
        <f>'9.2 kiadás'!C24+'9.3 melléklet'!C113+' 9.4 melléklet'!C115+'9.5 melléklet'!C113+'9.6 melléklet'!C113+'9.7 melléklet'!C115</f>
        <v>0</v>
      </c>
      <c r="D114" s="10">
        <f>'9.2 kiadás'!D24+'9.3 melléklet'!D113+' 9.4 melléklet'!D115+'9.5 melléklet'!D113+'9.6 melléklet'!D113+'9.7 melléklet'!D115</f>
        <v>0</v>
      </c>
      <c r="E114" s="10">
        <f>'9.2 kiadás'!E24+'9.3 melléklet'!E113+' 9.4 melléklet'!E115+'9.5 melléklet'!E113+'9.6 melléklet'!E113+'9.7 melléklet'!E115</f>
        <v>0</v>
      </c>
    </row>
    <row r="115" spans="1:5" x14ac:dyDescent="0.25">
      <c r="A115" s="155" t="s">
        <v>11</v>
      </c>
      <c r="B115" s="5" t="s">
        <v>122</v>
      </c>
      <c r="C115" s="26">
        <f>'9.2 kiadás'!C25+'9.3 melléklet'!C114+' 9.4 melléklet'!C116+'9.5 melléklet'!C114+'9.6 melléklet'!C114+'9.7 melléklet'!C116</f>
        <v>9537900</v>
      </c>
      <c r="D115" s="26">
        <f>'9.2 kiadás'!D25+'9.3 melléklet'!D114+' 9.4 melléklet'!D116+'9.5 melléklet'!D114+'9.6 melléklet'!D114+'9.7 melléklet'!D116</f>
        <v>10964278</v>
      </c>
      <c r="E115" s="26">
        <f>'9.2 kiadás'!E25+'9.3 melléklet'!E114+' 9.4 melléklet'!E116+'9.5 melléklet'!E114+'9.6 melléklet'!E114+'9.7 melléklet'!E116</f>
        <v>9687316</v>
      </c>
    </row>
    <row r="116" spans="1:5" x14ac:dyDescent="0.25">
      <c r="A116" s="145" t="s">
        <v>234</v>
      </c>
      <c r="B116" s="8" t="s">
        <v>123</v>
      </c>
      <c r="C116" s="9">
        <f>'9.2 kiadás'!C26+'9.3 melléklet'!C115+' 9.4 melléklet'!C117+'9.5 melléklet'!C115+'9.6 melléklet'!C115+'9.7 melléklet'!C117</f>
        <v>9537900</v>
      </c>
      <c r="D116" s="24">
        <f>'9.2 kiadás'!D26+'9.3 melléklet'!D115+' 9.4 melléklet'!D117+'9.5 melléklet'!D115+'9.6 melléklet'!D115+'9.7 melléklet'!D117</f>
        <v>9567226</v>
      </c>
      <c r="E116" s="9">
        <f>'9.2 kiadás'!E26+'9.3 melléklet'!E115+' 9.4 melléklet'!E117+'9.5 melléklet'!E115+'9.6 melléklet'!E115+'9.7 melléklet'!E117</f>
        <v>8290264</v>
      </c>
    </row>
    <row r="117" spans="1:5" x14ac:dyDescent="0.25">
      <c r="A117" s="145" t="s">
        <v>235</v>
      </c>
      <c r="B117" s="8" t="s">
        <v>124</v>
      </c>
      <c r="C117" s="10">
        <f>'9.2 kiadás'!C27+'9.3 melléklet'!C116+' 9.4 melléklet'!C118+'9.5 melléklet'!C116+'9.6 melléklet'!C116+'9.7 melléklet'!C118</f>
        <v>0</v>
      </c>
      <c r="D117" s="24">
        <f>'9.2 kiadás'!D27+'9.3 melléklet'!D116+' 9.4 melléklet'!D118+'9.5 melléklet'!D116+'9.6 melléklet'!D116+'9.7 melléklet'!D118</f>
        <v>0</v>
      </c>
      <c r="E117" s="10">
        <f>'9.2 kiadás'!E27+'9.3 melléklet'!E116+' 9.4 melléklet'!E118+'9.5 melléklet'!E116+'9.6 melléklet'!E116+'9.7 melléklet'!E118</f>
        <v>0</v>
      </c>
    </row>
    <row r="118" spans="1:5" x14ac:dyDescent="0.25">
      <c r="A118" s="145" t="s">
        <v>236</v>
      </c>
      <c r="B118" s="8" t="s">
        <v>125</v>
      </c>
      <c r="C118" s="10">
        <f>'9.2 kiadás'!C28+'9.3 melléklet'!C117+' 9.4 melléklet'!C119+'9.5 melléklet'!C117+'9.6 melléklet'!C117+'9.7 melléklet'!C119</f>
        <v>0</v>
      </c>
      <c r="D118" s="24">
        <f>'9.2 kiadás'!D28+'9.3 melléklet'!D117+' 9.4 melléklet'!D119+'9.5 melléklet'!D117+'9.6 melléklet'!D117+'9.7 melléklet'!D119</f>
        <v>1397052</v>
      </c>
      <c r="E118" s="10">
        <f>'9.2 kiadás'!E28+'9.3 melléklet'!E117+' 9.4 melléklet'!E119+'9.5 melléklet'!E117+'9.6 melléklet'!E117+'9.7 melléklet'!E119</f>
        <v>1397052</v>
      </c>
    </row>
    <row r="119" spans="1:5" x14ac:dyDescent="0.25">
      <c r="A119" s="145" t="s">
        <v>237</v>
      </c>
      <c r="B119" s="8" t="s">
        <v>126</v>
      </c>
      <c r="C119" s="10">
        <f>'9.2 kiadás'!C29+'9.3 melléklet'!C118+' 9.4 melléklet'!C120+'9.5 melléklet'!C118+'9.6 melléklet'!C118+'9.7 melléklet'!C120</f>
        <v>0</v>
      </c>
      <c r="D119" s="10">
        <f>'9.2 kiadás'!D29+'9.3 melléklet'!D118+' 9.4 melléklet'!D120+'9.5 melléklet'!D118+'9.6 melléklet'!D118+'9.7 melléklet'!D120</f>
        <v>0</v>
      </c>
      <c r="E119" s="10">
        <f>'9.2 kiadás'!E29+'9.3 melléklet'!E118+' 9.4 melléklet'!E120+'9.5 melléklet'!E118+'9.6 melléklet'!E118+'9.7 melléklet'!E120</f>
        <v>0</v>
      </c>
    </row>
    <row r="120" spans="1:5" x14ac:dyDescent="0.25">
      <c r="A120" s="145" t="s">
        <v>238</v>
      </c>
      <c r="B120" s="8" t="s">
        <v>127</v>
      </c>
      <c r="C120" s="10">
        <f>'9.2 kiadás'!C30+'9.3 melléklet'!C119+' 9.4 melléklet'!C121+'9.5 melléklet'!C119+'9.6 melléklet'!C119+'9.7 melléklet'!C121</f>
        <v>0</v>
      </c>
      <c r="D120" s="10">
        <f>'9.2 kiadás'!D30+'9.3 melléklet'!D119+' 9.4 melléklet'!D121+'9.5 melléklet'!D119+'9.6 melléklet'!D119+'9.7 melléklet'!D121</f>
        <v>0</v>
      </c>
      <c r="E120" s="10">
        <f>'9.2 kiadás'!E30+'9.3 melléklet'!E119+' 9.4 melléklet'!E121+'9.5 melléklet'!E119+'9.6 melléklet'!E119+'9.7 melléklet'!E121</f>
        <v>0</v>
      </c>
    </row>
    <row r="121" spans="1:5" ht="22.5" x14ac:dyDescent="0.25">
      <c r="A121" s="145" t="s">
        <v>239</v>
      </c>
      <c r="B121" s="8" t="s">
        <v>128</v>
      </c>
      <c r="C121" s="10">
        <f>'9.2 kiadás'!C31+'9.3 melléklet'!C120+' 9.4 melléklet'!C122+'9.5 melléklet'!C120+'9.6 melléklet'!C120+'9.7 melléklet'!C122</f>
        <v>0</v>
      </c>
      <c r="D121" s="10">
        <f>'9.2 kiadás'!D31+'9.3 melléklet'!D120+' 9.4 melléklet'!D122+'9.5 melléklet'!D120+'9.6 melléklet'!D120+'9.7 melléklet'!D122</f>
        <v>0</v>
      </c>
      <c r="E121" s="10">
        <f>'9.2 kiadás'!E31+'9.3 melléklet'!E120+' 9.4 melléklet'!E122+'9.5 melléklet'!E120+'9.6 melléklet'!E120+'9.7 melléklet'!E122</f>
        <v>0</v>
      </c>
    </row>
    <row r="122" spans="1:5" ht="22.5" x14ac:dyDescent="0.25">
      <c r="A122" s="145" t="s">
        <v>298</v>
      </c>
      <c r="B122" s="8" t="s">
        <v>129</v>
      </c>
      <c r="C122" s="10">
        <f>'9.2 kiadás'!C32+'9.3 melléklet'!C121+' 9.4 melléklet'!C123+'9.5 melléklet'!C121+'9.6 melléklet'!C121+'9.7 melléklet'!C123</f>
        <v>0</v>
      </c>
      <c r="D122" s="10">
        <f>'9.2 kiadás'!D32+'9.3 melléklet'!D121+' 9.4 melléklet'!D123+'9.5 melléklet'!D121+'9.6 melléklet'!D121+'9.7 melléklet'!D123</f>
        <v>0</v>
      </c>
      <c r="E122" s="10">
        <f>'9.2 kiadás'!E32+'9.3 melléklet'!E121+' 9.4 melléklet'!E123+'9.5 melléklet'!E121+'9.6 melléklet'!E121+'9.7 melléklet'!E123</f>
        <v>0</v>
      </c>
    </row>
    <row r="123" spans="1:5" ht="22.5" x14ac:dyDescent="0.25">
      <c r="A123" s="145" t="s">
        <v>299</v>
      </c>
      <c r="B123" s="8" t="s">
        <v>115</v>
      </c>
      <c r="C123" s="10">
        <f>'9.2 kiadás'!C33+'9.3 melléklet'!C122+' 9.4 melléklet'!C124+'9.5 melléklet'!C122+'9.6 melléklet'!C122+'9.7 melléklet'!C124</f>
        <v>0</v>
      </c>
      <c r="D123" s="10">
        <f>'9.2 kiadás'!D33+'9.3 melléklet'!D122+' 9.4 melléklet'!D124+'9.5 melléklet'!D122+'9.6 melléklet'!D122+'9.7 melléklet'!D124</f>
        <v>0</v>
      </c>
      <c r="E123" s="10">
        <f>'9.2 kiadás'!E33+'9.3 melléklet'!E122+' 9.4 melléklet'!E124+'9.5 melléklet'!E122+'9.6 melléklet'!E122+'9.7 melléklet'!E124</f>
        <v>0</v>
      </c>
    </row>
    <row r="124" spans="1:5" x14ac:dyDescent="0.25">
      <c r="A124" s="145" t="s">
        <v>300</v>
      </c>
      <c r="B124" s="8" t="s">
        <v>130</v>
      </c>
      <c r="C124" s="10">
        <f>'9.2 kiadás'!C34+'9.3 melléklet'!C123+' 9.4 melléklet'!C125+'9.5 melléklet'!C123+'9.6 melléklet'!C123+'9.7 melléklet'!C125</f>
        <v>0</v>
      </c>
      <c r="D124" s="10">
        <f>'9.2 kiadás'!D34+'9.3 melléklet'!D123+' 9.4 melléklet'!D125+'9.5 melléklet'!D123+'9.6 melléklet'!D123+'9.7 melléklet'!D125</f>
        <v>0</v>
      </c>
      <c r="E124" s="10">
        <f>'9.2 kiadás'!E34+'9.3 melléklet'!E123+' 9.4 melléklet'!E125+'9.5 melléklet'!E123+'9.6 melléklet'!E123+'9.7 melléklet'!E125</f>
        <v>0</v>
      </c>
    </row>
    <row r="125" spans="1:5" x14ac:dyDescent="0.25">
      <c r="A125" s="145" t="s">
        <v>301</v>
      </c>
      <c r="B125" s="8" t="s">
        <v>131</v>
      </c>
      <c r="C125" s="10">
        <f>'9.2 kiadás'!C35+'9.3 melléklet'!C124+' 9.4 melléklet'!C126+'9.5 melléklet'!C124+'9.6 melléklet'!C124+'9.7 melléklet'!C126</f>
        <v>0</v>
      </c>
      <c r="D125" s="10">
        <f>'9.2 kiadás'!D35+'9.3 melléklet'!D124+' 9.4 melléklet'!D126+'9.5 melléklet'!D124+'9.6 melléklet'!D124+'9.7 melléklet'!D126</f>
        <v>0</v>
      </c>
      <c r="E125" s="10">
        <f>'9.2 kiadás'!E35+'9.3 melléklet'!E124+' 9.4 melléklet'!E126+'9.5 melléklet'!E124+'9.6 melléklet'!E124+'9.7 melléklet'!E126</f>
        <v>0</v>
      </c>
    </row>
    <row r="126" spans="1:5" ht="22.5" x14ac:dyDescent="0.25">
      <c r="A126" s="145" t="s">
        <v>302</v>
      </c>
      <c r="B126" s="8" t="s">
        <v>118</v>
      </c>
      <c r="C126" s="10">
        <f>'9.2 kiadás'!C36+'9.3 melléklet'!C125+' 9.4 melléklet'!C127+'9.5 melléklet'!C125+'9.6 melléklet'!C125+'9.7 melléklet'!C127</f>
        <v>0</v>
      </c>
      <c r="D126" s="10">
        <f>'9.2 kiadás'!D36+'9.3 melléklet'!D125+' 9.4 melléklet'!D127+'9.5 melléklet'!D125+'9.6 melléklet'!D125+'9.7 melléklet'!D127</f>
        <v>0</v>
      </c>
      <c r="E126" s="10">
        <f>'9.2 kiadás'!E36+'9.3 melléklet'!E125+' 9.4 melléklet'!E127+'9.5 melléklet'!E125+'9.6 melléklet'!E125+'9.7 melléklet'!E127</f>
        <v>0</v>
      </c>
    </row>
    <row r="127" spans="1:5" x14ac:dyDescent="0.25">
      <c r="A127" s="145" t="s">
        <v>303</v>
      </c>
      <c r="B127" s="8" t="s">
        <v>132</v>
      </c>
      <c r="C127" s="10">
        <f>'9.2 kiadás'!C37+'9.3 melléklet'!C126+' 9.4 melléklet'!C128+'9.5 melléklet'!C126+'9.6 melléklet'!C126+'9.7 melléklet'!C128</f>
        <v>0</v>
      </c>
      <c r="D127" s="10">
        <f>'9.2 kiadás'!D37+'9.3 melléklet'!D126+' 9.4 melléklet'!D128+'9.5 melléklet'!D126+'9.6 melléklet'!D126+'9.7 melléklet'!D128</f>
        <v>0</v>
      </c>
      <c r="E127" s="10">
        <f>'9.2 kiadás'!E37+'9.3 melléklet'!E126+' 9.4 melléklet'!E128+'9.5 melléklet'!E126+'9.6 melléklet'!E126+'9.7 melléklet'!E128</f>
        <v>0</v>
      </c>
    </row>
    <row r="128" spans="1:5" ht="22.5" x14ac:dyDescent="0.25">
      <c r="A128" s="145" t="s">
        <v>304</v>
      </c>
      <c r="B128" s="8" t="s">
        <v>133</v>
      </c>
      <c r="C128" s="10">
        <f>'9.2 kiadás'!C38+'9.3 melléklet'!C127+' 9.4 melléklet'!C129+'9.5 melléklet'!C127+'9.6 melléklet'!C127+'9.7 melléklet'!C129</f>
        <v>0</v>
      </c>
      <c r="D128" s="10">
        <f>'9.2 kiadás'!D38+'9.3 melléklet'!D127+' 9.4 melléklet'!D129+'9.5 melléklet'!D127+'9.6 melléklet'!D127+'9.7 melléklet'!D129</f>
        <v>0</v>
      </c>
      <c r="E128" s="10">
        <f>'9.2 kiadás'!E38+'9.3 melléklet'!E127+' 9.4 melléklet'!E129+'9.5 melléklet'!E127+'9.6 melléklet'!E127+'9.7 melléklet'!E129</f>
        <v>0</v>
      </c>
    </row>
    <row r="129" spans="1:5" x14ac:dyDescent="0.25">
      <c r="A129" s="155" t="s">
        <v>19</v>
      </c>
      <c r="B129" s="5" t="s">
        <v>134</v>
      </c>
      <c r="C129" s="7">
        <f>'9.2 kiadás'!C39+'9.3 melléklet'!C128+' 9.4 melléklet'!C130+'9.5 melléklet'!C128+'9.6 melléklet'!C128+'9.7 melléklet'!C130</f>
        <v>0</v>
      </c>
      <c r="D129" s="7">
        <f>'9.2 kiadás'!D39+'9.3 melléklet'!D128+' 9.4 melléklet'!D130+'9.5 melléklet'!D128+'9.6 melléklet'!D128+'9.7 melléklet'!D130</f>
        <v>0</v>
      </c>
      <c r="E129" s="7">
        <f>'9.2 kiadás'!E39+'9.3 melléklet'!E128+' 9.4 melléklet'!E130+'9.5 melléklet'!E128+'9.6 melléklet'!E128+'9.7 melléklet'!E130</f>
        <v>0</v>
      </c>
    </row>
    <row r="130" spans="1:5" x14ac:dyDescent="0.25">
      <c r="A130" s="145" t="s">
        <v>240</v>
      </c>
      <c r="B130" s="8" t="s">
        <v>135</v>
      </c>
      <c r="C130" s="10">
        <f>'9.2 kiadás'!C40+'9.3 melléklet'!C129+' 9.4 melléklet'!C131+'9.5 melléklet'!C129+'9.6 melléklet'!C129+'9.7 melléklet'!C131</f>
        <v>0</v>
      </c>
      <c r="D130" s="10">
        <f>'9.2 kiadás'!D40+'9.3 melléklet'!D129+' 9.4 melléklet'!D131+'9.5 melléklet'!D129+'9.6 melléklet'!D129+'9.7 melléklet'!D131</f>
        <v>0</v>
      </c>
      <c r="E130" s="10">
        <f>'9.2 kiadás'!E40+'9.3 melléklet'!E129+' 9.4 melléklet'!E131+'9.5 melléklet'!E129+'9.6 melléklet'!E129+'9.7 melléklet'!E131</f>
        <v>0</v>
      </c>
    </row>
    <row r="131" spans="1:5" x14ac:dyDescent="0.25">
      <c r="A131" s="145" t="s">
        <v>241</v>
      </c>
      <c r="B131" s="8" t="s">
        <v>136</v>
      </c>
      <c r="C131" s="10">
        <f>'9.2 kiadás'!C41+'9.3 melléklet'!C130+' 9.4 melléklet'!C132+'9.5 melléklet'!C130+'9.6 melléklet'!C130+'9.7 melléklet'!C132</f>
        <v>0</v>
      </c>
      <c r="D131" s="10">
        <f>'9.2 kiadás'!D41+'9.3 melléklet'!D130+' 9.4 melléklet'!D132+'9.5 melléklet'!D130+'9.6 melléklet'!D130+'9.7 melléklet'!D132</f>
        <v>0</v>
      </c>
      <c r="E131" s="10">
        <f>'9.2 kiadás'!E41+'9.3 melléklet'!E130+' 9.4 melléklet'!E132+'9.5 melléklet'!E130+'9.6 melléklet'!E130+'9.7 melléklet'!E132</f>
        <v>0</v>
      </c>
    </row>
    <row r="132" spans="1:5" x14ac:dyDescent="0.25">
      <c r="A132" s="155" t="s">
        <v>137</v>
      </c>
      <c r="B132" s="5" t="s">
        <v>138</v>
      </c>
      <c r="C132" s="26">
        <f>'9.2 kiadás'!C42+'9.3 melléklet'!C131+' 9.4 melléklet'!C133+'9.5 melléklet'!C131+'9.6 melléklet'!C131+'9.7 melléklet'!C133</f>
        <v>760471947</v>
      </c>
      <c r="D132" s="26">
        <f>'9.2 kiadás'!D42+'9.3 melléklet'!D131+' 9.4 melléklet'!D133+'9.5 melléklet'!D131+'9.6 melléklet'!D131+'9.7 melléklet'!D133</f>
        <v>740455150</v>
      </c>
      <c r="E132" s="26">
        <f>'9.2 kiadás'!E42+'9.3 melléklet'!E131+' 9.4 melléklet'!E133+'9.5 melléklet'!E131+'9.6 melléklet'!E131+'9.7 melléklet'!E133</f>
        <v>721423555</v>
      </c>
    </row>
    <row r="133" spans="1:5" ht="21" x14ac:dyDescent="0.25">
      <c r="A133" s="155" t="s">
        <v>35</v>
      </c>
      <c r="B133" s="5" t="s">
        <v>139</v>
      </c>
      <c r="C133" s="7">
        <f>'9.2 kiadás'!C43+'9.3 melléklet'!C132+' 9.4 melléklet'!C134+'9.5 melléklet'!C132+'9.6 melléklet'!C132+'9.7 melléklet'!C134</f>
        <v>0</v>
      </c>
      <c r="D133" s="7">
        <f>'9.2 kiadás'!D43+'9.3 melléklet'!D132+' 9.4 melléklet'!D134+'9.5 melléklet'!D132+'9.6 melléklet'!D132+'9.7 melléklet'!D134</f>
        <v>0</v>
      </c>
      <c r="E133" s="7">
        <f>'9.2 kiadás'!E43+'9.3 melléklet'!E132+' 9.4 melléklet'!E134+'9.5 melléklet'!E132+'9.6 melléklet'!E132+'9.7 melléklet'!E134</f>
        <v>0</v>
      </c>
    </row>
    <row r="134" spans="1:5" x14ac:dyDescent="0.25">
      <c r="A134" s="145" t="s">
        <v>252</v>
      </c>
      <c r="B134" s="8" t="s">
        <v>181</v>
      </c>
      <c r="C134" s="10">
        <f>'9.2 kiadás'!C44+'9.3 melléklet'!C133+' 9.4 melléklet'!C135+'9.5 melléklet'!C133+'9.6 melléklet'!C133+'9.7 melléklet'!C135</f>
        <v>0</v>
      </c>
      <c r="D134" s="10">
        <f>'9.2 kiadás'!D44+'9.3 melléklet'!D133+' 9.4 melléklet'!D135+'9.5 melléklet'!D133+'9.6 melléklet'!D133+'9.7 melléklet'!D135</f>
        <v>0</v>
      </c>
      <c r="E134" s="10">
        <f>'9.2 kiadás'!E44+'9.3 melléklet'!E133+' 9.4 melléklet'!E135+'9.5 melléklet'!E133+'9.6 melléklet'!E133+'9.7 melléklet'!E135</f>
        <v>0</v>
      </c>
    </row>
    <row r="135" spans="1:5" ht="22.5" x14ac:dyDescent="0.25">
      <c r="A135" s="145" t="s">
        <v>253</v>
      </c>
      <c r="B135" s="8" t="s">
        <v>182</v>
      </c>
      <c r="C135" s="10">
        <f>'9.2 kiadás'!C45+'9.3 melléklet'!C134+' 9.4 melléklet'!C136+'9.5 melléklet'!C134+'9.6 melléklet'!C134+'9.7 melléklet'!C136</f>
        <v>0</v>
      </c>
      <c r="D135" s="10">
        <f>'9.2 kiadás'!D45+'9.3 melléklet'!D134+' 9.4 melléklet'!D136+'9.5 melléklet'!D134+'9.6 melléklet'!D134+'9.7 melléklet'!D136</f>
        <v>0</v>
      </c>
      <c r="E135" s="10">
        <f>'9.2 kiadás'!E45+'9.3 melléklet'!E134+' 9.4 melléklet'!E136+'9.5 melléklet'!E134+'9.6 melléklet'!E134+'9.7 melléklet'!E136</f>
        <v>0</v>
      </c>
    </row>
    <row r="136" spans="1:5" x14ac:dyDescent="0.25">
      <c r="A136" s="145" t="s">
        <v>254</v>
      </c>
      <c r="B136" s="8" t="s">
        <v>183</v>
      </c>
      <c r="C136" s="10">
        <f>'9.2 kiadás'!C46+'9.3 melléklet'!C135+' 9.4 melléklet'!C137+'9.5 melléklet'!C135+'9.6 melléklet'!C135+'9.7 melléklet'!C137</f>
        <v>0</v>
      </c>
      <c r="D136" s="10">
        <f>'9.2 kiadás'!D46+'9.3 melléklet'!D135+' 9.4 melléklet'!D137+'9.5 melléklet'!D135+'9.6 melléklet'!D135+'9.7 melléklet'!D137</f>
        <v>0</v>
      </c>
      <c r="E136" s="10">
        <f>'9.2 kiadás'!E46+'9.3 melléklet'!E135+' 9.4 melléklet'!E137+'9.5 melléklet'!E135+'9.6 melléklet'!E135+'9.7 melléklet'!E137</f>
        <v>0</v>
      </c>
    </row>
    <row r="137" spans="1:5" x14ac:dyDescent="0.25">
      <c r="A137" s="129" t="s">
        <v>47</v>
      </c>
      <c r="B137" s="5" t="s">
        <v>143</v>
      </c>
      <c r="C137" s="7">
        <f>'9.2 kiadás'!C47+'9.3 melléklet'!C136+' 9.4 melléklet'!C138+'9.5 melléklet'!C136+'9.6 melléklet'!C136+'9.7 melléklet'!C138</f>
        <v>0</v>
      </c>
      <c r="D137" s="7">
        <f>'9.2 kiadás'!D47+'9.3 melléklet'!D136+' 9.4 melléklet'!D138+'9.5 melléklet'!D136+'9.6 melléklet'!D136+'9.7 melléklet'!D138</f>
        <v>0</v>
      </c>
      <c r="E137" s="7">
        <f>'9.2 kiadás'!E47+'9.3 melléklet'!E136+' 9.4 melléklet'!E138+'9.5 melléklet'!E136+'9.6 melléklet'!E136+'9.7 melléklet'!E138</f>
        <v>0</v>
      </c>
    </row>
    <row r="138" spans="1:5" x14ac:dyDescent="0.25">
      <c r="A138" s="145" t="s">
        <v>262</v>
      </c>
      <c r="B138" s="8" t="s">
        <v>144</v>
      </c>
      <c r="C138" s="10">
        <f>'9.2 kiadás'!C48+'9.3 melléklet'!C137+' 9.4 melléklet'!C139+'9.5 melléklet'!C137+'9.6 melléklet'!C137+'9.7 melléklet'!C139</f>
        <v>0</v>
      </c>
      <c r="D138" s="10">
        <f>'9.2 kiadás'!D48+'9.3 melléklet'!D137+' 9.4 melléklet'!D139+'9.5 melléklet'!D137+'9.6 melléklet'!D137+'9.7 melléklet'!D139</f>
        <v>0</v>
      </c>
      <c r="E138" s="10">
        <f>'9.2 kiadás'!E48+'9.3 melléklet'!E137+' 9.4 melléklet'!E139+'9.5 melléklet'!E137+'9.6 melléklet'!E137+'9.7 melléklet'!E139</f>
        <v>0</v>
      </c>
    </row>
    <row r="139" spans="1:5" x14ac:dyDescent="0.25">
      <c r="A139" s="145" t="s">
        <v>263</v>
      </c>
      <c r="B139" s="8" t="s">
        <v>145</v>
      </c>
      <c r="C139" s="10">
        <f>'9.2 kiadás'!C49+'9.3 melléklet'!C138+' 9.4 melléklet'!C140+'9.5 melléklet'!C138+'9.6 melléklet'!C138+'9.7 melléklet'!C140</f>
        <v>0</v>
      </c>
      <c r="D139" s="10">
        <f>'9.2 kiadás'!D49+'9.3 melléklet'!D138+' 9.4 melléklet'!D140+'9.5 melléklet'!D138+'9.6 melléklet'!D138+'9.7 melléklet'!D140</f>
        <v>0</v>
      </c>
      <c r="E139" s="10">
        <f>'9.2 kiadás'!E49+'9.3 melléklet'!E138+' 9.4 melléklet'!E140+'9.5 melléklet'!E138+'9.6 melléklet'!E138+'9.7 melléklet'!E140</f>
        <v>0</v>
      </c>
    </row>
    <row r="140" spans="1:5" x14ac:dyDescent="0.25">
      <c r="A140" s="145" t="s">
        <v>264</v>
      </c>
      <c r="B140" s="8" t="s">
        <v>146</v>
      </c>
      <c r="C140" s="10">
        <f>'9.2 kiadás'!C50+'9.3 melléklet'!C139+' 9.4 melléklet'!C141+'9.5 melléklet'!C139+'9.6 melléklet'!C139+'9.7 melléklet'!C141</f>
        <v>0</v>
      </c>
      <c r="D140" s="10">
        <f>'9.2 kiadás'!D50+'9.3 melléklet'!D139+' 9.4 melléklet'!D141+'9.5 melléklet'!D139+'9.6 melléklet'!D139+'9.7 melléklet'!D141</f>
        <v>0</v>
      </c>
      <c r="E140" s="10">
        <f>'9.2 kiadás'!E50+'9.3 melléklet'!E139+' 9.4 melléklet'!E141+'9.5 melléklet'!E139+'9.6 melléklet'!E139+'9.7 melléklet'!E141</f>
        <v>0</v>
      </c>
    </row>
    <row r="141" spans="1:5" x14ac:dyDescent="0.25">
      <c r="A141" s="145" t="s">
        <v>265</v>
      </c>
      <c r="B141" s="8" t="s">
        <v>147</v>
      </c>
      <c r="C141" s="10">
        <f>'9.2 kiadás'!C51+'9.3 melléklet'!C140+' 9.4 melléklet'!C142+'9.5 melléklet'!C140+'9.6 melléklet'!C140+'9.7 melléklet'!C142</f>
        <v>0</v>
      </c>
      <c r="D141" s="10">
        <f>'9.2 kiadás'!D51+'9.3 melléklet'!D140+' 9.4 melléklet'!D142+'9.5 melléklet'!D140+'9.6 melléklet'!D140+'9.7 melléklet'!D142</f>
        <v>0</v>
      </c>
      <c r="E141" s="10">
        <f>'9.2 kiadás'!E51+'9.3 melléklet'!E140+' 9.4 melléklet'!E142+'9.5 melléklet'!E140+'9.6 melléklet'!E140+'9.7 melléklet'!E142</f>
        <v>0</v>
      </c>
    </row>
    <row r="142" spans="1:5" x14ac:dyDescent="0.25">
      <c r="A142" s="129" t="s">
        <v>148</v>
      </c>
      <c r="B142" s="5" t="s">
        <v>149</v>
      </c>
      <c r="C142" s="7">
        <f>'9.2 kiadás'!C52+'9.3 melléklet'!C141+' 9.4 melléklet'!C143+'9.5 melléklet'!C141+'9.6 melléklet'!C141+'9.7 melléklet'!C143</f>
        <v>0</v>
      </c>
      <c r="D142" s="7">
        <f>'9.2 kiadás'!D52+'9.3 melléklet'!D141+' 9.4 melléklet'!D143+'9.5 melléklet'!D141+'9.6 melléklet'!D141+'9.7 melléklet'!D143</f>
        <v>0</v>
      </c>
      <c r="E142" s="7">
        <f>'9.2 kiadás'!E52+'9.3 melléklet'!E141+' 9.4 melléklet'!E143+'9.5 melléklet'!E141+'9.6 melléklet'!E141+'9.7 melléklet'!E143</f>
        <v>0</v>
      </c>
    </row>
    <row r="143" spans="1:5" x14ac:dyDescent="0.25">
      <c r="A143" s="145" t="s">
        <v>267</v>
      </c>
      <c r="B143" s="8" t="s">
        <v>150</v>
      </c>
      <c r="C143" s="10">
        <f>'9.2 kiadás'!C53+'9.3 melléklet'!C142+' 9.4 melléklet'!C144+'9.5 melléklet'!C142+'9.6 melléklet'!C142+'9.7 melléklet'!C144</f>
        <v>0</v>
      </c>
      <c r="D143" s="10">
        <f>'9.2 kiadás'!D53+'9.3 melléklet'!D142+' 9.4 melléklet'!D144+'9.5 melléklet'!D142+'9.6 melléklet'!D142+'9.7 melléklet'!D144</f>
        <v>0</v>
      </c>
      <c r="E143" s="10">
        <f>'9.2 kiadás'!E53+'9.3 melléklet'!E142+' 9.4 melléklet'!E144+'9.5 melléklet'!E142+'9.6 melléklet'!E142+'9.7 melléklet'!E144</f>
        <v>0</v>
      </c>
    </row>
    <row r="144" spans="1:5" x14ac:dyDescent="0.25">
      <c r="A144" s="145" t="s">
        <v>268</v>
      </c>
      <c r="B144" s="8" t="s">
        <v>151</v>
      </c>
      <c r="C144" s="10">
        <f>'9.2 kiadás'!C54+'9.3 melléklet'!C143+' 9.4 melléklet'!C145+'9.5 melléklet'!C143+'9.6 melléklet'!C143+'9.7 melléklet'!C145</f>
        <v>0</v>
      </c>
      <c r="D144" s="10">
        <f>'9.2 kiadás'!D54+'9.3 melléklet'!D143+' 9.4 melléklet'!D145+'9.5 melléklet'!D143+'9.6 melléklet'!D143+'9.7 melléklet'!D145</f>
        <v>0</v>
      </c>
      <c r="E144" s="10">
        <f>'9.2 kiadás'!E54+'9.3 melléklet'!E143+' 9.4 melléklet'!E145+'9.5 melléklet'!E143+'9.6 melléklet'!E143+'9.7 melléklet'!E145</f>
        <v>0</v>
      </c>
    </row>
    <row r="145" spans="1:5" x14ac:dyDescent="0.25">
      <c r="A145" s="145" t="s">
        <v>269</v>
      </c>
      <c r="B145" s="8" t="s">
        <v>152</v>
      </c>
      <c r="C145" s="10">
        <f>'9.2 kiadás'!C55+'9.3 melléklet'!C144+' 9.4 melléklet'!C146+'9.5 melléklet'!C144+'9.6 melléklet'!C144+'9.7 melléklet'!C146</f>
        <v>0</v>
      </c>
      <c r="D145" s="10">
        <f>'9.2 kiadás'!D55+'9.3 melléklet'!D144+' 9.4 melléklet'!D146+'9.5 melléklet'!D144+'9.6 melléklet'!D144+'9.7 melléklet'!D146</f>
        <v>0</v>
      </c>
      <c r="E145" s="10">
        <f>'9.2 kiadás'!E55+'9.3 melléklet'!E144+' 9.4 melléklet'!E146+'9.5 melléklet'!E144+'9.6 melléklet'!E144+'9.7 melléklet'!E146</f>
        <v>0</v>
      </c>
    </row>
    <row r="146" spans="1:5" x14ac:dyDescent="0.25">
      <c r="A146" s="145" t="s">
        <v>270</v>
      </c>
      <c r="B146" s="8" t="s">
        <v>153</v>
      </c>
      <c r="C146" s="10">
        <f>'9.2 kiadás'!C56+'9.3 melléklet'!C145+' 9.4 melléklet'!C147+'9.5 melléklet'!C145+'9.6 melléklet'!C145+'9.7 melléklet'!C147</f>
        <v>0</v>
      </c>
      <c r="D146" s="10">
        <f>'9.2 kiadás'!D56+'9.3 melléklet'!D145+' 9.4 melléklet'!D147+'9.5 melléklet'!D145+'9.6 melléklet'!D145+'9.7 melléklet'!D147</f>
        <v>0</v>
      </c>
      <c r="E146" s="10">
        <f>'9.2 kiadás'!E56+'9.3 melléklet'!E145+' 9.4 melléklet'!E147+'9.5 melléklet'!E145+'9.6 melléklet'!E145+'9.7 melléklet'!E147</f>
        <v>0</v>
      </c>
    </row>
    <row r="147" spans="1:5" x14ac:dyDescent="0.25">
      <c r="A147" s="129" t="s">
        <v>60</v>
      </c>
      <c r="B147" s="5" t="s">
        <v>154</v>
      </c>
      <c r="C147" s="7">
        <f>'9.2 kiadás'!C57+'9.3 melléklet'!C146+' 9.4 melléklet'!C148+'9.5 melléklet'!C146+'9.6 melléklet'!C146+'9.7 melléklet'!C148</f>
        <v>0</v>
      </c>
      <c r="D147" s="7">
        <f>'9.2 kiadás'!D57+'9.3 melléklet'!D146+' 9.4 melléklet'!D148+'9.5 melléklet'!D146+'9.6 melléklet'!D146+'9.7 melléklet'!D148</f>
        <v>0</v>
      </c>
      <c r="E147" s="7">
        <f>'9.2 kiadás'!E57+'9.3 melléklet'!E146+' 9.4 melléklet'!E148+'9.5 melléklet'!E146+'9.6 melléklet'!E146+'9.7 melléklet'!E148</f>
        <v>0</v>
      </c>
    </row>
    <row r="148" spans="1:5" x14ac:dyDescent="0.25">
      <c r="A148" s="145" t="s">
        <v>271</v>
      </c>
      <c r="B148" s="8" t="s">
        <v>184</v>
      </c>
      <c r="C148" s="10">
        <f>'9.2 kiadás'!C58+'9.3 melléklet'!C147+' 9.4 melléklet'!C149+'9.5 melléklet'!C147+'9.6 melléklet'!C147+'9.7 melléklet'!C149</f>
        <v>0</v>
      </c>
      <c r="D148" s="10">
        <f>'9.2 kiadás'!D58+'9.3 melléklet'!D147+' 9.4 melléklet'!D149+'9.5 melléklet'!D147+'9.6 melléklet'!D147+'9.7 melléklet'!D149</f>
        <v>0</v>
      </c>
      <c r="E148" s="10">
        <f>'9.2 kiadás'!E58+'9.3 melléklet'!E147+' 9.4 melléklet'!E149+'9.5 melléklet'!E147+'9.6 melléklet'!E147+'9.7 melléklet'!E149</f>
        <v>0</v>
      </c>
    </row>
    <row r="149" spans="1:5" x14ac:dyDescent="0.25">
      <c r="A149" s="145" t="s">
        <v>272</v>
      </c>
      <c r="B149" s="8" t="s">
        <v>185</v>
      </c>
      <c r="C149" s="10">
        <f>'9.2 kiadás'!C59+'9.3 melléklet'!C148+' 9.4 melléklet'!C150+'9.5 melléklet'!C148+'9.6 melléklet'!C148+'9.7 melléklet'!C150</f>
        <v>0</v>
      </c>
      <c r="D149" s="10">
        <f>'9.2 kiadás'!D59+'9.3 melléklet'!D148+' 9.4 melléklet'!D150+'9.5 melléklet'!D148+'9.6 melléklet'!D148+'9.7 melléklet'!D150</f>
        <v>0</v>
      </c>
      <c r="E149" s="10">
        <f>'9.2 kiadás'!E59+'9.3 melléklet'!E148+' 9.4 melléklet'!E150+'9.5 melléklet'!E148+'9.6 melléklet'!E148+'9.7 melléklet'!E150</f>
        <v>0</v>
      </c>
    </row>
    <row r="150" spans="1:5" x14ac:dyDescent="0.25">
      <c r="A150" s="145" t="s">
        <v>273</v>
      </c>
      <c r="B150" s="8" t="s">
        <v>186</v>
      </c>
      <c r="C150" s="10">
        <f>'9.2 kiadás'!C60+'9.3 melléklet'!C149+' 9.4 melléklet'!C151+'9.5 melléklet'!C149+'9.6 melléklet'!C149+'9.7 melléklet'!C151</f>
        <v>0</v>
      </c>
      <c r="D150" s="10">
        <f>'9.2 kiadás'!D60+'9.3 melléklet'!D149+' 9.4 melléklet'!D151+'9.5 melléklet'!D149+'9.6 melléklet'!D149+'9.7 melléklet'!D151</f>
        <v>0</v>
      </c>
      <c r="E150" s="10">
        <f>'9.2 kiadás'!E60+'9.3 melléklet'!E149+' 9.4 melléklet'!E151+'9.5 melléklet'!E149+'9.6 melléklet'!E149+'9.7 melléklet'!E151</f>
        <v>0</v>
      </c>
    </row>
    <row r="151" spans="1:5" x14ac:dyDescent="0.25">
      <c r="A151" s="145" t="s">
        <v>274</v>
      </c>
      <c r="B151" s="8" t="s">
        <v>187</v>
      </c>
      <c r="C151" s="10">
        <f>'9.2 kiadás'!C61+'9.3 melléklet'!C150+' 9.4 melléklet'!C152+'9.5 melléklet'!C150+'9.6 melléklet'!C150+'9.7 melléklet'!C152</f>
        <v>0</v>
      </c>
      <c r="D151" s="10">
        <f>'9.2 kiadás'!D61+'9.3 melléklet'!D150+' 9.4 melléklet'!D152+'9.5 melléklet'!D150+'9.6 melléklet'!D150+'9.7 melléklet'!D152</f>
        <v>0</v>
      </c>
      <c r="E151" s="10">
        <f>'9.2 kiadás'!E61+'9.3 melléklet'!E150+' 9.4 melléklet'!E152+'9.5 melléklet'!E150+'9.6 melléklet'!E150+'9.7 melléklet'!E152</f>
        <v>0</v>
      </c>
    </row>
    <row r="152" spans="1:5" x14ac:dyDescent="0.25">
      <c r="A152" s="129" t="s">
        <v>66</v>
      </c>
      <c r="B152" s="5" t="s">
        <v>159</v>
      </c>
      <c r="C152" s="26">
        <f>'9.2 kiadás'!C62+'9.3 melléklet'!C151+' 9.4 melléklet'!C153+'9.5 melléklet'!C151+'9.6 melléklet'!C151+'9.7 melléklet'!C153</f>
        <v>0</v>
      </c>
      <c r="D152" s="26">
        <f>'9.2 kiadás'!D62+'9.3 melléklet'!D151+' 9.4 melléklet'!D153+'9.5 melléklet'!D151+'9.6 melléklet'!D151+'9.7 melléklet'!D153</f>
        <v>0</v>
      </c>
      <c r="E152" s="26">
        <f>'9.2 kiadás'!E62+'9.3 melléklet'!E151+' 9.4 melléklet'!E153+'9.5 melléklet'!E151+'9.6 melléklet'!E151+'9.7 melléklet'!E153</f>
        <v>0</v>
      </c>
    </row>
    <row r="153" spans="1:5" x14ac:dyDescent="0.25">
      <c r="A153" s="129" t="s">
        <v>160</v>
      </c>
      <c r="B153" s="5" t="s">
        <v>161</v>
      </c>
      <c r="C153" s="26">
        <f>'9.2 kiadás'!C63+'9.3 melléklet'!C152+' 9.4 melléklet'!C154+'9.5 melléklet'!C152+'9.6 melléklet'!C152+'9.7 melléklet'!C154</f>
        <v>760471947</v>
      </c>
      <c r="D153" s="26">
        <f>'9.2 kiadás'!D63+'9.3 melléklet'!D152+' 9.4 melléklet'!D154+'9.5 melléklet'!D152+'9.6 melléklet'!D152+'9.7 melléklet'!D154</f>
        <v>740455150</v>
      </c>
      <c r="E153" s="26">
        <f>'9.2 kiadás'!E63+'9.3 melléklet'!E152+' 9.4 melléklet'!E154+'9.5 melléklet'!E152+'9.6 melléklet'!E152+'9.7 melléklet'!E154</f>
        <v>721423555</v>
      </c>
    </row>
    <row r="154" spans="1:5" ht="15.75" x14ac:dyDescent="0.25">
      <c r="A154" s="151"/>
      <c r="C154" s="29"/>
      <c r="D154" s="29"/>
      <c r="E154" s="29"/>
    </row>
  </sheetData>
  <mergeCells count="11">
    <mergeCell ref="A98:E98"/>
    <mergeCell ref="A9:E9"/>
    <mergeCell ref="B3:E3"/>
    <mergeCell ref="B4:E4"/>
    <mergeCell ref="A2:E2"/>
    <mergeCell ref="A6:A7"/>
    <mergeCell ref="B6:B7"/>
    <mergeCell ref="C6:E6"/>
    <mergeCell ref="A95:A96"/>
    <mergeCell ref="B95:B96"/>
    <mergeCell ref="C95:E95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opLeftCell="A24" workbookViewId="0">
      <selection activeCell="W64" sqref="W64"/>
    </sheetView>
  </sheetViews>
  <sheetFormatPr defaultRowHeight="11.25" x14ac:dyDescent="0.2"/>
  <cols>
    <col min="1" max="16384" width="9.140625" style="138"/>
  </cols>
  <sheetData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4"/>
  <sheetViews>
    <sheetView workbookViewId="0">
      <selection activeCell="A3" sqref="A3:C3"/>
    </sheetView>
  </sheetViews>
  <sheetFormatPr defaultRowHeight="15" x14ac:dyDescent="0.25"/>
  <cols>
    <col min="1" max="1" width="14.42578125" style="175" customWidth="1"/>
    <col min="2" max="2" width="33.7109375" style="175" customWidth="1"/>
    <col min="3" max="3" width="21.5703125" style="175" customWidth="1"/>
    <col min="4" max="16384" width="9.140625" style="175"/>
  </cols>
  <sheetData>
    <row r="1" spans="1:3" x14ac:dyDescent="0.25">
      <c r="A1" s="226"/>
      <c r="B1" s="226"/>
      <c r="C1" s="226"/>
    </row>
    <row r="2" spans="1:3" x14ac:dyDescent="0.25">
      <c r="A2" s="224" t="s">
        <v>402</v>
      </c>
      <c r="B2" s="225"/>
      <c r="C2" s="225"/>
    </row>
    <row r="3" spans="1:3" x14ac:dyDescent="0.25">
      <c r="A3" s="227" t="s">
        <v>613</v>
      </c>
      <c r="B3" s="228"/>
      <c r="C3" s="229"/>
    </row>
    <row r="4" spans="1:3" x14ac:dyDescent="0.25">
      <c r="A4" s="185" t="s">
        <v>376</v>
      </c>
      <c r="B4" s="185" t="s">
        <v>164</v>
      </c>
      <c r="C4" s="185" t="s">
        <v>377</v>
      </c>
    </row>
    <row r="5" spans="1:3" x14ac:dyDescent="0.25">
      <c r="A5" s="185">
        <v>1</v>
      </c>
      <c r="B5" s="185">
        <v>2</v>
      </c>
      <c r="C5" s="185">
        <v>3</v>
      </c>
    </row>
    <row r="6" spans="1:3" ht="24" x14ac:dyDescent="0.25">
      <c r="A6" s="179" t="s">
        <v>378</v>
      </c>
      <c r="B6" s="180" t="s">
        <v>379</v>
      </c>
      <c r="C6" s="181">
        <v>1138220160</v>
      </c>
    </row>
    <row r="7" spans="1:3" ht="24" x14ac:dyDescent="0.25">
      <c r="A7" s="179" t="s">
        <v>380</v>
      </c>
      <c r="B7" s="180" t="s">
        <v>381</v>
      </c>
      <c r="C7" s="181">
        <v>711912838</v>
      </c>
    </row>
    <row r="8" spans="1:3" ht="24" x14ac:dyDescent="0.25">
      <c r="A8" s="182" t="s">
        <v>382</v>
      </c>
      <c r="B8" s="183" t="s">
        <v>383</v>
      </c>
      <c r="C8" s="184">
        <v>426307322</v>
      </c>
    </row>
    <row r="9" spans="1:3" ht="24" x14ac:dyDescent="0.25">
      <c r="A9" s="179" t="s">
        <v>384</v>
      </c>
      <c r="B9" s="180" t="s">
        <v>385</v>
      </c>
      <c r="C9" s="181">
        <v>431382481</v>
      </c>
    </row>
    <row r="10" spans="1:3" ht="24" x14ac:dyDescent="0.25">
      <c r="A10" s="179" t="s">
        <v>398</v>
      </c>
      <c r="B10" s="180" t="s">
        <v>399</v>
      </c>
      <c r="C10" s="181">
        <v>684722916</v>
      </c>
    </row>
    <row r="11" spans="1:3" ht="24" x14ac:dyDescent="0.25">
      <c r="A11" s="182" t="s">
        <v>386</v>
      </c>
      <c r="B11" s="183" t="s">
        <v>387</v>
      </c>
      <c r="C11" s="184">
        <v>-253340435</v>
      </c>
    </row>
    <row r="12" spans="1:3" ht="24" x14ac:dyDescent="0.25">
      <c r="A12" s="182" t="s">
        <v>388</v>
      </c>
      <c r="B12" s="183" t="s">
        <v>389</v>
      </c>
      <c r="C12" s="184">
        <v>172966887</v>
      </c>
    </row>
    <row r="13" spans="1:3" x14ac:dyDescent="0.25">
      <c r="A13" s="182" t="s">
        <v>390</v>
      </c>
      <c r="B13" s="183" t="s">
        <v>391</v>
      </c>
      <c r="C13" s="184">
        <v>172966887</v>
      </c>
    </row>
    <row r="14" spans="1:3" ht="24" x14ac:dyDescent="0.25">
      <c r="A14" s="182" t="s">
        <v>392</v>
      </c>
      <c r="B14" s="183" t="s">
        <v>393</v>
      </c>
      <c r="C14" s="184">
        <v>172966887</v>
      </c>
    </row>
  </sheetData>
  <mergeCells count="3">
    <mergeCell ref="A2:C2"/>
    <mergeCell ref="A1:C1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1" customWidth="1"/>
    <col min="2" max="2" width="44" customWidth="1"/>
    <col min="3" max="3" width="10.140625" bestFit="1" customWidth="1"/>
    <col min="7" max="7" width="8" customWidth="1"/>
  </cols>
  <sheetData>
    <row r="1" spans="1:3" ht="15" customHeight="1" x14ac:dyDescent="0.25">
      <c r="A1" s="224" t="s">
        <v>394</v>
      </c>
      <c r="B1" s="225"/>
      <c r="C1" s="225"/>
    </row>
    <row r="2" spans="1:3" x14ac:dyDescent="0.25">
      <c r="A2" s="227" t="s">
        <v>614</v>
      </c>
      <c r="B2" s="228"/>
      <c r="C2" s="229"/>
    </row>
    <row r="3" spans="1:3" s="175" customFormat="1" x14ac:dyDescent="0.25">
      <c r="A3" s="207" t="s">
        <v>376</v>
      </c>
      <c r="B3" s="207" t="s">
        <v>164</v>
      </c>
      <c r="C3" s="207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customHeight="1" x14ac:dyDescent="0.25">
      <c r="A5" s="179" t="s">
        <v>378</v>
      </c>
      <c r="B5" s="180" t="s">
        <v>379</v>
      </c>
      <c r="C5" s="181">
        <v>6181879</v>
      </c>
    </row>
    <row r="6" spans="1:3" ht="24" customHeight="1" x14ac:dyDescent="0.25">
      <c r="A6" s="179" t="s">
        <v>380</v>
      </c>
      <c r="B6" s="180" t="s">
        <v>381</v>
      </c>
      <c r="C6" s="181">
        <v>213536798</v>
      </c>
    </row>
    <row r="7" spans="1:3" ht="36" customHeight="1" x14ac:dyDescent="0.25">
      <c r="A7" s="182" t="s">
        <v>382</v>
      </c>
      <c r="B7" s="183" t="s">
        <v>383</v>
      </c>
      <c r="C7" s="184">
        <v>-207354919</v>
      </c>
    </row>
    <row r="8" spans="1:3" ht="24" customHeight="1" x14ac:dyDescent="0.25">
      <c r="A8" s="179" t="s">
        <v>384</v>
      </c>
      <c r="B8" s="180" t="s">
        <v>385</v>
      </c>
      <c r="C8" s="181">
        <v>209919747</v>
      </c>
    </row>
    <row r="9" spans="1:3" ht="36" customHeight="1" x14ac:dyDescent="0.25">
      <c r="A9" s="182" t="s">
        <v>386</v>
      </c>
      <c r="B9" s="183" t="s">
        <v>387</v>
      </c>
      <c r="C9" s="184">
        <v>209919747</v>
      </c>
    </row>
    <row r="10" spans="1:3" ht="24" customHeight="1" x14ac:dyDescent="0.25">
      <c r="A10" s="182" t="s">
        <v>388</v>
      </c>
      <c r="B10" s="183" t="s">
        <v>389</v>
      </c>
      <c r="C10" s="184">
        <v>2564828</v>
      </c>
    </row>
    <row r="11" spans="1:3" ht="24" customHeight="1" x14ac:dyDescent="0.25">
      <c r="A11" s="182" t="s">
        <v>390</v>
      </c>
      <c r="B11" s="183" t="s">
        <v>391</v>
      </c>
      <c r="C11" s="184">
        <v>2564828</v>
      </c>
    </row>
    <row r="12" spans="1:3" ht="24" customHeight="1" x14ac:dyDescent="0.25">
      <c r="A12" s="182" t="s">
        <v>392</v>
      </c>
      <c r="B12" s="183" t="s">
        <v>393</v>
      </c>
      <c r="C12" s="184">
        <v>2564828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4.42578125" style="175" customWidth="1"/>
    <col min="2" max="2" width="33.7109375" style="175" customWidth="1"/>
    <col min="3" max="3" width="21.5703125" style="175" customWidth="1"/>
    <col min="4" max="16384" width="9.140625" style="175"/>
  </cols>
  <sheetData>
    <row r="1" spans="1:3" x14ac:dyDescent="0.25">
      <c r="A1" s="224" t="s">
        <v>396</v>
      </c>
      <c r="B1" s="225"/>
      <c r="C1" s="225"/>
    </row>
    <row r="2" spans="1:3" x14ac:dyDescent="0.25">
      <c r="A2" s="227" t="s">
        <v>615</v>
      </c>
      <c r="B2" s="228"/>
      <c r="C2" s="229"/>
    </row>
    <row r="3" spans="1:3" x14ac:dyDescent="0.25">
      <c r="A3" s="207" t="s">
        <v>376</v>
      </c>
      <c r="B3" s="207" t="s">
        <v>164</v>
      </c>
      <c r="C3" s="207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x14ac:dyDescent="0.25">
      <c r="A5" s="179" t="s">
        <v>378</v>
      </c>
      <c r="B5" s="180" t="s">
        <v>379</v>
      </c>
      <c r="C5" s="181">
        <v>6462024</v>
      </c>
    </row>
    <row r="6" spans="1:3" ht="24" x14ac:dyDescent="0.25">
      <c r="A6" s="179" t="s">
        <v>380</v>
      </c>
      <c r="B6" s="180" t="s">
        <v>381</v>
      </c>
      <c r="C6" s="181">
        <v>46235999</v>
      </c>
    </row>
    <row r="7" spans="1:3" ht="24" x14ac:dyDescent="0.25">
      <c r="A7" s="182" t="s">
        <v>382</v>
      </c>
      <c r="B7" s="183" t="s">
        <v>383</v>
      </c>
      <c r="C7" s="184">
        <v>-39773975</v>
      </c>
    </row>
    <row r="8" spans="1:3" ht="24" x14ac:dyDescent="0.25">
      <c r="A8" s="179" t="s">
        <v>384</v>
      </c>
      <c r="B8" s="180" t="s">
        <v>385</v>
      </c>
      <c r="C8" s="181">
        <v>42454470</v>
      </c>
    </row>
    <row r="9" spans="1:3" ht="24" x14ac:dyDescent="0.25">
      <c r="A9" s="182" t="s">
        <v>386</v>
      </c>
      <c r="B9" s="183" t="s">
        <v>387</v>
      </c>
      <c r="C9" s="184">
        <v>42454470</v>
      </c>
    </row>
    <row r="10" spans="1:3" ht="24" x14ac:dyDescent="0.25">
      <c r="A10" s="182" t="s">
        <v>388</v>
      </c>
      <c r="B10" s="183" t="s">
        <v>389</v>
      </c>
      <c r="C10" s="184">
        <v>2680495</v>
      </c>
    </row>
    <row r="11" spans="1:3" x14ac:dyDescent="0.25">
      <c r="A11" s="182" t="s">
        <v>390</v>
      </c>
      <c r="B11" s="183" t="s">
        <v>391</v>
      </c>
      <c r="C11" s="184">
        <v>2680495</v>
      </c>
    </row>
    <row r="12" spans="1:3" ht="24" x14ac:dyDescent="0.25">
      <c r="A12" s="182" t="s">
        <v>392</v>
      </c>
      <c r="B12" s="183" t="s">
        <v>393</v>
      </c>
      <c r="C12" s="184">
        <v>2680495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4.42578125" customWidth="1"/>
    <col min="2" max="2" width="33.7109375" customWidth="1"/>
    <col min="3" max="3" width="21.5703125" customWidth="1"/>
  </cols>
  <sheetData>
    <row r="1" spans="1:3" x14ac:dyDescent="0.25">
      <c r="A1" s="224" t="s">
        <v>395</v>
      </c>
      <c r="B1" s="225"/>
      <c r="C1" s="225"/>
    </row>
    <row r="2" spans="1:3" s="175" customFormat="1" x14ac:dyDescent="0.25">
      <c r="A2" s="227" t="s">
        <v>616</v>
      </c>
      <c r="B2" s="228"/>
      <c r="C2" s="229"/>
    </row>
    <row r="3" spans="1:3" x14ac:dyDescent="0.25">
      <c r="A3" s="185" t="s">
        <v>376</v>
      </c>
      <c r="B3" s="185" t="s">
        <v>164</v>
      </c>
      <c r="C3" s="185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x14ac:dyDescent="0.25">
      <c r="A5" s="179" t="s">
        <v>378</v>
      </c>
      <c r="B5" s="180" t="s">
        <v>379</v>
      </c>
      <c r="C5" s="181">
        <v>21497431</v>
      </c>
    </row>
    <row r="6" spans="1:3" ht="24" x14ac:dyDescent="0.25">
      <c r="A6" s="179" t="s">
        <v>380</v>
      </c>
      <c r="B6" s="180" t="s">
        <v>381</v>
      </c>
      <c r="C6" s="181">
        <v>290752051</v>
      </c>
    </row>
    <row r="7" spans="1:3" ht="24" x14ac:dyDescent="0.25">
      <c r="A7" s="182" t="s">
        <v>382</v>
      </c>
      <c r="B7" s="183" t="s">
        <v>383</v>
      </c>
      <c r="C7" s="184">
        <v>-269254620</v>
      </c>
    </row>
    <row r="8" spans="1:3" ht="24" x14ac:dyDescent="0.25">
      <c r="A8" s="179" t="s">
        <v>384</v>
      </c>
      <c r="B8" s="180" t="s">
        <v>385</v>
      </c>
      <c r="C8" s="181">
        <v>274165155</v>
      </c>
    </row>
    <row r="9" spans="1:3" ht="24" x14ac:dyDescent="0.25">
      <c r="A9" s="182" t="s">
        <v>386</v>
      </c>
      <c r="B9" s="183" t="s">
        <v>387</v>
      </c>
      <c r="C9" s="184">
        <v>274165155</v>
      </c>
    </row>
    <row r="10" spans="1:3" ht="24" x14ac:dyDescent="0.25">
      <c r="A10" s="182" t="s">
        <v>388</v>
      </c>
      <c r="B10" s="183" t="s">
        <v>389</v>
      </c>
      <c r="C10" s="184">
        <v>4910535</v>
      </c>
    </row>
    <row r="11" spans="1:3" x14ac:dyDescent="0.25">
      <c r="A11" s="182" t="s">
        <v>390</v>
      </c>
      <c r="B11" s="183" t="s">
        <v>391</v>
      </c>
      <c r="C11" s="184">
        <v>4910535</v>
      </c>
    </row>
    <row r="12" spans="1:3" ht="24" x14ac:dyDescent="0.25">
      <c r="A12" s="182" t="s">
        <v>392</v>
      </c>
      <c r="B12" s="183" t="s">
        <v>393</v>
      </c>
      <c r="C12" s="184">
        <v>4910535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4.42578125" style="175" customWidth="1"/>
    <col min="2" max="2" width="33.7109375" style="175" customWidth="1"/>
    <col min="3" max="3" width="21.5703125" style="175" customWidth="1"/>
    <col min="4" max="16384" width="9.140625" style="175"/>
  </cols>
  <sheetData>
    <row r="1" spans="1:3" x14ac:dyDescent="0.25">
      <c r="A1" s="224" t="s">
        <v>397</v>
      </c>
      <c r="B1" s="225"/>
      <c r="C1" s="225"/>
    </row>
    <row r="2" spans="1:3" x14ac:dyDescent="0.25">
      <c r="A2" s="227" t="s">
        <v>617</v>
      </c>
      <c r="B2" s="228"/>
      <c r="C2" s="229"/>
    </row>
    <row r="3" spans="1:3" x14ac:dyDescent="0.25">
      <c r="A3" s="185" t="s">
        <v>376</v>
      </c>
      <c r="B3" s="185" t="s">
        <v>164</v>
      </c>
      <c r="C3" s="185" t="s">
        <v>377</v>
      </c>
    </row>
    <row r="4" spans="1:3" x14ac:dyDescent="0.25">
      <c r="A4" s="185">
        <v>1</v>
      </c>
      <c r="B4" s="185">
        <v>2</v>
      </c>
      <c r="C4" s="185">
        <v>3</v>
      </c>
    </row>
    <row r="5" spans="1:3" ht="24" x14ac:dyDescent="0.25">
      <c r="A5" s="179" t="s">
        <v>378</v>
      </c>
      <c r="B5" s="180" t="s">
        <v>379</v>
      </c>
      <c r="C5" s="181">
        <v>152733</v>
      </c>
    </row>
    <row r="6" spans="1:3" ht="24" x14ac:dyDescent="0.25">
      <c r="A6" s="179" t="s">
        <v>380</v>
      </c>
      <c r="B6" s="180" t="s">
        <v>381</v>
      </c>
      <c r="C6" s="181">
        <v>12151233</v>
      </c>
    </row>
    <row r="7" spans="1:3" ht="24" x14ac:dyDescent="0.25">
      <c r="A7" s="182" t="s">
        <v>382</v>
      </c>
      <c r="B7" s="183" t="s">
        <v>383</v>
      </c>
      <c r="C7" s="184">
        <v>-11998500</v>
      </c>
    </row>
    <row r="8" spans="1:3" ht="24" x14ac:dyDescent="0.25">
      <c r="A8" s="179" t="s">
        <v>384</v>
      </c>
      <c r="B8" s="180" t="s">
        <v>385</v>
      </c>
      <c r="C8" s="181">
        <v>13996043</v>
      </c>
    </row>
    <row r="9" spans="1:3" ht="24" x14ac:dyDescent="0.25">
      <c r="A9" s="182" t="s">
        <v>386</v>
      </c>
      <c r="B9" s="183" t="s">
        <v>387</v>
      </c>
      <c r="C9" s="184">
        <v>13996043</v>
      </c>
    </row>
    <row r="10" spans="1:3" ht="24" x14ac:dyDescent="0.25">
      <c r="A10" s="182" t="s">
        <v>388</v>
      </c>
      <c r="B10" s="183" t="s">
        <v>389</v>
      </c>
      <c r="C10" s="184">
        <v>1997543</v>
      </c>
    </row>
    <row r="11" spans="1:3" x14ac:dyDescent="0.25">
      <c r="A11" s="182" t="s">
        <v>390</v>
      </c>
      <c r="B11" s="183" t="s">
        <v>391</v>
      </c>
      <c r="C11" s="184">
        <v>1997543</v>
      </c>
    </row>
    <row r="12" spans="1:3" ht="24" x14ac:dyDescent="0.25">
      <c r="A12" s="182" t="s">
        <v>392</v>
      </c>
      <c r="B12" s="183" t="s">
        <v>393</v>
      </c>
      <c r="C12" s="184">
        <v>1997543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43</vt:i4>
      </vt:variant>
      <vt:variant>
        <vt:lpstr>Névvel ellátott tartományok</vt:lpstr>
      </vt:variant>
      <vt:variant>
        <vt:i4>2</vt:i4>
      </vt:variant>
    </vt:vector>
  </HeadingPairs>
  <TitlesOfParts>
    <vt:vector size="45" baseType="lpstr">
      <vt:lpstr>1. melléklet</vt:lpstr>
      <vt:lpstr>2. melléklet</vt:lpstr>
      <vt:lpstr>3.1 melléklet</vt:lpstr>
      <vt:lpstr>3.2 melléklet</vt:lpstr>
      <vt:lpstr>4.1</vt:lpstr>
      <vt:lpstr>4.2</vt:lpstr>
      <vt:lpstr>4.3</vt:lpstr>
      <vt:lpstr>4.4</vt:lpstr>
      <vt:lpstr>4.5</vt:lpstr>
      <vt:lpstr>4.6</vt:lpstr>
      <vt:lpstr>4.7</vt:lpstr>
      <vt:lpstr>5.1</vt:lpstr>
      <vt:lpstr>5.2</vt:lpstr>
      <vt:lpstr>5.3</vt:lpstr>
      <vt:lpstr>5.4</vt:lpstr>
      <vt:lpstr>5.5</vt:lpstr>
      <vt:lpstr>5.6</vt:lpstr>
      <vt:lpstr>5.7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7.5</vt:lpstr>
      <vt:lpstr>7.6</vt:lpstr>
      <vt:lpstr>7.7</vt:lpstr>
      <vt:lpstr>8.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 </vt:lpstr>
      <vt:lpstr>'1. melléklet'!Nyomtatási_terület</vt:lpstr>
      <vt:lpstr>'2.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Kántor Zsuzsanna</cp:lastModifiedBy>
  <cp:lastPrinted>2019-02-19T08:27:12Z</cp:lastPrinted>
  <dcterms:created xsi:type="dcterms:W3CDTF">2018-12-03T11:00:00Z</dcterms:created>
  <dcterms:modified xsi:type="dcterms:W3CDTF">2019-05-16T14:38:24Z</dcterms:modified>
</cp:coreProperties>
</file>