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6945" tabRatio="608" firstSheet="10" activeTab="20"/>
  </bookViews>
  <sheets>
    <sheet name="1. melléklet" sheetId="1" r:id="rId1"/>
    <sheet name="2. melléklet" sheetId="2" r:id="rId2"/>
    <sheet name="Munka1" sheetId="22" r:id="rId3"/>
    <sheet name="3. melléklet" sheetId="3" r:id="rId4"/>
    <sheet name="4.1 melléklet" sheetId="4" r:id="rId5"/>
    <sheet name="4.2 melléklet" sheetId="5" r:id="rId6"/>
    <sheet name="6.1 melléklet" sheetId="7" r:id="rId7"/>
    <sheet name=" 6.2 melléklet" sheetId="8" r:id="rId8"/>
    <sheet name=" 6.3 melléklet" sheetId="9" r:id="rId9"/>
    <sheet name=" 6.4 melléklet" sheetId="10" r:id="rId10"/>
    <sheet name="7. melléklet" sheetId="11" r:id="rId11"/>
    <sheet name="8. melléklet" sheetId="12" r:id="rId12"/>
    <sheet name="9.1 melléklet" sheetId="13" r:id="rId13"/>
    <sheet name="9.2 melléklet bevétel" sheetId="14" r:id="rId14"/>
    <sheet name="9.2 kiadás" sheetId="15" r:id="rId15"/>
    <sheet name="9.3 melléklet" sheetId="16" r:id="rId16"/>
    <sheet name=" 9.4 melléklet" sheetId="17" r:id="rId17"/>
    <sheet name="9.5 melléklet" sheetId="18" r:id="rId18"/>
    <sheet name="9.6 melléklet" sheetId="19" r:id="rId19"/>
    <sheet name="9.7 melléklet" sheetId="20" r:id="rId20"/>
    <sheet name="9.8 melléklet" sheetId="21" r:id="rId21"/>
  </sheets>
  <externalReferences>
    <externalReference r:id="rId22"/>
    <externalReference r:id="rId23"/>
  </externalReferences>
  <definedNames>
    <definedName name="_xlnm.Print_Area" localSheetId="0">'1. melléklet'!$A$1:$H$89</definedName>
    <definedName name="_xlnm.Print_Area" localSheetId="1">'2. melléklet'!$A$1:$H$61</definedName>
    <definedName name="_xlnm.Print_Area" localSheetId="4">'4.1 melléklet'!$A$1:$I$32</definedName>
    <definedName name="_xlnm.Print_Area" localSheetId="10">'7. melléklet'!$A$1:$D$25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8" i="13" l="1"/>
  <c r="H23" i="2"/>
  <c r="I23" i="13"/>
  <c r="C32" i="7" l="1"/>
  <c r="H116" i="21" l="1"/>
  <c r="H118" i="21"/>
  <c r="I106" i="13"/>
  <c r="I117" i="13"/>
  <c r="B12" i="8"/>
  <c r="B26" i="8" s="1"/>
  <c r="C12" i="8"/>
  <c r="B44" i="7"/>
  <c r="C43" i="7"/>
  <c r="H79" i="21" l="1"/>
  <c r="H77" i="21"/>
  <c r="H76" i="21" s="1"/>
  <c r="H90" i="21" s="1"/>
  <c r="H23" i="21"/>
  <c r="H18" i="21" s="1"/>
  <c r="H42" i="21"/>
  <c r="H43" i="21"/>
  <c r="H46" i="21"/>
  <c r="H47" i="21"/>
  <c r="H48" i="21"/>
  <c r="H49" i="21"/>
  <c r="H40" i="21"/>
  <c r="H80" i="20"/>
  <c r="H51" i="2"/>
  <c r="H49" i="2" s="1"/>
  <c r="J75" i="14"/>
  <c r="J89" i="14" s="1"/>
  <c r="I144" i="13"/>
  <c r="I155" i="13" s="1"/>
  <c r="I101" i="13"/>
  <c r="I92" i="13"/>
  <c r="I79" i="13"/>
  <c r="I90" i="13" s="1"/>
  <c r="I61" i="13"/>
  <c r="G157" i="13"/>
  <c r="I18" i="13"/>
  <c r="C19" i="9"/>
  <c r="D14" i="9"/>
  <c r="E14" i="9"/>
  <c r="B14" i="9"/>
  <c r="H91" i="21" l="1"/>
  <c r="H154" i="21" s="1"/>
  <c r="D21" i="11"/>
  <c r="D22" i="11" s="1"/>
  <c r="C22" i="11"/>
  <c r="B22" i="11"/>
  <c r="D13" i="10"/>
  <c r="G7" i="1"/>
  <c r="G38" i="2"/>
  <c r="G37" i="2"/>
  <c r="C24" i="9" l="1"/>
  <c r="D24" i="9"/>
  <c r="E24" i="9"/>
  <c r="B24" i="9"/>
  <c r="B19" i="9"/>
  <c r="C9" i="9"/>
  <c r="C14" i="9" s="1"/>
  <c r="F9" i="8"/>
  <c r="F10" i="8"/>
  <c r="F11" i="8"/>
  <c r="F12" i="8"/>
  <c r="F13" i="8"/>
  <c r="F14" i="8"/>
  <c r="F15" i="8"/>
  <c r="F16" i="8"/>
  <c r="F17" i="8"/>
  <c r="F18" i="8"/>
  <c r="F19" i="8"/>
  <c r="F20" i="8"/>
  <c r="F21" i="8"/>
  <c r="F22" i="8"/>
  <c r="F23" i="8"/>
  <c r="F24" i="8"/>
  <c r="F25" i="8"/>
  <c r="F7" i="8"/>
  <c r="E26" i="8"/>
  <c r="F36" i="7"/>
  <c r="F37" i="7"/>
  <c r="F38" i="7"/>
  <c r="F39" i="7"/>
  <c r="F40" i="7"/>
  <c r="F41" i="7"/>
  <c r="F42" i="7"/>
  <c r="E44" i="7"/>
  <c r="F9" i="7"/>
  <c r="F10" i="7"/>
  <c r="F11" i="7"/>
  <c r="F12" i="7"/>
  <c r="F13" i="7"/>
  <c r="F14" i="7"/>
  <c r="F15" i="7"/>
  <c r="F16" i="7"/>
  <c r="F17" i="7"/>
  <c r="F18" i="7"/>
  <c r="F19" i="7"/>
  <c r="F20" i="7"/>
  <c r="F22" i="7"/>
  <c r="F23" i="7"/>
  <c r="F24" i="7"/>
  <c r="F25" i="7"/>
  <c r="F26" i="7"/>
  <c r="F27" i="7"/>
  <c r="F28" i="7"/>
  <c r="F29" i="7"/>
  <c r="F30" i="7"/>
  <c r="F31" i="7"/>
  <c r="F33" i="7"/>
  <c r="F34" i="7"/>
  <c r="F35" i="7"/>
  <c r="F8" i="7"/>
  <c r="C11" i="8"/>
  <c r="C9" i="8"/>
  <c r="D8" i="8"/>
  <c r="F8" i="8" s="1"/>
  <c r="D32" i="7"/>
  <c r="F32" i="7" s="1"/>
  <c r="C40" i="7"/>
  <c r="C33" i="7"/>
  <c r="C19" i="7"/>
  <c r="C38" i="7"/>
  <c r="C35" i="7"/>
  <c r="C36" i="7"/>
  <c r="C37" i="7"/>
  <c r="C34" i="7"/>
  <c r="C30" i="7"/>
  <c r="C29" i="7"/>
  <c r="D28" i="7"/>
  <c r="C23" i="7"/>
  <c r="C22" i="7"/>
  <c r="C20" i="7"/>
  <c r="C18" i="7"/>
  <c r="C17" i="7"/>
  <c r="C16" i="7"/>
  <c r="C15" i="7"/>
  <c r="C14" i="7"/>
  <c r="C13" i="7"/>
  <c r="C11" i="7"/>
  <c r="C10" i="7"/>
  <c r="C9" i="7"/>
  <c r="C8" i="7"/>
  <c r="D44" i="7" l="1"/>
  <c r="C44" i="7"/>
  <c r="C26" i="8"/>
  <c r="F26" i="8"/>
  <c r="D26" i="8"/>
  <c r="F21" i="7"/>
  <c r="F44" i="7" s="1"/>
  <c r="G60" i="1"/>
  <c r="D11" i="5" s="1"/>
  <c r="H102" i="20"/>
  <c r="H101" i="20"/>
  <c r="H103" i="20"/>
  <c r="H102" i="21" s="1"/>
  <c r="H74" i="1"/>
  <c r="H146" i="13"/>
  <c r="H144" i="13" s="1"/>
  <c r="H155" i="13" s="1"/>
  <c r="H131" i="13"/>
  <c r="H130" i="13"/>
  <c r="H122" i="13"/>
  <c r="H111" i="13"/>
  <c r="H103" i="13"/>
  <c r="H102" i="13"/>
  <c r="H80" i="13"/>
  <c r="H79" i="13" s="1"/>
  <c r="H77" i="13"/>
  <c r="H61" i="13"/>
  <c r="I50" i="13"/>
  <c r="H52" i="13"/>
  <c r="H42" i="13"/>
  <c r="H43" i="13"/>
  <c r="H44" i="13"/>
  <c r="H45" i="13"/>
  <c r="H46" i="13"/>
  <c r="H47" i="13"/>
  <c r="H48" i="13"/>
  <c r="H49" i="13"/>
  <c r="H41" i="13"/>
  <c r="H34" i="13"/>
  <c r="H35" i="13"/>
  <c r="H36" i="13"/>
  <c r="H37" i="13"/>
  <c r="H38" i="13"/>
  <c r="G34" i="1" s="1"/>
  <c r="H33" i="13"/>
  <c r="H30" i="13"/>
  <c r="H23" i="13"/>
  <c r="H14" i="13"/>
  <c r="G10" i="1" s="1"/>
  <c r="H13" i="13"/>
  <c r="G9" i="1" s="1"/>
  <c r="H12" i="13"/>
  <c r="G8" i="1" s="1"/>
  <c r="G26" i="15"/>
  <c r="G11" i="15"/>
  <c r="G12" i="15"/>
  <c r="G10" i="15"/>
  <c r="I76" i="14"/>
  <c r="I41" i="14"/>
  <c r="I42" i="14"/>
  <c r="I43" i="14"/>
  <c r="I44" i="14"/>
  <c r="I45" i="14"/>
  <c r="I46" i="14"/>
  <c r="I47" i="14"/>
  <c r="I48" i="14"/>
  <c r="I40" i="14"/>
  <c r="I22" i="14"/>
  <c r="G117" i="20"/>
  <c r="G116" i="20" s="1"/>
  <c r="H116" i="20"/>
  <c r="G102" i="20"/>
  <c r="G103" i="20"/>
  <c r="G101" i="20"/>
  <c r="H77" i="20"/>
  <c r="G78" i="20"/>
  <c r="G77" i="20" s="1"/>
  <c r="G91" i="20" s="1"/>
  <c r="G43" i="20"/>
  <c r="G44" i="20"/>
  <c r="G45" i="20"/>
  <c r="G46" i="20"/>
  <c r="H46" i="20" s="1"/>
  <c r="G47" i="20"/>
  <c r="G48" i="20"/>
  <c r="G49" i="20"/>
  <c r="G50" i="20"/>
  <c r="G42" i="20"/>
  <c r="H19" i="20"/>
  <c r="G24" i="20"/>
  <c r="G19" i="20" s="1"/>
  <c r="G115" i="19"/>
  <c r="G114" i="19" s="1"/>
  <c r="G100" i="19"/>
  <c r="H100" i="19" s="1"/>
  <c r="G101" i="19"/>
  <c r="G99" i="19"/>
  <c r="G75" i="19"/>
  <c r="G89" i="19" s="1"/>
  <c r="G40" i="19"/>
  <c r="G38" i="19" s="1"/>
  <c r="H17" i="19"/>
  <c r="G22" i="19"/>
  <c r="G17" i="19" s="1"/>
  <c r="G114" i="16"/>
  <c r="G65" i="19" l="1"/>
  <c r="G90" i="19" s="1"/>
  <c r="I75" i="14"/>
  <c r="I89" i="14" s="1"/>
  <c r="G40" i="20"/>
  <c r="G67" i="20" s="1"/>
  <c r="G92" i="20" s="1"/>
  <c r="H45" i="20"/>
  <c r="H40" i="20" s="1"/>
  <c r="H67" i="20" s="1"/>
  <c r="G100" i="20"/>
  <c r="G133" i="20" s="1"/>
  <c r="G154" i="20" s="1"/>
  <c r="G98" i="19"/>
  <c r="G131" i="19" s="1"/>
  <c r="G152" i="19" s="1"/>
  <c r="H99" i="19"/>
  <c r="G9" i="15"/>
  <c r="G25" i="15"/>
  <c r="I38" i="14"/>
  <c r="I17" i="14"/>
  <c r="I65" i="14" s="1"/>
  <c r="I90" i="14" s="1"/>
  <c r="H50" i="13"/>
  <c r="H76" i="13"/>
  <c r="H90" i="13" s="1"/>
  <c r="G29" i="1"/>
  <c r="G31" i="1"/>
  <c r="H31" i="1"/>
  <c r="G30" i="1"/>
  <c r="G33" i="1"/>
  <c r="H117" i="13"/>
  <c r="G57" i="1"/>
  <c r="G32" i="1"/>
  <c r="G48" i="1"/>
  <c r="G46" i="1" s="1"/>
  <c r="D10" i="5" s="1"/>
  <c r="H32" i="1"/>
  <c r="H18" i="13"/>
  <c r="G51" i="2"/>
  <c r="G76" i="1"/>
  <c r="G75" i="1" s="1"/>
  <c r="H101" i="13"/>
  <c r="H76" i="1"/>
  <c r="E25" i="4" s="1"/>
  <c r="E29" i="4" s="1"/>
  <c r="H9" i="15"/>
  <c r="H9" i="1"/>
  <c r="H25" i="15"/>
  <c r="H13" i="1"/>
  <c r="H34" i="1"/>
  <c r="H10" i="1"/>
  <c r="H22" i="1"/>
  <c r="H19" i="1"/>
  <c r="H7" i="1"/>
  <c r="H12" i="1"/>
  <c r="I39" i="13"/>
  <c r="H100" i="20"/>
  <c r="H133" i="20" s="1"/>
  <c r="J38" i="14"/>
  <c r="J65" i="14" s="1"/>
  <c r="H25" i="13"/>
  <c r="H32" i="13"/>
  <c r="H10" i="13"/>
  <c r="G6" i="1" s="1"/>
  <c r="D8" i="4" s="1"/>
  <c r="H39" i="13"/>
  <c r="G99" i="16"/>
  <c r="G100" i="16"/>
  <c r="G101" i="16"/>
  <c r="G102" i="16"/>
  <c r="G103" i="16"/>
  <c r="G104" i="16"/>
  <c r="G105" i="16"/>
  <c r="G106" i="16"/>
  <c r="G107" i="16"/>
  <c r="G108" i="16"/>
  <c r="H108" i="16" s="1"/>
  <c r="G109" i="16"/>
  <c r="G110" i="16"/>
  <c r="G111" i="16"/>
  <c r="G112" i="16"/>
  <c r="G113" i="16"/>
  <c r="G116" i="16"/>
  <c r="G117" i="16"/>
  <c r="G118" i="16"/>
  <c r="G119" i="16"/>
  <c r="G120" i="16"/>
  <c r="G121" i="16"/>
  <c r="G122" i="16"/>
  <c r="G123" i="16"/>
  <c r="G124" i="16"/>
  <c r="G125" i="16"/>
  <c r="G126" i="16"/>
  <c r="G127" i="16"/>
  <c r="G128" i="16"/>
  <c r="G129" i="16"/>
  <c r="G130" i="16"/>
  <c r="G132" i="16"/>
  <c r="G133" i="16"/>
  <c r="G134" i="16"/>
  <c r="G135" i="16"/>
  <c r="G136" i="16"/>
  <c r="G137" i="16"/>
  <c r="G138" i="16"/>
  <c r="G139" i="16"/>
  <c r="G140" i="16"/>
  <c r="G141" i="16"/>
  <c r="G142" i="16"/>
  <c r="G143" i="16"/>
  <c r="G144" i="16"/>
  <c r="G145" i="16"/>
  <c r="G146" i="16"/>
  <c r="G147" i="16"/>
  <c r="G148" i="16"/>
  <c r="G149" i="16"/>
  <c r="G150" i="16"/>
  <c r="G151" i="16"/>
  <c r="G153" i="16"/>
  <c r="G154" i="16"/>
  <c r="G155" i="16"/>
  <c r="H75" i="16"/>
  <c r="H17" i="16"/>
  <c r="G90" i="16"/>
  <c r="G18" i="16"/>
  <c r="G19" i="16"/>
  <c r="G20" i="16"/>
  <c r="G21" i="16"/>
  <c r="G22" i="16"/>
  <c r="G17" i="16" s="1"/>
  <c r="G23" i="16"/>
  <c r="G24" i="16"/>
  <c r="G25" i="16"/>
  <c r="G26" i="16"/>
  <c r="G27" i="16"/>
  <c r="G28" i="16"/>
  <c r="G29" i="16"/>
  <c r="G30" i="16"/>
  <c r="G31" i="16"/>
  <c r="G32" i="16"/>
  <c r="G33" i="16"/>
  <c r="G34" i="16"/>
  <c r="G35" i="16"/>
  <c r="G36" i="16"/>
  <c r="G37" i="16"/>
  <c r="G39" i="16"/>
  <c r="G40" i="16"/>
  <c r="G41" i="16"/>
  <c r="G42" i="16"/>
  <c r="H39" i="1" s="1"/>
  <c r="G43" i="16"/>
  <c r="G44" i="16"/>
  <c r="G45" i="16"/>
  <c r="G46" i="16"/>
  <c r="H43" i="1" s="1"/>
  <c r="G47" i="16"/>
  <c r="G48" i="16"/>
  <c r="G49" i="16"/>
  <c r="G50" i="16"/>
  <c r="G51" i="16"/>
  <c r="G52" i="16"/>
  <c r="G53" i="16"/>
  <c r="G54" i="16"/>
  <c r="G55" i="16"/>
  <c r="G56" i="16"/>
  <c r="G57" i="16"/>
  <c r="G58" i="16"/>
  <c r="G59" i="16"/>
  <c r="G60" i="16"/>
  <c r="G61" i="16"/>
  <c r="G62" i="16"/>
  <c r="G63" i="16"/>
  <c r="G64" i="16"/>
  <c r="G66" i="16"/>
  <c r="G67" i="16"/>
  <c r="G68" i="16"/>
  <c r="G69" i="16"/>
  <c r="G70" i="16"/>
  <c r="G71" i="16"/>
  <c r="G72" i="16"/>
  <c r="G73" i="16"/>
  <c r="G74" i="16"/>
  <c r="G76" i="16"/>
  <c r="G77" i="16"/>
  <c r="G78" i="16"/>
  <c r="G79" i="16"/>
  <c r="G80" i="16"/>
  <c r="G81" i="16"/>
  <c r="G83" i="16"/>
  <c r="G84" i="16"/>
  <c r="G85" i="16"/>
  <c r="G86" i="16"/>
  <c r="G87" i="16"/>
  <c r="G88" i="16"/>
  <c r="H114" i="19"/>
  <c r="H75" i="19"/>
  <c r="H38" i="19"/>
  <c r="H65" i="19" s="1"/>
  <c r="H16" i="2"/>
  <c r="H27" i="2"/>
  <c r="H25" i="2"/>
  <c r="H116" i="17"/>
  <c r="G102" i="17"/>
  <c r="G103" i="17"/>
  <c r="G104" i="17"/>
  <c r="G105" i="17"/>
  <c r="G106" i="17"/>
  <c r="G107" i="17"/>
  <c r="G108" i="17"/>
  <c r="G109" i="17"/>
  <c r="G110" i="17"/>
  <c r="G111" i="17"/>
  <c r="G112" i="17"/>
  <c r="G113" i="17"/>
  <c r="G114" i="17"/>
  <c r="G115" i="17"/>
  <c r="G117" i="17"/>
  <c r="G118" i="17"/>
  <c r="G119" i="17"/>
  <c r="G120" i="17"/>
  <c r="G121" i="17"/>
  <c r="G122" i="17"/>
  <c r="G123" i="17"/>
  <c r="G124" i="17"/>
  <c r="G125" i="17"/>
  <c r="G126" i="17"/>
  <c r="G127" i="17"/>
  <c r="G128" i="17"/>
  <c r="G129" i="17"/>
  <c r="G130" i="17"/>
  <c r="G131" i="17"/>
  <c r="G132" i="17"/>
  <c r="G134" i="17"/>
  <c r="G135" i="17"/>
  <c r="G136" i="17"/>
  <c r="G137" i="17"/>
  <c r="G138" i="17"/>
  <c r="G139" i="17"/>
  <c r="G140" i="17"/>
  <c r="G141" i="17"/>
  <c r="G142" i="17"/>
  <c r="G143" i="17"/>
  <c r="G144" i="17"/>
  <c r="G145" i="17"/>
  <c r="G146" i="17"/>
  <c r="G147" i="17"/>
  <c r="G148" i="17"/>
  <c r="G149" i="17"/>
  <c r="G150" i="17"/>
  <c r="G151" i="17"/>
  <c r="G152" i="17"/>
  <c r="G153" i="17"/>
  <c r="G155" i="17"/>
  <c r="G156" i="17"/>
  <c r="G157" i="17"/>
  <c r="G101" i="17"/>
  <c r="G100" i="17" s="1"/>
  <c r="H79" i="17"/>
  <c r="I12" i="5" l="1"/>
  <c r="G116" i="17"/>
  <c r="G133" i="17" s="1"/>
  <c r="G154" i="17" s="1"/>
  <c r="H107" i="16"/>
  <c r="G98" i="16"/>
  <c r="G131" i="16" s="1"/>
  <c r="G152" i="16" s="1"/>
  <c r="H99" i="16"/>
  <c r="H110" i="16"/>
  <c r="H102" i="16"/>
  <c r="H103" i="21" s="1"/>
  <c r="H113" i="16"/>
  <c r="H21" i="2" s="1"/>
  <c r="H109" i="16"/>
  <c r="H105" i="16"/>
  <c r="H111" i="16"/>
  <c r="H103" i="16"/>
  <c r="H106" i="16"/>
  <c r="H112" i="16"/>
  <c r="H104" i="16"/>
  <c r="H12" i="2" s="1"/>
  <c r="H100" i="16"/>
  <c r="G38" i="16"/>
  <c r="H89" i="16"/>
  <c r="H45" i="1"/>
  <c r="G75" i="16"/>
  <c r="G89" i="16" s="1"/>
  <c r="G65" i="16"/>
  <c r="G42" i="15"/>
  <c r="D25" i="4"/>
  <c r="D29" i="4" s="1"/>
  <c r="H134" i="13"/>
  <c r="H156" i="13" s="1"/>
  <c r="G28" i="1"/>
  <c r="D11" i="4" s="1"/>
  <c r="H33" i="1"/>
  <c r="H30" i="1"/>
  <c r="H38" i="1"/>
  <c r="H28" i="4"/>
  <c r="H29" i="4" s="1"/>
  <c r="G49" i="2"/>
  <c r="G60" i="2" s="1"/>
  <c r="I10" i="5"/>
  <c r="H42" i="15"/>
  <c r="H60" i="2"/>
  <c r="I28" i="4"/>
  <c r="I29" i="4" s="1"/>
  <c r="H14" i="1"/>
  <c r="E9" i="4" s="1"/>
  <c r="H60" i="1"/>
  <c r="E11" i="5" s="1"/>
  <c r="H44" i="1"/>
  <c r="H8" i="1"/>
  <c r="I10" i="13"/>
  <c r="H154" i="20"/>
  <c r="H91" i="20"/>
  <c r="H92" i="20" s="1"/>
  <c r="H76" i="17"/>
  <c r="H72" i="1" s="1"/>
  <c r="H66" i="13"/>
  <c r="H98" i="19"/>
  <c r="H131" i="19" s="1"/>
  <c r="H152" i="19" s="1"/>
  <c r="H39" i="17"/>
  <c r="H66" i="17" s="1"/>
  <c r="H63" i="15" l="1"/>
  <c r="H11" i="2"/>
  <c r="I12" i="4" s="1"/>
  <c r="G63" i="15"/>
  <c r="H98" i="16"/>
  <c r="H131" i="16" s="1"/>
  <c r="H152" i="16" s="1"/>
  <c r="H38" i="16"/>
  <c r="H65" i="16" s="1"/>
  <c r="H90" i="16" s="1"/>
  <c r="H26" i="1"/>
  <c r="H21" i="1" s="1"/>
  <c r="E8" i="5" s="1"/>
  <c r="E19" i="5" s="1"/>
  <c r="I25" i="13"/>
  <c r="H29" i="1"/>
  <c r="H28" i="1" s="1"/>
  <c r="E11" i="4" s="1"/>
  <c r="I32" i="13"/>
  <c r="H91" i="13"/>
  <c r="H157" i="13" s="1"/>
  <c r="J90" i="14"/>
  <c r="H100" i="17"/>
  <c r="H133" i="17" s="1"/>
  <c r="H154" i="17" s="1"/>
  <c r="H75" i="1"/>
  <c r="H90" i="17"/>
  <c r="H91" i="17" s="1"/>
  <c r="H57" i="1"/>
  <c r="H73" i="1"/>
  <c r="E21" i="5" s="1"/>
  <c r="E32" i="5" s="1"/>
  <c r="H6" i="1"/>
  <c r="E8" i="4" s="1"/>
  <c r="H78" i="19"/>
  <c r="H89" i="19" s="1"/>
  <c r="H90" i="19" s="1"/>
  <c r="E33" i="5" l="1"/>
  <c r="H159" i="16"/>
  <c r="I66" i="13"/>
  <c r="H86" i="1"/>
  <c r="G11" i="17"/>
  <c r="G12" i="17"/>
  <c r="G13" i="17"/>
  <c r="G14" i="17"/>
  <c r="G15" i="17"/>
  <c r="G16" i="17"/>
  <c r="G19" i="17"/>
  <c r="G19" i="21" s="1"/>
  <c r="G20" i="17"/>
  <c r="G21" i="17"/>
  <c r="G22" i="17"/>
  <c r="G23" i="17"/>
  <c r="G24" i="17"/>
  <c r="G25" i="17"/>
  <c r="G26" i="17"/>
  <c r="G27" i="17"/>
  <c r="G28" i="17"/>
  <c r="G29" i="17"/>
  <c r="G30" i="17"/>
  <c r="G31" i="17"/>
  <c r="G32" i="17"/>
  <c r="G33" i="17"/>
  <c r="G34" i="17"/>
  <c r="G35" i="17"/>
  <c r="G36" i="17"/>
  <c r="G37" i="17"/>
  <c r="G38" i="17"/>
  <c r="G40" i="17"/>
  <c r="G40" i="21" s="1"/>
  <c r="G41" i="17"/>
  <c r="G42" i="17"/>
  <c r="G42" i="21" s="1"/>
  <c r="G43" i="17"/>
  <c r="G43" i="21" s="1"/>
  <c r="G44" i="17"/>
  <c r="G45" i="17"/>
  <c r="G46" i="17"/>
  <c r="G46" i="21" s="1"/>
  <c r="G47" i="17"/>
  <c r="G47" i="21" s="1"/>
  <c r="G48" i="17"/>
  <c r="G48" i="21" s="1"/>
  <c r="G49" i="17"/>
  <c r="G49" i="21" s="1"/>
  <c r="G50" i="17"/>
  <c r="G51" i="17"/>
  <c r="G52" i="17"/>
  <c r="G53" i="17"/>
  <c r="G54" i="17"/>
  <c r="G55" i="17"/>
  <c r="G56" i="21" s="1"/>
  <c r="G56" i="17"/>
  <c r="G57" i="21" s="1"/>
  <c r="G57" i="17"/>
  <c r="G58" i="21" s="1"/>
  <c r="G58" i="17"/>
  <c r="G59" i="17"/>
  <c r="G60" i="21" s="1"/>
  <c r="G60" i="17"/>
  <c r="G61" i="21" s="1"/>
  <c r="G61" i="17"/>
  <c r="G62" i="21" s="1"/>
  <c r="G62" i="17"/>
  <c r="G63" i="21" s="1"/>
  <c r="G63" i="17"/>
  <c r="G64" i="21" s="1"/>
  <c r="G64" i="17"/>
  <c r="G65" i="17"/>
  <c r="G67" i="17"/>
  <c r="G68" i="17"/>
  <c r="G69" i="17"/>
  <c r="G70" i="17"/>
  <c r="G71" i="17"/>
  <c r="G72" i="17"/>
  <c r="G73" i="17"/>
  <c r="G74" i="17"/>
  <c r="G75" i="17"/>
  <c r="G77" i="17"/>
  <c r="G77" i="21" s="1"/>
  <c r="G76" i="21" s="1"/>
  <c r="G90" i="21" s="1"/>
  <c r="G78" i="17"/>
  <c r="G79" i="17"/>
  <c r="G80" i="17"/>
  <c r="G81" i="17"/>
  <c r="G82" i="17"/>
  <c r="G83" i="17"/>
  <c r="G84" i="17"/>
  <c r="G85" i="17"/>
  <c r="G86" i="17"/>
  <c r="G87" i="17"/>
  <c r="G88" i="17"/>
  <c r="G89" i="17"/>
  <c r="G10" i="17"/>
  <c r="G100" i="18"/>
  <c r="G101" i="21" s="1"/>
  <c r="G101" i="18"/>
  <c r="G102" i="18"/>
  <c r="G103" i="18"/>
  <c r="G11" i="2" s="1"/>
  <c r="H12" i="4" s="1"/>
  <c r="G104" i="18"/>
  <c r="G12" i="2" s="1"/>
  <c r="G105" i="18"/>
  <c r="G106" i="18"/>
  <c r="G107" i="18"/>
  <c r="G108" i="18"/>
  <c r="G16" i="2" s="1"/>
  <c r="G109" i="18"/>
  <c r="G110" i="18"/>
  <c r="G111" i="18"/>
  <c r="G112" i="18"/>
  <c r="G113" i="18"/>
  <c r="G21" i="2" s="1"/>
  <c r="G115" i="18"/>
  <c r="G116" i="18"/>
  <c r="G117" i="18"/>
  <c r="G25" i="2" s="1"/>
  <c r="H10" i="5" s="1"/>
  <c r="G118" i="18"/>
  <c r="G119" i="18"/>
  <c r="G27" i="2" s="1"/>
  <c r="G120" i="18"/>
  <c r="G121" i="18"/>
  <c r="G122" i="18"/>
  <c r="G123" i="18"/>
  <c r="G124" i="18"/>
  <c r="G125" i="18"/>
  <c r="G126" i="18"/>
  <c r="G127" i="18"/>
  <c r="G35" i="2" s="1"/>
  <c r="G128" i="18"/>
  <c r="G36" i="2" s="1"/>
  <c r="H13" i="5" s="1"/>
  <c r="G129" i="18"/>
  <c r="G130" i="18"/>
  <c r="G132" i="18"/>
  <c r="G133" i="18"/>
  <c r="G134" i="18"/>
  <c r="G135" i="18"/>
  <c r="G136" i="18"/>
  <c r="G137" i="18"/>
  <c r="G138" i="18"/>
  <c r="G139" i="18"/>
  <c r="G140" i="18"/>
  <c r="G141" i="18"/>
  <c r="G142" i="18"/>
  <c r="G143" i="18"/>
  <c r="G144" i="18"/>
  <c r="G145" i="18"/>
  <c r="G146" i="18"/>
  <c r="G147" i="18"/>
  <c r="G148" i="18"/>
  <c r="G149" i="18"/>
  <c r="G150" i="18"/>
  <c r="G151" i="18"/>
  <c r="G99" i="18"/>
  <c r="G100" i="21" s="1"/>
  <c r="G75" i="18"/>
  <c r="H55" i="1"/>
  <c r="H78" i="18"/>
  <c r="H89" i="18" s="1"/>
  <c r="G78" i="18"/>
  <c r="H17" i="18"/>
  <c r="H9" i="18"/>
  <c r="G9" i="18"/>
  <c r="G22" i="18"/>
  <c r="G17" i="18" s="1"/>
  <c r="G48" i="18"/>
  <c r="G44" i="18"/>
  <c r="G43" i="18"/>
  <c r="G40" i="18"/>
  <c r="G41" i="21" l="1"/>
  <c r="G23" i="2"/>
  <c r="H8" i="5" s="1"/>
  <c r="G116" i="21"/>
  <c r="G10" i="2"/>
  <c r="H11" i="4" s="1"/>
  <c r="G103" i="21"/>
  <c r="G9" i="2"/>
  <c r="H10" i="4" s="1"/>
  <c r="G102" i="21"/>
  <c r="G45" i="21"/>
  <c r="G44" i="21"/>
  <c r="G23" i="21"/>
  <c r="H43" i="18"/>
  <c r="H44" i="18"/>
  <c r="G89" i="18"/>
  <c r="G8" i="2"/>
  <c r="H9" i="4" s="1"/>
  <c r="H100" i="18"/>
  <c r="H101" i="21" s="1"/>
  <c r="G7" i="2"/>
  <c r="H8" i="4" s="1"/>
  <c r="H99" i="18"/>
  <c r="H100" i="21" s="1"/>
  <c r="H99" i="21" s="1"/>
  <c r="H55" i="18"/>
  <c r="H52" i="1" s="1"/>
  <c r="H12" i="5"/>
  <c r="H19" i="5" s="1"/>
  <c r="G98" i="18"/>
  <c r="G114" i="18"/>
  <c r="G27" i="1"/>
  <c r="G18" i="17"/>
  <c r="G19" i="1"/>
  <c r="G76" i="17"/>
  <c r="G90" i="17" s="1"/>
  <c r="G73" i="1"/>
  <c r="G43" i="1"/>
  <c r="G39" i="1"/>
  <c r="G26" i="1"/>
  <c r="G22" i="21"/>
  <c r="G38" i="1"/>
  <c r="G21" i="21"/>
  <c r="G40" i="1"/>
  <c r="G45" i="1"/>
  <c r="G41" i="1"/>
  <c r="G20" i="21"/>
  <c r="I91" i="13"/>
  <c r="H9" i="3"/>
  <c r="H10" i="2"/>
  <c r="H40" i="18"/>
  <c r="G37" i="1"/>
  <c r="G39" i="17"/>
  <c r="H22" i="2"/>
  <c r="G38" i="18"/>
  <c r="G39" i="21" l="1"/>
  <c r="G99" i="21"/>
  <c r="H40" i="1"/>
  <c r="H44" i="21"/>
  <c r="G22" i="2"/>
  <c r="G115" i="21"/>
  <c r="H7" i="2"/>
  <c r="I8" i="4" s="1"/>
  <c r="H41" i="1"/>
  <c r="H45" i="21"/>
  <c r="H33" i="5"/>
  <c r="H37" i="1"/>
  <c r="H41" i="21"/>
  <c r="H39" i="21" s="1"/>
  <c r="H66" i="21" s="1"/>
  <c r="H20" i="4"/>
  <c r="G6" i="2"/>
  <c r="G39" i="2" s="1"/>
  <c r="G131" i="18"/>
  <c r="G132" i="21" s="1"/>
  <c r="H9" i="2"/>
  <c r="I10" i="4" s="1"/>
  <c r="H8" i="2"/>
  <c r="I9" i="4" s="1"/>
  <c r="G66" i="17"/>
  <c r="G91" i="17" s="1"/>
  <c r="G18" i="21"/>
  <c r="G66" i="21" s="1"/>
  <c r="G91" i="21" s="1"/>
  <c r="G154" i="21" s="1"/>
  <c r="G35" i="1"/>
  <c r="D14" i="4" s="1"/>
  <c r="G14" i="1"/>
  <c r="D9" i="4" s="1"/>
  <c r="G21" i="1"/>
  <c r="D8" i="5" s="1"/>
  <c r="D19" i="5" s="1"/>
  <c r="D34" i="5" s="1"/>
  <c r="D21" i="5"/>
  <c r="D32" i="5" s="1"/>
  <c r="G72" i="1"/>
  <c r="G86" i="1" s="1"/>
  <c r="G9" i="3" s="1"/>
  <c r="I11" i="4"/>
  <c r="I8" i="5"/>
  <c r="I19" i="5" s="1"/>
  <c r="E34" i="5" s="1"/>
  <c r="H38" i="18"/>
  <c r="H65" i="18" s="1"/>
  <c r="G65" i="18"/>
  <c r="G90" i="18" s="1"/>
  <c r="H114" i="18"/>
  <c r="H115" i="21" s="1"/>
  <c r="H98" i="18"/>
  <c r="H35" i="1" l="1"/>
  <c r="E14" i="4" s="1"/>
  <c r="E20" i="4" s="1"/>
  <c r="H30" i="4"/>
  <c r="G61" i="2"/>
  <c r="D20" i="4"/>
  <c r="D30" i="4" s="1"/>
  <c r="G152" i="18"/>
  <c r="G153" i="21" s="1"/>
  <c r="H6" i="2"/>
  <c r="H39" i="2" s="1"/>
  <c r="I20" i="4"/>
  <c r="I30" i="4" s="1"/>
  <c r="G62" i="1"/>
  <c r="D33" i="5"/>
  <c r="D35" i="5" s="1"/>
  <c r="I33" i="5"/>
  <c r="E30" i="4"/>
  <c r="H90" i="18"/>
  <c r="H62" i="1"/>
  <c r="H131" i="18"/>
  <c r="H132" i="21" s="1"/>
  <c r="I31" i="4" l="1"/>
  <c r="H31" i="4"/>
  <c r="H32" i="4"/>
  <c r="E35" i="5"/>
  <c r="I32" i="4"/>
  <c r="G8" i="3"/>
  <c r="G87" i="1"/>
  <c r="H8" i="3"/>
  <c r="H87" i="1"/>
  <c r="H152" i="18"/>
  <c r="H153" i="18" l="1"/>
  <c r="H153" i="21"/>
  <c r="I134" i="13"/>
  <c r="H61" i="2"/>
  <c r="I156" i="13" l="1"/>
  <c r="I157" i="13" s="1"/>
</calcChain>
</file>

<file path=xl/sharedStrings.xml><?xml version="1.0" encoding="utf-8"?>
<sst xmlns="http://schemas.openxmlformats.org/spreadsheetml/2006/main" count="3220" uniqueCount="638">
  <si>
    <t>B E V É T E L E K</t>
  </si>
  <si>
    <r>
      <t xml:space="preserve">1. melléklet </t>
    </r>
    <r>
      <rPr>
        <i/>
        <sz val="10"/>
        <color rgb="FF000000"/>
        <rFont val="Times New Roman"/>
        <family val="1"/>
        <charset val="238"/>
      </rPr>
      <t xml:space="preserve">a </t>
    </r>
    <r>
      <rPr>
        <i/>
        <sz val="10"/>
        <color theme="1"/>
        <rFont val="Times New Roman"/>
        <family val="1"/>
        <charset val="238"/>
      </rPr>
      <t>4/2018. (III.12.) önkormányzati rendelethez</t>
    </r>
  </si>
  <si>
    <t>Forintban</t>
  </si>
  <si>
    <t>Bevételi jogcím</t>
  </si>
  <si>
    <t>2018. évi eredeti előirányzat</t>
  </si>
  <si>
    <t>Kötelező feladatok</t>
  </si>
  <si>
    <t>Önként vállalt feladatok</t>
  </si>
  <si>
    <t>Államigazgatási feladatok</t>
  </si>
  <si>
    <t>Összesen</t>
  </si>
  <si>
    <t>1.</t>
  </si>
  <si>
    <t>Önkormányzat működési támogatásai (1.1.+…+.1.6.)</t>
  </si>
  <si>
    <t>Helyi önkormányzatok működésének általános támogatása</t>
  </si>
  <si>
    <t>Önkormányzatok egyes köznevelési feladatainak támogatása</t>
  </si>
  <si>
    <t>Önkormányzatok szociális és gyermekjóléti feladatainak támogatása</t>
  </si>
  <si>
    <t>Önkormányzatok kulturális feladatainak támogatása</t>
  </si>
  <si>
    <t>Működési célú központosított előirányzatok</t>
  </si>
  <si>
    <t>Helyi önkormányzatok kiegészítő támogatásai</t>
  </si>
  <si>
    <t>2.</t>
  </si>
  <si>
    <t>Működési célú támogatások államháztartáson belülről (2.1.+…+.2.5.)</t>
  </si>
  <si>
    <t>Elvonások és befizetések bevételei</t>
  </si>
  <si>
    <t xml:space="preserve">Működési célú garancia- és kezességvállalásból megtérülések </t>
  </si>
  <si>
    <t xml:space="preserve">Működési célú visszatérítendő támogatások, kölcsönök visszatérülése </t>
  </si>
  <si>
    <t>Működési célú visszatérítendő támogatások, kölcsönök igénybevétele</t>
  </si>
  <si>
    <t xml:space="preserve">Egyéb működési célú támogatások bevételei </t>
  </si>
  <si>
    <t>2.5.-ből EU-s támogatás</t>
  </si>
  <si>
    <t>3.</t>
  </si>
  <si>
    <t>Felhalmozási célú támogatások államháztartáson belülről (3.1.+…+3.5.)</t>
  </si>
  <si>
    <t>Felhalmozási célú önkormányzati támogatások</t>
  </si>
  <si>
    <t>Felhalmozási célú garancia- és kezességvállalásból megtérülések</t>
  </si>
  <si>
    <t>Felhalmozási célú visszatérítendő támogatások, kölcsönök visszatérülése</t>
  </si>
  <si>
    <t>Felhalmozási célú visszatérítendő támogatások, kölcsönök igénybevétele</t>
  </si>
  <si>
    <t>Egyéb felhalmozási célú támogatások bevételei</t>
  </si>
  <si>
    <t>3.5.-ből EU-s támogatás</t>
  </si>
  <si>
    <t xml:space="preserve">4. </t>
  </si>
  <si>
    <t>Közhatalmi bevételek (4.1.+4.2.+4.3.+4.4.)</t>
  </si>
  <si>
    <t>Helyi adók  (4.1.1.+4.1.2.)</t>
  </si>
  <si>
    <t>- Vagyoni típusú adók</t>
  </si>
  <si>
    <t>- Termékek és szolgáltatások adói</t>
  </si>
  <si>
    <t>Gépjárműadó</t>
  </si>
  <si>
    <t>Egyéb áruhasználati és szolgáltatási adók</t>
  </si>
  <si>
    <t>Egyéb közhatalmi bevételek</t>
  </si>
  <si>
    <t>5.</t>
  </si>
  <si>
    <t>Működési bevételek (5.1.+…+ 5.10.)</t>
  </si>
  <si>
    <t>Készletértékesítés ellenértéke</t>
  </si>
  <si>
    <t>Szolgáltatások ellenértéke</t>
  </si>
  <si>
    <t>Közvetített szolgáltatások értéke</t>
  </si>
  <si>
    <t>Tulajdonosi bevételek</t>
  </si>
  <si>
    <t>Ellátási díjak</t>
  </si>
  <si>
    <t xml:space="preserve">Kiszámlázott általános forgalmi adó </t>
  </si>
  <si>
    <t>Általános forgalmi adó visszatérítése</t>
  </si>
  <si>
    <t>Kamatbevételek</t>
  </si>
  <si>
    <t>Egyéb pénzügyi műveletek bevételei</t>
  </si>
  <si>
    <t>Egyéb működési bevételek</t>
  </si>
  <si>
    <t>6.</t>
  </si>
  <si>
    <t>Felhalmozási bevételek (6.1.+…+6.5.)</t>
  </si>
  <si>
    <t>Immateriális javak értékesítése</t>
  </si>
  <si>
    <t>Ingatlanok értékesítése</t>
  </si>
  <si>
    <t>Egyéb tárgyi eszközök értékesítése</t>
  </si>
  <si>
    <t>Részesedések értékesítése</t>
  </si>
  <si>
    <t>Részesedések megszűnéséhez kapcsolódó bevételek</t>
  </si>
  <si>
    <t xml:space="preserve">7. </t>
  </si>
  <si>
    <t>Működési célú átvett pénzeszközök (7.1. + … + 7.3.)</t>
  </si>
  <si>
    <t>Működési célú garancia- és kezességvállalásból megtérülések ÁH-n kívülről</t>
  </si>
  <si>
    <t>Működési célú visszatérítendő támogatások kölcsönök visszatér. ÁH-n kívülről</t>
  </si>
  <si>
    <t>Egyéb működési célú átvett pénzeszköz</t>
  </si>
  <si>
    <t>7.3.-ból EU-s támogatás (közvetlen)</t>
  </si>
  <si>
    <t>8.</t>
  </si>
  <si>
    <t>Felhalmozási célú átvett pénzeszközök (8.1.+8.2.+8.3.)</t>
  </si>
  <si>
    <t>Felhalm. célú garancia- és kezességvállalásból megtérülések ÁH-n kívülről</t>
  </si>
  <si>
    <t>Felhalm. célú visszatérítendő támogatások kölcsönök visszatér. ÁH-n kívülről</t>
  </si>
  <si>
    <t>Egyéb felhalmozási célú átvett pénzeszköz</t>
  </si>
  <si>
    <t>8.3.-ból EU-s támogatás (közvetlen)</t>
  </si>
  <si>
    <t>9.</t>
  </si>
  <si>
    <t>KÖLTSÉGVETÉSI BEVÉTELEK ÖSSZESEN: (1+…+8)</t>
  </si>
  <si>
    <t xml:space="preserve">   10.</t>
  </si>
  <si>
    <t>Hitel-, kölcsönfelvétel államháztartáson kívülről  (10.1.+10.3.)</t>
  </si>
  <si>
    <t>Hosszú lejáratú  hitelek, kölcsönök felvétele</t>
  </si>
  <si>
    <t>Likviditási célú  hitelek, kölcsönök felvétele pénzügyi vállalkozástól</t>
  </si>
  <si>
    <t xml:space="preserve">   Rövid lejáratú  hitelek, kölcsönök felvétele</t>
  </si>
  <si>
    <t xml:space="preserve">   11.</t>
  </si>
  <si>
    <t>Belföldi értékpapírok bevételei (11.1. +…+ 11.4.)</t>
  </si>
  <si>
    <t>Forgatási célú belföldi értékpapírok beváltása,  értékesítése</t>
  </si>
  <si>
    <t>Forgatási célú belföldi értékpapírok kibocsátása</t>
  </si>
  <si>
    <t>Befektetési célú belföldi értékpapírok beváltása,  értékesítése</t>
  </si>
  <si>
    <t>Befektetési célú belföldi értékpapírok kibocsátása</t>
  </si>
  <si>
    <t xml:space="preserve">    12.</t>
  </si>
  <si>
    <t>Maradvány igénybevétele (12.1. + 12.2.)</t>
  </si>
  <si>
    <t>Előző év költségvetési maradványának igénybevétele</t>
  </si>
  <si>
    <t>Előző év vállalkozási maradványának igénybevétele</t>
  </si>
  <si>
    <t xml:space="preserve">    13.</t>
  </si>
  <si>
    <t>Belföldi finanszírozás bevételei (13.1. + … + 13.3.)</t>
  </si>
  <si>
    <t>Államháztartáson belüli megelőlegezések</t>
  </si>
  <si>
    <t>Államháztartáson belüli megelőlegezések törlesztése</t>
  </si>
  <si>
    <t>Betétek megszüntetése</t>
  </si>
  <si>
    <t xml:space="preserve">    14.</t>
  </si>
  <si>
    <t>Külföldi finanszírozás bevételei (14.1.+…14.4.)</t>
  </si>
  <si>
    <t xml:space="preserve">    14.1.</t>
  </si>
  <si>
    <t>Forgatási célú külföldi értékpapírok beváltása,  értékesítése</t>
  </si>
  <si>
    <t xml:space="preserve">    14.2.</t>
  </si>
  <si>
    <t>Befektetési célú külföldi értékpapírok beváltása,  értékesítése</t>
  </si>
  <si>
    <t xml:space="preserve">    14.3.</t>
  </si>
  <si>
    <t>Külföldi értékpapírok kibocsátása</t>
  </si>
  <si>
    <t xml:space="preserve">    14.4.</t>
  </si>
  <si>
    <t>Külföldi hitelek, kölcsönök felvétele</t>
  </si>
  <si>
    <t xml:space="preserve">    15.</t>
  </si>
  <si>
    <t>Adóssághoz nem kapcsolódó származékos ügyletek bevételei</t>
  </si>
  <si>
    <t xml:space="preserve">    16.</t>
  </si>
  <si>
    <t>FINANSZÍROZÁSI BEVÉTELEK ÖSSZESEN: (10. + … +15.)</t>
  </si>
  <si>
    <t xml:space="preserve">    17.</t>
  </si>
  <si>
    <t>KÖLTSÉGVETÉSI ÉS FINANSZÍROZÁSI BEVÉTELEK ÖSSZESEN: (9+16)</t>
  </si>
  <si>
    <t>K I A D Á S O K</t>
  </si>
  <si>
    <t>Kiadási jogcím</t>
  </si>
  <si>
    <r>
      <t xml:space="preserve">Működési költségvetés kiadásai </t>
    </r>
    <r>
      <rPr>
        <sz val="8"/>
        <color theme="1"/>
        <rFont val="Times New Roman"/>
        <family val="1"/>
        <charset val="238"/>
      </rPr>
      <t>(1.1+…+1.5.)</t>
    </r>
  </si>
  <si>
    <t>Személyi  juttatások</t>
  </si>
  <si>
    <t>Munkaadókat terhelő járulékok és szociális hozzájárulási adó</t>
  </si>
  <si>
    <t>Dologi  kiadások</t>
  </si>
  <si>
    <t>Ellátottak pénzbeli juttatásai</t>
  </si>
  <si>
    <t>Egyéb működési célú kiadások</t>
  </si>
  <si>
    <t xml:space="preserve"> - az 1.5-ből: - Elvonások és befizetések</t>
  </si>
  <si>
    <t xml:space="preserve">   - Garancia- és kezességvállalásból kifizetés ÁH-n belülre</t>
  </si>
  <si>
    <t xml:space="preserve">   -Visszatérítendő támogatások, kölcsönök nyújtása ÁH-n belülre</t>
  </si>
  <si>
    <t xml:space="preserve">   - Visszatérítendő támogatások, kölcsönök törlesztése ÁH-n belülre</t>
  </si>
  <si>
    <t xml:space="preserve">   - Egyéb működési célú támogatások ÁH-n belülre</t>
  </si>
  <si>
    <t xml:space="preserve">   - Garancia és kezességvállalásból kifizetés ÁH-n kívülre</t>
  </si>
  <si>
    <t xml:space="preserve">   - Visszatérítendő támogatások, kölcsönök nyújtása ÁH-n kívülre</t>
  </si>
  <si>
    <t xml:space="preserve">   - Árkiegészítések, ártámogatások</t>
  </si>
  <si>
    <t xml:space="preserve">   - Kamattámogatások</t>
  </si>
  <si>
    <t xml:space="preserve">   - Egyéb működési célú támogatások államháztartáson kívülre</t>
  </si>
  <si>
    <r>
      <t xml:space="preserve">Felhalmozási költségvetés kiadásai </t>
    </r>
    <r>
      <rPr>
        <sz val="8"/>
        <color theme="1"/>
        <rFont val="Times New Roman"/>
        <family val="1"/>
        <charset val="238"/>
      </rPr>
      <t>(2.1.+2.3.+2.5.)</t>
    </r>
  </si>
  <si>
    <t>Beruházások</t>
  </si>
  <si>
    <t>2.1.-ből EU-s forrásból megvalósuló beruházás</t>
  </si>
  <si>
    <t>Felújítások</t>
  </si>
  <si>
    <t>2.3.-ból EU-s forrásból megvalósuló felújítás</t>
  </si>
  <si>
    <t>Egyéb felhalmozási kiadások</t>
  </si>
  <si>
    <t>2.5.-ből        - Garancia- és kezességvállalásból kifizetés ÁH-n belülre</t>
  </si>
  <si>
    <t xml:space="preserve">   - Visszatérítendő támogatások, kölcsönök nyújtása ÁH-n belülre</t>
  </si>
  <si>
    <t xml:space="preserve">   - Egyéb felhalmozási célú támogatások ÁH-n belülre</t>
  </si>
  <si>
    <t xml:space="preserve">   - Garancia- és kezességvállalásból kifizetés ÁH-n kívülre</t>
  </si>
  <si>
    <t xml:space="preserve">   - Lakástámogatás</t>
  </si>
  <si>
    <t xml:space="preserve">   - Egyéb felhalmozási célú támogatások államháztartáson kívülre</t>
  </si>
  <si>
    <t>Tartalékok (3.1.+3.2.)</t>
  </si>
  <si>
    <t>Általános tartalék</t>
  </si>
  <si>
    <t>Céltartalék</t>
  </si>
  <si>
    <t>4.</t>
  </si>
  <si>
    <t>KÖLTSÉGVETÉSI KIADÁSOK ÖSSZESEN (1+2+3)</t>
  </si>
  <si>
    <t>Hitel-, kölcsöntörlesztés államháztartáson kívülre (5.1. + … + 5.3.)</t>
  </si>
  <si>
    <t>Hosszú lejáratú hitelek, kölcsönök törlesztése</t>
  </si>
  <si>
    <t>Likviditási célú hitelek, kölcsönök törlesztése pénzügyi vállalkozásnak</t>
  </si>
  <si>
    <t>Rövid lejáratú hitelek, kölcsönök törlesztése</t>
  </si>
  <si>
    <t>Belföldi értékpapírok kiadásai (6.1. + … + 6.4.)</t>
  </si>
  <si>
    <t>Forgatási célú belföldi értékpapírok vásárlása</t>
  </si>
  <si>
    <t>Forgatási célú belföldi értékpapírok beváltása</t>
  </si>
  <si>
    <t>Befektetési célú belföldi értékpapírok vásárlása</t>
  </si>
  <si>
    <t>Befektetési célú belföldi értékpapírok beváltása</t>
  </si>
  <si>
    <t>7.</t>
  </si>
  <si>
    <t>Belföldi finanszírozás kiadásai (7.1. + … + 7.4.)</t>
  </si>
  <si>
    <t>Államháztartáson belüli megelőlegezések folyósítása</t>
  </si>
  <si>
    <t>Államháztartáson belüli megelőlegezések visszafizetése</t>
  </si>
  <si>
    <t xml:space="preserve">Pénzeszközök betétként elhelyezése </t>
  </si>
  <si>
    <t>Pénzügyi lízing kiadásai</t>
  </si>
  <si>
    <t>Külföldi finanszírozás kiadásai (6.1. + … + 6.4.)</t>
  </si>
  <si>
    <t xml:space="preserve"> Forgatási célú külföldi értékpapírok vásárlása</t>
  </si>
  <si>
    <t xml:space="preserve"> Befektetési célú külföldi értékpapírok beváltása</t>
  </si>
  <si>
    <t xml:space="preserve"> Külföldi értékpapírok beváltása</t>
  </si>
  <si>
    <t xml:space="preserve"> Külföldi hitelek, kölcsönök törlesztése</t>
  </si>
  <si>
    <t>FINANSZÍROZÁSI KIADÁSOK ÖSSZESEN: (5.+…+8.)</t>
  </si>
  <si>
    <t>10.</t>
  </si>
  <si>
    <t>KIADÁSOK ÖSSZESEN: (4+9)</t>
  </si>
  <si>
    <t>KÖLTSÉGVETÉSI, FINANSZÍROZÁSI BEVÉTELEK ÉS KIADÁSOK EGYENLEGE</t>
  </si>
  <si>
    <t>Költségvetési hiány, többlet ( költségvetési bevételek 9. sor - költségvetési kiadások 4. sor) (+/-)</t>
  </si>
  <si>
    <t>Finanszírozási bevételek, kiadások egyenlege (finanszírozási bevételek 16. sor - finanszírozási kiadások 9. sor) (+/-)</t>
  </si>
  <si>
    <t>I. Működési célú bevételek és kiadások mérlege</t>
  </si>
  <si>
    <t>(Önkormányzati szinten)</t>
  </si>
  <si>
    <t xml:space="preserve">4.1. melléklet a 4/2018. (III.12.) önkormányzati rendelethez     </t>
  </si>
  <si>
    <t>Bevételek</t>
  </si>
  <si>
    <t>Kiadások</t>
  </si>
  <si>
    <t>Megnevezés</t>
  </si>
  <si>
    <t>2018. évi előirányzat</t>
  </si>
  <si>
    <t>Önkormányzatok működési támogatásai</t>
  </si>
  <si>
    <t>Személyi juttatások</t>
  </si>
  <si>
    <t>Működési célú támogatások államháztartáson belülről</t>
  </si>
  <si>
    <t>2.-ból EU-s támogatás</t>
  </si>
  <si>
    <t xml:space="preserve">Dologi kiadások </t>
  </si>
  <si>
    <t>Közhatalmi bevételek</t>
  </si>
  <si>
    <t>Működési célú átvett pénzeszközök</t>
  </si>
  <si>
    <t>4.-ből EU-s támogatás</t>
  </si>
  <si>
    <t>Tartalékok (működési)</t>
  </si>
  <si>
    <t>11.</t>
  </si>
  <si>
    <t>12.</t>
  </si>
  <si>
    <t>13.</t>
  </si>
  <si>
    <t>Költségvetési bevételek összesen (1.+2.+4.+5.+7.+…+12.)</t>
  </si>
  <si>
    <t>Költségvetési kiadások összesen (1.+...+12.)</t>
  </si>
  <si>
    <t>14.</t>
  </si>
  <si>
    <t>Hiány belső finanszírozásának bevételei (15.+…+18. )</t>
  </si>
  <si>
    <t>Értékpapír vásárlása, visszavásárlása</t>
  </si>
  <si>
    <t>15.</t>
  </si>
  <si>
    <t xml:space="preserve">   Költségvetési maradvány igénybevétele </t>
  </si>
  <si>
    <t>Likviditási célú hitelek törlesztése</t>
  </si>
  <si>
    <t>16.</t>
  </si>
  <si>
    <t xml:space="preserve">   Vállalkozási maradvány igénybevétele </t>
  </si>
  <si>
    <t>Rövid lejáratú hitelek törlesztése</t>
  </si>
  <si>
    <t>17.</t>
  </si>
  <si>
    <t xml:space="preserve">   Betét visszavonásából származó bevétel </t>
  </si>
  <si>
    <t>Hosszú lejáratú hitelek törlesztése</t>
  </si>
  <si>
    <t>18.</t>
  </si>
  <si>
    <t xml:space="preserve">   Egyéb finanszírozási bevételek</t>
  </si>
  <si>
    <t>Kölcsön törlesztése</t>
  </si>
  <si>
    <t>19.</t>
  </si>
  <si>
    <t xml:space="preserve">Hiány külső finanszírozásának bevételei (20.+…+21.) </t>
  </si>
  <si>
    <t>Forgatási célú belföldi, külföldi értékpapírok vásárlása</t>
  </si>
  <si>
    <t>20.</t>
  </si>
  <si>
    <t xml:space="preserve">   Likviditási célú hitelek, kölcsönök felvétele</t>
  </si>
  <si>
    <t>Betét elhelyezése</t>
  </si>
  <si>
    <t>21.</t>
  </si>
  <si>
    <t xml:space="preserve">   Értékpapírok bevételei</t>
  </si>
  <si>
    <t>Egyéb finanszírozási kiadások</t>
  </si>
  <si>
    <t>22.</t>
  </si>
  <si>
    <t>Működési célú finanszírozási bevételek összesen (14.+19.)</t>
  </si>
  <si>
    <t>Működési célú finanszírozási kiadások összesen (14.+...+21.)</t>
  </si>
  <si>
    <t>23.</t>
  </si>
  <si>
    <t>BEVÉTEL ÖSSZESEN (13.+22.)</t>
  </si>
  <si>
    <t>KIADÁSOK ÖSSZESEN (13.+22.)</t>
  </si>
  <si>
    <t>24.</t>
  </si>
  <si>
    <t>Költségvetési hiány:</t>
  </si>
  <si>
    <t>-</t>
  </si>
  <si>
    <t>Költségvetési többlet:</t>
  </si>
  <si>
    <t>25.</t>
  </si>
  <si>
    <t>Tárgyévi  hiány:</t>
  </si>
  <si>
    <t>Tárgyévi  többlet:</t>
  </si>
  <si>
    <t>II. Felhalmozási célú bevételek és kiadások mérlege</t>
  </si>
  <si>
    <t xml:space="preserve">4.2. melléklet a 4/2018. (III.12.) önkormányzati rendelethez     </t>
  </si>
  <si>
    <t>Felhalmozási célú támogatások államháztartáson belülről</t>
  </si>
  <si>
    <t>1.-ből EU-s támogatás</t>
  </si>
  <si>
    <t>1.-ből EU-s forrásból megvalósuló beruházás</t>
  </si>
  <si>
    <t>Felhalmozási bevételek</t>
  </si>
  <si>
    <t>Felhalmozási célú átvett pénzeszközök átvétele</t>
  </si>
  <si>
    <t>3.-ból EU-s forrásból megvalósuló felújítás</t>
  </si>
  <si>
    <t>4.-ből EU-s támogatás (közvetlen)</t>
  </si>
  <si>
    <t>Egyéb felhalmozási célú bevételek</t>
  </si>
  <si>
    <t>Tartalékok (felhalmozási)</t>
  </si>
  <si>
    <t>Tartalékok</t>
  </si>
  <si>
    <t>Költségvetési bevételek összesen: (1.+3.+4.+6.+…+11.)</t>
  </si>
  <si>
    <t>Költségvetési kiadások összesen: (1.+3.+5.+...+11.)</t>
  </si>
  <si>
    <t>Hiány belső finanszírozás bevételei ( 14+…+18)</t>
  </si>
  <si>
    <t>Költségvetési maradvány igénybevétele</t>
  </si>
  <si>
    <t>Hitelek törlesztése</t>
  </si>
  <si>
    <t xml:space="preserve">Vállalkozási maradvány igénybevétele </t>
  </si>
  <si>
    <t xml:space="preserve">Betét visszavonásából származó bevétel </t>
  </si>
  <si>
    <t>Értékpapír értékesítése</t>
  </si>
  <si>
    <t>Egyéb belső finanszírozási bevételek</t>
  </si>
  <si>
    <t>Befektetési célú belföldi, külföldi értékpapírok vásárlása</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</si>
  <si>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</si>
  <si>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</si>
  <si>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</si>
  <si>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</si>
  <si>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</si>
  <si>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</si>
  <si>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Felhalmozási célú finanszírozási bevételek összesen (13.+19.)</t>
  </si>
  <si>
    <t>Felhalmozási célú finanszírozási kiadások összesen (13.+...+24.)</t>
  </si>
  <si>
    <t>26.</t>
  </si>
  <si>
    <t>BEVÉTEL ÖSSZESEN (12+25)</t>
  </si>
  <si>
    <t>KIADÁSOK ÖSSZESEN (12+25)</t>
  </si>
  <si>
    <t>27.</t>
  </si>
  <si>
    <t>28.</t>
  </si>
  <si>
    <t>Sor-szám</t>
  </si>
  <si>
    <t>Összesen:</t>
  </si>
  <si>
    <t>Beruházási (felhalmozási) kiadások előirányzata célonként</t>
  </si>
  <si>
    <t>Beruházás  megnevezése</t>
  </si>
  <si>
    <t>ASP (2017. évről áthúzódó)</t>
  </si>
  <si>
    <t>Informatikai kiadások</t>
  </si>
  <si>
    <t>Hungaroring felajánlás felhasználása (gyalogátkelőhelyek létesítése)</t>
  </si>
  <si>
    <t>468/11 és 468/28 hrsz-ú utcák út, csapadékvíz, ivóvíz, szennyvízel. tervek</t>
  </si>
  <si>
    <t>Hegy utca közvilágítás létesítés</t>
  </si>
  <si>
    <t>Védőnői Szolgálat bútorok, nyomtató, légfertőtlenítő</t>
  </si>
  <si>
    <t>Babaliget Bölcsőde automata locsolórendszer</t>
  </si>
  <si>
    <t>Előd u. - Wéber E. utca közötti járda tervezése</t>
  </si>
  <si>
    <t>Környezetvédelmi felülvizsgálat dokumentáció elkészítése</t>
  </si>
  <si>
    <t>Alföldi utcai járda kivitelezése</t>
  </si>
  <si>
    <t>Sólyom utca járda, HÉV átkelő kivitelezése</t>
  </si>
  <si>
    <t>Víziközmű tervek, gördülő fejlesztési terv (részben DPMV bérleti díjból)</t>
  </si>
  <si>
    <t>Hegy és Szilasliget utca hálózat rekonstrukció, bekötés, úthelyreállítás (DPMV bérleti díjból)</t>
  </si>
  <si>
    <t>Egészségügyi Központ építési engedélyezési terv készítése</t>
  </si>
  <si>
    <t>Mogyoródi út csapadékvíz elvezetés, Szabadság út páros oldal járda, Berzsenyi utca út, járda, csapadékvíz elvezetés, Kiss J. utca út, járda, csapadékvíz elvezetés, Hegy utca út, járda, csapadékvíz elvezetés, Nap utca út, járda, csapadékvíz elvezetés, Névtelen utca (746 hrsz.) út, járda, csapadékvíz elvezetés, Gyöngyvirág utca út, járda, csapadékvíz elvezetés, Árok utca út, járda, csapadékvíz elvezetés tervezés</t>
  </si>
  <si>
    <t>Könyvtár költözés miatti új berendezés</t>
  </si>
  <si>
    <t>Kamearendszer bővítés</t>
  </si>
  <si>
    <t>Energetikai audit alapján szükséges munkálatok</t>
  </si>
  <si>
    <t>Tájház engedélyezési és kiviteli terv</t>
  </si>
  <si>
    <t>63 hrsz. ingatlan vízjogi létesítési dokumentáció</t>
  </si>
  <si>
    <t>VEKOP-6.2.2-15-2016-00000 pályázat</t>
  </si>
  <si>
    <t>Forrás Művelődési Ház tetőtér felújítás (2017. áthúzódó)</t>
  </si>
  <si>
    <t>Forrás Művelődési Ház tetőtér statikai megerősítés Könyvtár költözés miatt</t>
  </si>
  <si>
    <t>Futókör kialakítása (2017. áthúzódó)</t>
  </si>
  <si>
    <t>Dessewffy és Mártírok utcák út, járda, csapadékvíz elvezetés</t>
  </si>
  <si>
    <t>Vörösmarty - Alföldi - Juhász Gy. utcák út, parkoló kivitelezés</t>
  </si>
  <si>
    <t>Vörösmarty utcai parkolók, csapadékvíz elvezetés, buszmegálló áthelyezés kivitelezés</t>
  </si>
  <si>
    <t>Alföldi utcai járda, parkoló kivitelezés</t>
  </si>
  <si>
    <t>Hivatal bejárati ajtó cseréje (2017. évről áthúzódó)</t>
  </si>
  <si>
    <t>Hivatal klímatizálás (2017. évről áthúzódó)</t>
  </si>
  <si>
    <t>A2 szennyvíz végátemelő</t>
  </si>
  <si>
    <t>Csicsergő Óvoda felújítása</t>
  </si>
  <si>
    <t>Utak szilárd burkolattal való ellátása</t>
  </si>
  <si>
    <t>ÖSSZESEN:</t>
  </si>
  <si>
    <t>Felújítási (felhalmozási) kiadások előirányzata célonként</t>
  </si>
  <si>
    <r>
      <t xml:space="preserve">6.2. melléklet a </t>
    </r>
    <r>
      <rPr>
        <i/>
        <sz val="10"/>
        <color theme="1"/>
        <rFont val="Times New Roman"/>
        <family val="1"/>
        <charset val="238"/>
      </rPr>
      <t>4/2018. (III.12.) önkormányzati rendelethez</t>
    </r>
  </si>
  <si>
    <t>Felújítás  megnevezése</t>
  </si>
  <si>
    <t>Óvodaépületek felújítása (előtető, fénycsövek, kerítés, lapostető, járda)</t>
  </si>
  <si>
    <t>Tölgyfa utcai rendelő felújítás és LED világítás</t>
  </si>
  <si>
    <t>Szőlő és Szőlő dűlő útfelújítás</t>
  </si>
  <si>
    <t>Szőlősor járda felújítás</t>
  </si>
  <si>
    <t>Hivatal festés</t>
  </si>
  <si>
    <t>EU-s projekt neve, azonosítója:</t>
  </si>
  <si>
    <t>Források</t>
  </si>
  <si>
    <t>2018.</t>
  </si>
  <si>
    <t>2019. után</t>
  </si>
  <si>
    <t>Saját erő</t>
  </si>
  <si>
    <t>- saját erőből központi támogatás</t>
  </si>
  <si>
    <t>EU-s forrás</t>
  </si>
  <si>
    <t>Társfinanszírozás</t>
  </si>
  <si>
    <t>Hitel</t>
  </si>
  <si>
    <t>Egyéb forrás</t>
  </si>
  <si>
    <t>Források összesen:</t>
  </si>
  <si>
    <t>Kiadások, költségek</t>
  </si>
  <si>
    <t>2019.</t>
  </si>
  <si>
    <t>Személyi jellegű</t>
  </si>
  <si>
    <t>Beruházások, beszerzések</t>
  </si>
  <si>
    <t>Szolgáltatások igénybe vétele</t>
  </si>
  <si>
    <t>Adminisztratív költségek</t>
  </si>
  <si>
    <t>Ssz.</t>
  </si>
  <si>
    <t>Feladat (működési cél)</t>
  </si>
  <si>
    <t>Családterapeuta</t>
  </si>
  <si>
    <t>Feladat (felhalmozási cél)</t>
  </si>
  <si>
    <t>Ingatlanvásárlás, létesítés</t>
  </si>
  <si>
    <t xml:space="preserve">Pénzeszközátadások előirányzata </t>
  </si>
  <si>
    <t xml:space="preserve"> Forintban</t>
  </si>
  <si>
    <t>Pénzeszközátadás megnevezése</t>
  </si>
  <si>
    <t>Működési célú pénzeszközátadás</t>
  </si>
  <si>
    <t>Felhalmozási célú pénzeszközátadás</t>
  </si>
  <si>
    <t>2018. évi előirányzat összesen</t>
  </si>
  <si>
    <t>(4=2+3)</t>
  </si>
  <si>
    <t>Kerepesi Községszolgáltató Nonprofit Kft.</t>
  </si>
  <si>
    <t>Sportfeladatok támogatása</t>
  </si>
  <si>
    <t>Civil szervezetek támogatása</t>
  </si>
  <si>
    <t xml:space="preserve">   Bursa Hungarica (ellátottak pénzbeli juttatásai között szerepel 1.900.000)</t>
  </si>
  <si>
    <t>Polgárőrség támogatása</t>
  </si>
  <si>
    <t>Rendőrség támogatása</t>
  </si>
  <si>
    <t>Gödöllő-Vác Térségi Vízgazd.Társulás</t>
  </si>
  <si>
    <t>Horváth házaspár életjáradék</t>
  </si>
  <si>
    <t xml:space="preserve">   Önkormányzati díjak (személyi juttatások között szerepel 1.200.000)</t>
  </si>
  <si>
    <t>Helyi közösségi közlekedés támogatása</t>
  </si>
  <si>
    <t>870 éves Kerepes rendezvény</t>
  </si>
  <si>
    <t xml:space="preserve">Kerepes Városi Sport Egyesület </t>
  </si>
  <si>
    <t>Adventi vásár</t>
  </si>
  <si>
    <t>Zöld Kerepes Program 2017. évről áthúzódő</t>
  </si>
  <si>
    <t>A 2018. évi általános működés és ágazati feladatok támogatásának alakulása jogcímenként</t>
  </si>
  <si>
    <t>Magyarország 2018. évi központi költségvetéséről szóló 2016. évi XC. törvény 2. számú melleklete alapján a helyi önkormányzatok általános működésének és ágazati feladatainak támogatása</t>
  </si>
  <si>
    <t>Eredeti</t>
  </si>
  <si>
    <t>(Ft)</t>
  </si>
  <si>
    <t>I.</t>
  </si>
  <si>
    <t>A települési önkormányzatok működésének támogatása</t>
  </si>
  <si>
    <t>a)</t>
  </si>
  <si>
    <t>Önkormányzati hivatal működésének támogatása beszámítás után</t>
  </si>
  <si>
    <t>b)</t>
  </si>
  <si>
    <t>Település-üzemeltetéshez kapcsolódó feladatellátás támogatása  beszámítás után</t>
  </si>
  <si>
    <t>c)</t>
  </si>
  <si>
    <t>Egyéb önkormányzati feladatok támogatása  beszámítás után</t>
  </si>
  <si>
    <t>Nem közművel összegyűjtött háztartási szennyvíz ártalmatlanítása</t>
  </si>
  <si>
    <t>A HELYI ÖNKORMÁNYZATOK MŰKÖDÉSÉNEK ÁLTALÁNOS TÁMOGATÁSA ÖSSZESEN</t>
  </si>
  <si>
    <t>II.</t>
  </si>
  <si>
    <t>Óvodapedagógusok bértámogatása</t>
  </si>
  <si>
    <t xml:space="preserve">2017/2018 tanév </t>
  </si>
  <si>
    <t xml:space="preserve">2018/2019 tanév </t>
  </si>
  <si>
    <t>Óvodapedagógusok bértámogatásának pótlólagos összege  2018/2019 tanév</t>
  </si>
  <si>
    <t>a+b+c)</t>
  </si>
  <si>
    <t>Köznevelési intézmények működtetéséhez kapcsolódó támogatás</t>
  </si>
  <si>
    <t>Kiegészítő támogatás az óvodapedagógusok minősítéséből adódó többletkiadásokhoz</t>
  </si>
  <si>
    <t>Alapfokozatú végzettségű óvodapedagógusok</t>
  </si>
  <si>
    <t>Mesterfokú végzettségű óvodapedagógusok</t>
  </si>
  <si>
    <t>A TELEPÜLÉSI ÖNKORMÁNYZATOK EGYES KÖZNEVELÉSI FELADATAINAK TÁMOGATÁSA ÖSSZESEN</t>
  </si>
  <si>
    <t>III.</t>
  </si>
  <si>
    <t>Települési önkormányzatok szociális feladatinak egyéb támogatása</t>
  </si>
  <si>
    <t xml:space="preserve">Szociális és gyermekjóléti alapszolgáltatások általános feladatai </t>
  </si>
  <si>
    <t xml:space="preserve">Gyermekjóléti központ </t>
  </si>
  <si>
    <t xml:space="preserve">Szociális étkeztetés </t>
  </si>
  <si>
    <t>d)</t>
  </si>
  <si>
    <t xml:space="preserve">Házi segítségnyújtás </t>
  </si>
  <si>
    <t>e)</t>
  </si>
  <si>
    <t xml:space="preserve">Falugondnoki vagy tanyagondnoki szolgáltatás </t>
  </si>
  <si>
    <t>f)</t>
  </si>
  <si>
    <t xml:space="preserve">Időskorúak nappali intézményi ellátása </t>
  </si>
  <si>
    <t>g)</t>
  </si>
  <si>
    <t xml:space="preserve">Fogyatékos és demens személyek nappali intézményi ellátása </t>
  </si>
  <si>
    <t>h)</t>
  </si>
  <si>
    <t xml:space="preserve">Pszichiátriai és szenvedélybetegek nappali intézményi ellátása </t>
  </si>
  <si>
    <t>i)</t>
  </si>
  <si>
    <t xml:space="preserve">Hajléktalanok nappali intézményi ellátása </t>
  </si>
  <si>
    <t>j)</t>
  </si>
  <si>
    <t xml:space="preserve">Gyermekek napközbeni ellátása </t>
  </si>
  <si>
    <t>k)</t>
  </si>
  <si>
    <t xml:space="preserve">Hajléktalanok átmeneti intézményei </t>
  </si>
  <si>
    <t>l)</t>
  </si>
  <si>
    <t xml:space="preserve">Gyermekek átmeneti intézményei </t>
  </si>
  <si>
    <t>m)</t>
  </si>
  <si>
    <t>Kistelepülések szociális feladatainak támogatása</t>
  </si>
  <si>
    <t xml:space="preserve">Egyes szociális és gyermekjóléti feladatok támogatása </t>
  </si>
  <si>
    <t xml:space="preserve">A finanszírozás szempontjából elismert szakmai dolgozók bértámogatása </t>
  </si>
  <si>
    <t xml:space="preserve">Intézmény-üzemeltetési támogatás </t>
  </si>
  <si>
    <t xml:space="preserve">A települési önk.-ok által az idősek átmeneti és tartós, valamint a hajléktalan személyek részére nyújtott tartós szoc. szakosított ell. feladatok támogatása </t>
  </si>
  <si>
    <t xml:space="preserve">A finanszírozás szempontjából elismert dolgozók bértámogatása </t>
  </si>
  <si>
    <t>Gyermekétkeztetés üzemeltetési támogatása</t>
  </si>
  <si>
    <t>Rászoruló gyermekek szünidei étkeztetésének támogatása</t>
  </si>
  <si>
    <t>Kiegészítő támogatás a bölcsődében foglalkoztatott felsőfokú végzettségű kisgyermeknevelők béréhez</t>
  </si>
  <si>
    <t>Gyermekétkeztetés támogatása</t>
  </si>
  <si>
    <t xml:space="preserve">A TELEPÜLÉSI ÖNKORMÁNYZATOK SZOCIÁLIS, GYERMEKJÓLÉTI  ÉS GYERMEKÉTKEZTETÉSI FELADATAINAK TÁMOGATÁSA ÖSSZESEN </t>
  </si>
  <si>
    <t>IV.</t>
  </si>
  <si>
    <t xml:space="preserve">Megyei hatókörű városi múzeumok feladatainak támogatása </t>
  </si>
  <si>
    <t xml:space="preserve">Megyei könyvtárak feladatainak támogatása </t>
  </si>
  <si>
    <t xml:space="preserve">Megyeszékhely megyei jogú városok és Szentendre Város Önkormányzatának közművelődési támogatása </t>
  </si>
  <si>
    <t xml:space="preserve">Települési önkormányzatok nyilvános könyvtári és közművelődési feladatainak támogatása </t>
  </si>
  <si>
    <t xml:space="preserve">Települési önkormányzatok muzeális intézményi feladatainak támogatása </t>
  </si>
  <si>
    <t xml:space="preserve">Budapest Főváros Önkormányzatának múzeumi, könyvtári és közművelődési támogatása </t>
  </si>
  <si>
    <t>Fővárosi kerületi önkormányzatok közművelődési támogatása</t>
  </si>
  <si>
    <t xml:space="preserve">Megyei könyvtár kistelepülési könyvtári célú kiegészítő támogatása </t>
  </si>
  <si>
    <t xml:space="preserve">Könyvtári, közművelődési és múzeumi feladatok támogatása összesen </t>
  </si>
  <si>
    <t xml:space="preserve">Színházművészeti szervezetek támogatása </t>
  </si>
  <si>
    <t>aa)</t>
  </si>
  <si>
    <t xml:space="preserve">A nemzeti minősítésű színházművészeti szervezetek támogatása </t>
  </si>
  <si>
    <t>aaa)</t>
  </si>
  <si>
    <t xml:space="preserve">A nemzeti minősítésű színházművészeti szervezetek művészeti támogatása </t>
  </si>
  <si>
    <t>aab)</t>
  </si>
  <si>
    <t xml:space="preserve">A nemzeti minősítésű színházművészeti szervezetek létesítmény-gazdálkodási célú működési támogatása </t>
  </si>
  <si>
    <t>ab)</t>
  </si>
  <si>
    <t xml:space="preserve">A kiemelt minősítésű színházművészeti szervezetek támogatása </t>
  </si>
  <si>
    <t>aba)</t>
  </si>
  <si>
    <t xml:space="preserve">A kiemelt minősítésű színházművészeti szervezetek művészeti támogatása </t>
  </si>
  <si>
    <t>abb)</t>
  </si>
  <si>
    <t xml:space="preserve">A kiemelt minősítésű színházművészeti szervezetek  létesítmény-gazdálkodási célú működési támogatása </t>
  </si>
  <si>
    <t xml:space="preserve">Táncművészeti szervezetek támogatása </t>
  </si>
  <si>
    <t>ba)</t>
  </si>
  <si>
    <t xml:space="preserve">A nemzeti minősítésű táncművészeti szervezetek művészeti támogatása </t>
  </si>
  <si>
    <t>bb)</t>
  </si>
  <si>
    <t xml:space="preserve">A nemzeti minősítésű táncművészeti szervezetek létesítmény-gazdálkodási célú működési támogatása </t>
  </si>
  <si>
    <t>bc)</t>
  </si>
  <si>
    <t xml:space="preserve">A kiemelt minősítésű táncművészeti szervezetek művészeti támogatása </t>
  </si>
  <si>
    <t>bd)</t>
  </si>
  <si>
    <t xml:space="preserve">A kiemelt minősítésű táncművészeti szervezetek létesítmény-gazdálkodási célú működési támogatása </t>
  </si>
  <si>
    <t xml:space="preserve">Zeneművészeti szervezetek támogatása </t>
  </si>
  <si>
    <t>ca)</t>
  </si>
  <si>
    <t xml:space="preserve">Zenekarok támogatása </t>
  </si>
  <si>
    <t>caa)</t>
  </si>
  <si>
    <t xml:space="preserve">A nemzeti minősítésű zenekarok támogatása </t>
  </si>
  <si>
    <t>cab)</t>
  </si>
  <si>
    <t xml:space="preserve">A kiemelt minősítésű zenekarok támogatása </t>
  </si>
  <si>
    <t>cb)</t>
  </si>
  <si>
    <t xml:space="preserve">Énekkarok támogatása </t>
  </si>
  <si>
    <t>cba)</t>
  </si>
  <si>
    <t xml:space="preserve">A nemzeti minősítésű énekkarok támogatása </t>
  </si>
  <si>
    <t>cbb)</t>
  </si>
  <si>
    <t xml:space="preserve">A kiemelt minősítésű énekkarok támogatása </t>
  </si>
  <si>
    <t>A települési önkormányzatok által fenntartott, illetve támogatott előadó-művészeti szervezetek támogatása összesen</t>
  </si>
  <si>
    <t xml:space="preserve"> A TELEPÜLÉSI ÖNKORMÁNYZATOK KULTURÁLIS FELADATAINAK TÁMOGATÁSA ÖSSZESEN </t>
  </si>
  <si>
    <r>
      <t xml:space="preserve">9.1.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</si>
  <si>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t>
  </si>
  <si>
    <t>Feladat megnevezése</t>
  </si>
  <si>
    <t>Összes bevétel, kiadás</t>
  </si>
  <si>
    <t>Száma</t>
  </si>
  <si>
    <t>Előirányzat-csoport, kiemelt előirányzat megnevezése</t>
  </si>
  <si>
    <t xml:space="preserve">Működési célú visszatérítendő támogatások kölcsönök visszatérülése </t>
  </si>
  <si>
    <t>Működési célú visszatérítendő támogatások kölcsönök igénybevétele</t>
  </si>
  <si>
    <t>Felhalmozási célú visszatérítendő támogatások kölcsönök visszatérülése</t>
  </si>
  <si>
    <t>Felhalmozási célú visszatérítendő támogatások kölcsönök igénybevétele</t>
  </si>
  <si>
    <t xml:space="preserve"> 10.</t>
  </si>
  <si>
    <t xml:space="preserve">    Rövid lejáratú  hitelek, kölcsönök felvétele</t>
  </si>
  <si>
    <t>BEVÉTELEK ÖSSZESEN: (9+16)</t>
  </si>
  <si>
    <r>
      <t xml:space="preserve">   - Egyéb felhalmozási célú támogatások államháztartáson kívülre (</t>
    </r>
    <r>
      <rPr>
        <b/>
        <sz val="8"/>
        <color theme="1"/>
        <rFont val="Times New Roman"/>
        <family val="1"/>
        <charset val="238"/>
      </rPr>
      <t>felhalmozási célú tőketartalék emelés Nonprofit Kft.-nél</t>
    </r>
    <r>
      <rPr>
        <sz val="8"/>
        <color theme="1"/>
        <rFont val="Times New Roman"/>
        <family val="1"/>
        <charset val="238"/>
      </rPr>
      <t>)</t>
    </r>
  </si>
  <si>
    <t xml:space="preserve">   Hosszú lejáratú hitelek, kölcsönök törlesztése</t>
  </si>
  <si>
    <t xml:space="preserve">   Likviditási célú hitelek, kölcsönök törlesztése pénzügyi vállalkozásnak</t>
  </si>
  <si>
    <t xml:space="preserve">   Rövid lejáratú hitelek, kölcsönök törlesztése</t>
  </si>
  <si>
    <t>Forgatási célú külföldi értékpapírok vásárlása</t>
  </si>
  <si>
    <t>Befektetési célú külföldi értékpapírok beváltása</t>
  </si>
  <si>
    <t>Külföldi értékpapírok beváltása</t>
  </si>
  <si>
    <t>Külföldi hitelek, kölcsönök törlesztése</t>
  </si>
  <si>
    <t>Éves engedélyezett létszám előirányzat (fő)</t>
  </si>
  <si>
    <t>Közfoglalkoztatottak létszáma (fő)</t>
  </si>
  <si>
    <t>Kerepesi Polgármesteri Hivatal</t>
  </si>
  <si>
    <t>Éves engedélyezett létszám előirányzat (fő) </t>
  </si>
  <si>
    <t>Közfoglalkoztatottak létszáma (fő) </t>
  </si>
  <si>
    <r>
      <t xml:space="preserve">9.3. melléklet </t>
    </r>
    <r>
      <rPr>
        <i/>
        <sz val="10"/>
        <color rgb="FF000000"/>
        <rFont val="Times New Roman"/>
        <family val="1"/>
        <charset val="238"/>
      </rPr>
      <t xml:space="preserve">a </t>
    </r>
    <r>
      <rPr>
        <i/>
        <sz val="10"/>
        <color theme="1"/>
        <rFont val="Times New Roman"/>
        <family val="1"/>
        <charset val="238"/>
      </rPr>
      <t>4/2018. (III.12.) önkormányzati rendelethez</t>
    </r>
  </si>
  <si>
    <t>Babaliget Bölcsőde</t>
  </si>
  <si>
    <t>Forrás Művelődési Ház</t>
  </si>
  <si>
    <t>5 fő</t>
  </si>
  <si>
    <t>Napközi-otthonos Óvoda</t>
  </si>
  <si>
    <t>Szabó Magda Városi és Iskolai Könyvtár</t>
  </si>
  <si>
    <r>
      <t xml:space="preserve">9.7. melléklet </t>
    </r>
    <r>
      <rPr>
        <i/>
        <sz val="10"/>
        <color rgb="FF000000"/>
        <rFont val="Times New Roman"/>
        <family val="1"/>
        <charset val="238"/>
      </rPr>
      <t xml:space="preserve">a </t>
    </r>
    <r>
      <rPr>
        <i/>
        <sz val="10"/>
        <color theme="1"/>
        <rFont val="Times New Roman"/>
        <family val="1"/>
        <charset val="238"/>
      </rPr>
      <t>4/2018. (III.12.) önkormányzati rendelethez</t>
    </r>
  </si>
  <si>
    <t>Szociális Alapszolgáltatási Központ</t>
  </si>
  <si>
    <r>
      <t xml:space="preserve">9.8.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</si>
  <si>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 irányítása alá tartozó költségvetési szervek összesen</t>
  </si>
  <si>
    <t>Elszámolásból származó bevételek</t>
  </si>
  <si>
    <t>Jelenlegi módosítás</t>
  </si>
  <si>
    <t>Központi, irányítószervi támogatás</t>
  </si>
  <si>
    <t xml:space="preserve"> </t>
  </si>
  <si>
    <t>Központi, irnyítószervi támogatások kiadása</t>
  </si>
  <si>
    <t>Elszámolásból származó bevétel</t>
  </si>
  <si>
    <t>Javasolt módosítás</t>
  </si>
  <si>
    <t>2019-re áthúzódó</t>
  </si>
  <si>
    <t>Ingatlan vásárlás</t>
  </si>
  <si>
    <t>2019. évi pénzügyi szükséglet</t>
  </si>
  <si>
    <t>2019. évi összes pénzügyi szükséglet</t>
  </si>
  <si>
    <t>Magtár tér útépítés és csapadékvíz elvezetés</t>
  </si>
  <si>
    <t>1.2.</t>
  </si>
  <si>
    <t>1.1.</t>
  </si>
  <si>
    <t>1.3.</t>
  </si>
  <si>
    <t>1.4.</t>
  </si>
  <si>
    <t>1.5.</t>
  </si>
  <si>
    <t>1.6.</t>
  </si>
  <si>
    <t>1.7.</t>
  </si>
  <si>
    <t>2.1.</t>
  </si>
  <si>
    <t>2.2.</t>
  </si>
  <si>
    <t>2.3.</t>
  </si>
  <si>
    <t>2.4.</t>
  </si>
  <si>
    <t>2.5.</t>
  </si>
  <si>
    <t>2.6.</t>
  </si>
  <si>
    <t>3.1.</t>
  </si>
  <si>
    <t>3.2.</t>
  </si>
  <si>
    <t>3.3.</t>
  </si>
  <si>
    <t>3.4.</t>
  </si>
  <si>
    <t>3.5.</t>
  </si>
  <si>
    <t>3.6.</t>
  </si>
  <si>
    <t>4.1.</t>
  </si>
  <si>
    <t>4.2.</t>
  </si>
  <si>
    <t>4.3.</t>
  </si>
  <si>
    <t>4.4.</t>
  </si>
  <si>
    <t>Sorszám</t>
  </si>
  <si>
    <t>Módosított előirányzat</t>
  </si>
  <si>
    <t>Kerepes Város Üzemeltetési Nkft.</t>
  </si>
  <si>
    <t>1.1</t>
  </si>
  <si>
    <t>1.3</t>
  </si>
  <si>
    <t>1.4</t>
  </si>
  <si>
    <t>1.5</t>
  </si>
  <si>
    <t>1.6</t>
  </si>
  <si>
    <t>1.7</t>
  </si>
  <si>
    <t>2.1</t>
  </si>
  <si>
    <t>2.2</t>
  </si>
  <si>
    <t>2.3</t>
  </si>
  <si>
    <t>2.4</t>
  </si>
  <si>
    <t>2.5</t>
  </si>
  <si>
    <t>2.6</t>
  </si>
  <si>
    <t>3.1</t>
  </si>
  <si>
    <t>3.2</t>
  </si>
  <si>
    <t>3.3</t>
  </si>
  <si>
    <t>3.4</t>
  </si>
  <si>
    <t>3.5</t>
  </si>
  <si>
    <t>3.6</t>
  </si>
  <si>
    <t>4.1</t>
  </si>
  <si>
    <t>4.2</t>
  </si>
  <si>
    <t>4.3</t>
  </si>
  <si>
    <t>4.4</t>
  </si>
  <si>
    <t>4.5</t>
  </si>
  <si>
    <t>4.6</t>
  </si>
  <si>
    <t>5.1</t>
  </si>
  <si>
    <t>5.2</t>
  </si>
  <si>
    <t>5.3</t>
  </si>
  <si>
    <t>5.4</t>
  </si>
  <si>
    <t>5.5</t>
  </si>
  <si>
    <t>5.6</t>
  </si>
  <si>
    <t>5.7</t>
  </si>
  <si>
    <t>5.8</t>
  </si>
  <si>
    <t>5.9</t>
  </si>
  <si>
    <t>5.10</t>
  </si>
  <si>
    <t>6.1</t>
  </si>
  <si>
    <t>6.2</t>
  </si>
  <si>
    <t>6.3</t>
  </si>
  <si>
    <t>6.4</t>
  </si>
  <si>
    <t>6.5</t>
  </si>
  <si>
    <t>7.1</t>
  </si>
  <si>
    <t>7.2</t>
  </si>
  <si>
    <t>7.3</t>
  </si>
  <si>
    <t>7.4</t>
  </si>
  <si>
    <t>8.1</t>
  </si>
  <si>
    <t>8.2</t>
  </si>
  <si>
    <t>8.3</t>
  </si>
  <si>
    <t>8.4</t>
  </si>
  <si>
    <t>101</t>
  </si>
  <si>
    <t>10.2</t>
  </si>
  <si>
    <t>10.3</t>
  </si>
  <si>
    <t>11.1</t>
  </si>
  <si>
    <t>11.2</t>
  </si>
  <si>
    <t>11.3</t>
  </si>
  <si>
    <t>11.4</t>
  </si>
  <si>
    <t>12.1</t>
  </si>
  <si>
    <t>12.2</t>
  </si>
  <si>
    <t>13.1</t>
  </si>
  <si>
    <t>13.2</t>
  </si>
  <si>
    <t>13.3</t>
  </si>
  <si>
    <t>13.4</t>
  </si>
  <si>
    <t>14</t>
  </si>
  <si>
    <t>1.2</t>
  </si>
  <si>
    <t>1.8</t>
  </si>
  <si>
    <t>1.9</t>
  </si>
  <si>
    <t>1.10</t>
  </si>
  <si>
    <t>1.11</t>
  </si>
  <si>
    <t>1.12</t>
  </si>
  <si>
    <t>1.13</t>
  </si>
  <si>
    <t>1.14</t>
  </si>
  <si>
    <t>1.15</t>
  </si>
  <si>
    <t>2.7</t>
  </si>
  <si>
    <t>2.8</t>
  </si>
  <si>
    <t>2.9</t>
  </si>
  <si>
    <t>2.10</t>
  </si>
  <si>
    <t>2.11</t>
  </si>
  <si>
    <t>2.12</t>
  </si>
  <si>
    <t>2.13</t>
  </si>
  <si>
    <t>7.5</t>
  </si>
  <si>
    <t>9.2. melléklet a 4/2018. (III.12.) önkormányzati rendelethez</t>
  </si>
  <si>
    <t>9.4. melléklet a 4/2018. (III.12.) önkormányzati rendelethez</t>
  </si>
  <si>
    <r>
      <t xml:space="preserve">Működési költségvetés kiadásai </t>
    </r>
    <r>
      <rPr>
        <sz val="8"/>
        <rFont val="Times New Roman"/>
        <family val="1"/>
        <charset val="238"/>
      </rPr>
      <t>(1.1+…+1.5.)</t>
    </r>
  </si>
  <si>
    <r>
      <t xml:space="preserve">Felhalmozási költségvetés kiadásai </t>
    </r>
    <r>
      <rPr>
        <sz val="8"/>
        <rFont val="Times New Roman"/>
        <family val="1"/>
        <charset val="238"/>
      </rPr>
      <t>(2.1.+2.3.+2.5.)</t>
    </r>
  </si>
  <si>
    <t>9.5. melléklet a 4/2018. (III.12.) önkormányzati rendelethez</t>
  </si>
  <si>
    <t>Módosított előirányzat 20/2018/. (XII. 3.)</t>
  </si>
  <si>
    <t>10,1</t>
  </si>
  <si>
    <t>Módosított előirányzat 20/2018. (XII. 3.)</t>
  </si>
  <si>
    <r>
      <t xml:space="preserve">3.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</si>
  <si>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6.1. melléklet a </t>
    </r>
    <r>
      <rPr>
        <i/>
        <sz val="8"/>
        <color theme="1"/>
        <rFont val="Times New Roman"/>
        <family val="1"/>
        <charset val="238"/>
      </rPr>
      <t>4/2018. (III.12.) önkormányzati rendelethez</t>
    </r>
  </si>
  <si>
    <t>Polgármesteri Hivatal/Intézmények</t>
  </si>
  <si>
    <t>Polgármesteri Hivatal/Intézmányek</t>
  </si>
  <si>
    <r>
      <t xml:space="preserve">2.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</si>
  <si>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6.3. melléklet a </t>
    </r>
    <r>
      <rPr>
        <i/>
        <sz val="8"/>
        <color theme="1"/>
        <rFont val="Times New Roman"/>
        <family val="1"/>
        <charset val="238"/>
      </rPr>
      <t>4/2018. (III.12.) önkormányzati rendelethez</t>
    </r>
  </si>
  <si>
    <r>
      <t xml:space="preserve">6.4. melléklet a </t>
    </r>
    <r>
      <rPr>
        <i/>
        <sz val="8"/>
        <color theme="1"/>
        <rFont val="Times New Roman"/>
        <family val="1"/>
        <charset val="238"/>
      </rPr>
      <t>4/2018. (III.12.) önkormányzati rendelethez</t>
    </r>
  </si>
  <si>
    <r>
      <t xml:space="preserve">7. melléklet a </t>
    </r>
    <r>
      <rPr>
        <i/>
        <sz val="8"/>
        <color theme="1"/>
        <rFont val="Times New Roman"/>
        <family val="1"/>
        <charset val="238"/>
      </rPr>
      <t>4/2018. (III.12.) önkormányzati rendelethez</t>
    </r>
  </si>
  <si>
    <r>
      <t xml:space="preserve">8. melléklet a </t>
    </r>
    <r>
      <rPr>
        <i/>
        <sz val="8"/>
        <color theme="1"/>
        <rFont val="Times New Roman"/>
        <family val="1"/>
        <charset val="238"/>
      </rPr>
      <t>4/2018. (III.12.) önkormányzati rendelethez</t>
    </r>
  </si>
  <si>
    <r>
      <t>Megyei önkormányzatok működésének támogatása</t>
    </r>
    <r>
      <rPr>
        <sz val="8"/>
        <color rgb="FF000000"/>
        <rFont val="Times New Roman"/>
        <family val="1"/>
        <charset val="238"/>
      </rPr>
      <t xml:space="preserve">  </t>
    </r>
  </si>
  <si>
    <r>
      <t>Óvodapedagógusok nevelő munkáját közvetlenül segítők bértámogatása</t>
    </r>
    <r>
      <rPr>
        <i/>
        <sz val="8"/>
        <color rgb="FF000000"/>
        <rFont val="Times New Roman"/>
        <family val="1"/>
        <charset val="238"/>
      </rPr>
      <t xml:space="preserve"> </t>
    </r>
  </si>
  <si>
    <r>
      <t>Óvodapedagógusok, és az óvodapedagógusok nevelő munkáját közvetlenül segítők bértámogatása</t>
    </r>
    <r>
      <rPr>
        <sz val="8"/>
        <color rgb="FF000000"/>
        <rFont val="Times New Roman"/>
        <family val="1"/>
        <charset val="238"/>
      </rPr>
      <t xml:space="preserve"> </t>
    </r>
  </si>
  <si>
    <r>
      <t>Óvodaműködtetési támogatás</t>
    </r>
    <r>
      <rPr>
        <sz val="8"/>
        <color rgb="FF000000"/>
        <rFont val="Times New Roman"/>
        <family val="1"/>
        <charset val="238"/>
      </rPr>
      <t xml:space="preserve"> </t>
    </r>
  </si>
  <si>
    <t>10.1</t>
  </si>
  <si>
    <t>9.6. melléklet a 4/2018.(III.12.) önkrományzati rendelethez</t>
  </si>
  <si>
    <t>Módosított előirányzat   1/2019.(I.23.)</t>
  </si>
  <si>
    <t>Módosított előirányzat  1/2019.(I.23.)</t>
  </si>
  <si>
    <t>Módosított előirányzat 1/2019.(I.23.)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</si>
</sst>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33" x14ac:knownFonts="1">
    <font>
      <sz val="11"/>
      <color theme="1"/>
      <name val="Calibri"/>
      <family val="2"/>
      <charset val="238"/>
      <scheme val="minor"/>
    </font>
    <font>
      <sz val="10"/>
      <color theme="1"/>
      <name val="Times New Roman"/>
      <family val="1"/>
      <charset val="238"/>
    </font>
    <font>
      <b/>
      <sz val="12"/>
      <color theme="1"/>
      <name val="Times New Roman"/>
      <family val="1"/>
      <charset val="238"/>
    </font>
    <font>
      <i/>
      <sz val="10"/>
      <color theme="1"/>
      <name val="Times New Roman"/>
      <family val="1"/>
      <charset val="238"/>
    </font>
    <font>
      <i/>
      <sz val="10"/>
      <color rgb="FF000000"/>
      <name val="Times New Roman"/>
      <family val="1"/>
      <charset val="238"/>
    </font>
    <font>
      <b/>
      <sz val="8"/>
      <color theme="1"/>
      <name val="Times New Roman"/>
      <family val="1"/>
      <charset val="238"/>
    </font>
    <font>
      <sz val="8"/>
      <color theme="1"/>
      <name val="Times New Roman"/>
      <family val="1"/>
      <charset val="238"/>
    </font>
    <font>
      <b/>
      <sz val="9"/>
      <color theme="1"/>
      <name val="Times New Roman"/>
      <family val="1"/>
      <charset val="238"/>
    </font>
    <font>
      <b/>
      <i/>
      <sz val="10"/>
      <color theme="1"/>
      <name val="Times New Roman"/>
      <family val="1"/>
      <charset val="238"/>
    </font>
    <font>
      <b/>
      <sz val="10"/>
      <color theme="1"/>
      <name val="Times New Roman"/>
      <family val="1"/>
      <charset val="238"/>
    </font>
    <font>
      <i/>
      <sz val="8"/>
      <color theme="1"/>
      <name val="Times New Roman"/>
      <family val="1"/>
      <charset val="238"/>
    </font>
    <font>
      <sz val="12"/>
      <color theme="1"/>
      <name val="Times New Roman"/>
      <family val="1"/>
      <charset val="238"/>
    </font>
    <font>
      <b/>
      <sz val="7"/>
      <color theme="1"/>
      <name val="Times New Roman"/>
      <family val="1"/>
      <charset val="238"/>
    </font>
    <font>
      <i/>
      <sz val="8"/>
      <color rgb="FFFFFFFF"/>
      <name val="Times New Roman"/>
      <family val="1"/>
      <charset val="238"/>
    </font>
    <font>
      <sz val="8"/>
      <color rgb="FFFFFFFF"/>
      <name val="Times New Roman"/>
      <family val="1"/>
      <charset val="238"/>
    </font>
    <font>
      <b/>
      <sz val="8"/>
      <color rgb="FF000000"/>
      <name val="Times New Roman"/>
      <family val="1"/>
      <charset val="238"/>
    </font>
    <font>
      <sz val="8"/>
      <color rgb="FF000000"/>
      <name val="Times New Roman"/>
      <family val="1"/>
      <charset val="238"/>
    </font>
    <font>
      <b/>
      <i/>
      <sz val="8"/>
      <color rgb="FF000000"/>
      <name val="Times New Roman"/>
      <family val="1"/>
      <charset val="238"/>
    </font>
    <font>
      <b/>
      <i/>
      <sz val="8"/>
      <color theme="1"/>
      <name val="Times New Roman"/>
      <family val="1"/>
      <charset val="238"/>
    </font>
    <font>
      <sz val="11"/>
      <color theme="1"/>
      <name val="Calibri"/>
      <family val="2"/>
      <charset val="238"/>
      <scheme val="minor"/>
    </font>
    <font>
      <sz val="8"/>
      <color rgb="FFFF0000"/>
      <name val="Times New Roman"/>
      <family val="1"/>
      <charset val="238"/>
    </font>
    <font>
      <sz val="8"/>
      <name val="Times New Roman"/>
      <family val="1"/>
      <charset val="238"/>
    </font>
    <font>
      <b/>
      <sz val="8"/>
      <name val="Times New Roman"/>
      <family val="1"/>
      <charset val="238"/>
    </font>
    <font>
      <i/>
      <sz val="10"/>
      <name val="Times New Roman"/>
      <family val="1"/>
      <charset val="238"/>
    </font>
    <font>
      <sz val="11"/>
      <name val="Calibri"/>
      <family val="2"/>
      <charset val="238"/>
      <scheme val="minor"/>
    </font>
    <font>
      <b/>
      <sz val="7"/>
      <name val="Times New Roman"/>
      <family val="1"/>
      <charset val="238"/>
    </font>
    <font>
      <sz val="10"/>
      <name val="Times New Roman"/>
      <family val="1"/>
      <charset val="238"/>
    </font>
    <font>
      <b/>
      <i/>
      <sz val="8"/>
      <name val="Times New Roman"/>
      <family val="1"/>
      <charset val="238"/>
    </font>
    <font>
      <sz val="12"/>
      <name val="Times New Roman"/>
      <family val="1"/>
      <charset val="238"/>
    </font>
    <font>
      <b/>
      <sz val="10"/>
      <name val="Times New Roman"/>
      <family val="1"/>
      <charset val="238"/>
    </font>
    <font>
      <sz val="8"/>
      <color theme="1"/>
      <name val="Calibri"/>
      <family val="2"/>
      <charset val="238"/>
      <scheme val="minor"/>
    </font>
    <font>
      <i/>
      <sz val="8"/>
      <color rgb="FF000000"/>
      <name val="Times New Roman"/>
      <family val="1"/>
      <charset val="238"/>
    </font>
    <font>
      <b/>
      <sz val="8"/>
      <color theme="1"/>
      <name val="Calibri"/>
      <family val="2"/>
      <charset val="238"/>
      <scheme val="minor"/>
    </font>
  </fonts>
  <fills count="3">
    <fill>
      <patternFill patternType="none"/>
    </fill>
    <fill>
      <patternFill patternType="gray125"/>
    </fill>
    <fill>
      <patternFill patternType="solid">
        <fgColor rgb="FFFFFFFF"/>
        <bgColor indexed="64"/>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9" fillId="0" borderId="0" applyFont="0" applyFill="0" applyBorder="0" applyAlignment="0" applyProtection="0"/>
  </cellStyleXfs>
  <cellXfs count="382">
    <xf numFmtId="0" fontId="0" fillId="0" borderId="0" xfId="0"/>
    <xf numFmtId="0" fontId="1" fillId="0" borderId="0" xfId="0" applyFont="1"/>
    <xf numFmtId="0" fontId="1" fillId="0" borderId="0" xfId="0" applyFont="1" applyAlignment="1">
      <alignment vertical="center"/>
    </xf>
    <xf numFmtId="0" fontId="6" fillId="0" borderId="0" xfId="0" applyFont="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inden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0" fontId="6" fillId="0" borderId="4" xfId="0" applyFont="1" applyBorder="1" applyAlignment="1">
      <alignment vertical="center"/>
    </xf>
    <xf numFmtId="0" fontId="7" fillId="0" borderId="4" xfId="0" applyFont="1" applyBorder="1" applyAlignment="1">
      <alignment vertical="center" wrapText="1"/>
    </xf>
    <xf numFmtId="3" fontId="5" fillId="0" borderId="4" xfId="0" applyNumberFormat="1" applyFont="1" applyBorder="1" applyAlignment="1">
      <alignment horizontal="right" vertical="center" wrapText="1"/>
    </xf>
    <xf numFmtId="0" fontId="1" fillId="0" borderId="0" xfId="0" applyFont="1" applyAlignment="1">
      <alignment vertical="center" wrapText="1"/>
    </xf>
    <xf numFmtId="0" fontId="11" fillId="0" borderId="0" xfId="0" applyFont="1" applyAlignment="1">
      <alignment vertical="center"/>
    </xf>
    <xf numFmtId="0" fontId="6" fillId="0" borderId="4" xfId="0" applyFont="1" applyBorder="1" applyAlignment="1">
      <alignment horizontal="left" vertical="center" wrapText="1" indent="1"/>
    </xf>
    <xf numFmtId="0" fontId="1" fillId="0" borderId="4" xfId="0" applyFont="1" applyBorder="1" applyAlignment="1">
      <alignment vertical="center" wrapText="1"/>
    </xf>
    <xf numFmtId="3" fontId="10" fillId="0" borderId="4" xfId="0" applyNumberFormat="1" applyFont="1" applyBorder="1" applyAlignment="1">
      <alignment horizontal="right" vertical="center" wrapText="1" indent="1"/>
    </xf>
    <xf numFmtId="0" fontId="10" fillId="0" borderId="4" xfId="0" applyFont="1" applyBorder="1" applyAlignment="1">
      <alignment horizontal="right" vertical="center" wrapText="1" indent="1"/>
    </xf>
    <xf numFmtId="0" fontId="10" fillId="0" borderId="4" xfId="0" applyFont="1" applyBorder="1" applyAlignment="1">
      <alignment horizontal="left" vertical="center" wrapText="1" indent="1"/>
    </xf>
    <xf numFmtId="0" fontId="6" fillId="0" borderId="4" xfId="0" applyFont="1" applyBorder="1" applyAlignment="1">
      <alignment horizontal="left" vertical="center" wrapText="1" indent="2"/>
    </xf>
    <xf numFmtId="3" fontId="6"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xf>
    <xf numFmtId="0" fontId="10" fillId="0" borderId="4" xfId="0" applyFont="1" applyBorder="1" applyAlignment="1">
      <alignment horizontal="left" vertical="center" indent="1"/>
    </xf>
    <xf numFmtId="0" fontId="10" fillId="0" borderId="4" xfId="0" applyFont="1" applyBorder="1" applyAlignment="1">
      <alignment vertical="center"/>
    </xf>
    <xf numFmtId="0" fontId="13" fillId="0" borderId="4" xfId="0" applyFont="1" applyBorder="1" applyAlignment="1">
      <alignment horizontal="right" vertical="center"/>
    </xf>
    <xf numFmtId="0" fontId="14" fillId="0" borderId="4" xfId="0" applyFont="1" applyBorder="1" applyAlignment="1">
      <alignment horizontal="right" vertical="center"/>
    </xf>
    <xf numFmtId="0" fontId="16" fillId="0" borderId="4" xfId="0" applyFont="1" applyBorder="1" applyAlignment="1">
      <alignment horizontal="center" vertical="center" wrapText="1"/>
    </xf>
    <xf numFmtId="0" fontId="16" fillId="0" borderId="4" xfId="0" applyFont="1" applyBorder="1" applyAlignment="1">
      <alignment horizontal="right" vertical="center" wrapText="1"/>
    </xf>
    <xf numFmtId="0" fontId="16" fillId="0" borderId="4" xfId="0" applyFont="1" applyBorder="1" applyAlignment="1">
      <alignment horizontal="justify" vertical="center" wrapText="1"/>
    </xf>
    <xf numFmtId="0" fontId="15" fillId="0" borderId="4" xfId="0" applyFont="1" applyBorder="1" applyAlignment="1">
      <alignment vertical="center"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7" fillId="0" borderId="4" xfId="0" applyFont="1" applyBorder="1" applyAlignment="1">
      <alignment horizontal="center" vertical="center" wrapText="1"/>
    </xf>
    <xf numFmtId="0" fontId="18" fillId="0" borderId="0" xfId="0" applyFont="1" applyAlignment="1">
      <alignment horizontal="right" vertical="center"/>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4" xfId="0" applyFont="1" applyBorder="1" applyAlignment="1">
      <alignment horizontal="right" vertical="center"/>
    </xf>
    <xf numFmtId="0" fontId="3" fillId="0" borderId="4" xfId="0" applyFont="1" applyBorder="1" applyAlignment="1">
      <alignment horizontal="right" vertical="center"/>
    </xf>
    <xf numFmtId="0" fontId="6" fillId="0" borderId="4" xfId="0" applyFont="1" applyBorder="1" applyAlignment="1">
      <alignment horizontal="right" vertical="center" wrapText="1" indent="1"/>
    </xf>
    <xf numFmtId="0" fontId="5" fillId="0" borderId="4" xfId="0" applyFont="1" applyBorder="1" applyAlignment="1">
      <alignment horizontal="center" vertical="center" wrapText="1"/>
    </xf>
    <xf numFmtId="0" fontId="6" fillId="0" borderId="0" xfId="0" applyFont="1" applyAlignment="1">
      <alignment horizontal="right" vertical="center" wrapText="1" indent="1"/>
    </xf>
    <xf numFmtId="0" fontId="1" fillId="0" borderId="0" xfId="0" applyFont="1" applyAlignment="1">
      <alignment vertical="center" wrapText="1"/>
    </xf>
    <xf numFmtId="0" fontId="1" fillId="0" borderId="4" xfId="0" applyFont="1" applyBorder="1"/>
    <xf numFmtId="0" fontId="18" fillId="0" borderId="4" xfId="0" applyFont="1" applyBorder="1" applyAlignment="1">
      <alignment horizontal="right" vertical="center"/>
    </xf>
    <xf numFmtId="0" fontId="3" fillId="0" borderId="0" xfId="0" applyFont="1" applyBorder="1" applyAlignment="1">
      <alignment horizontal="right" vertical="center" wrapTex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5" xfId="0" applyFont="1" applyBorder="1" applyAlignment="1">
      <alignment horizontal="center" vertical="center" wrapText="1"/>
    </xf>
    <xf numFmtId="0" fontId="9" fillId="0" borderId="4" xfId="0" applyFont="1" applyBorder="1" applyAlignment="1">
      <alignment horizontal="center" vertical="center" wrapText="1"/>
    </xf>
    <xf numFmtId="3" fontId="0" fillId="0" borderId="0" xfId="0" applyNumberFormat="1"/>
    <xf numFmtId="164" fontId="6" fillId="0" borderId="0" xfId="1" applyNumberFormat="1" applyFont="1"/>
    <xf numFmtId="164" fontId="6" fillId="0" borderId="4" xfId="1" applyNumberFormat="1" applyFont="1" applyBorder="1" applyAlignment="1">
      <alignment horizontal="right" vertical="center" wrapText="1" indent="1"/>
    </xf>
    <xf numFmtId="164" fontId="6" fillId="0" borderId="4" xfId="1" applyNumberFormat="1" applyFont="1" applyBorder="1"/>
    <xf numFmtId="164" fontId="5" fillId="0" borderId="4" xfId="1" applyNumberFormat="1" applyFont="1" applyBorder="1"/>
    <xf numFmtId="0" fontId="0" fillId="0" borderId="4" xfId="0" applyBorder="1"/>
    <xf numFmtId="0" fontId="5"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7" fillId="0" borderId="4" xfId="0" applyFont="1" applyBorder="1" applyAlignment="1">
      <alignment horizontal="center" vertical="center" wrapText="1"/>
    </xf>
    <xf numFmtId="0" fontId="5" fillId="0" borderId="4" xfId="0" applyFont="1" applyBorder="1" applyAlignment="1">
      <alignment vertical="center" wrapText="1"/>
    </xf>
    <xf numFmtId="0" fontId="6" fillId="0" borderId="4" xfId="0" applyFont="1" applyBorder="1" applyAlignment="1">
      <alignment vertical="center" wrapText="1"/>
    </xf>
    <xf numFmtId="3" fontId="5" fillId="0" borderId="5" xfId="0" applyNumberFormat="1" applyFont="1" applyBorder="1" applyAlignment="1">
      <alignment horizontal="right" vertical="center" wrapText="1" indent="1"/>
    </xf>
    <xf numFmtId="3" fontId="6" fillId="0" borderId="5" xfId="0" applyNumberFormat="1" applyFont="1" applyBorder="1" applyAlignment="1">
      <alignment horizontal="right" vertical="center" wrapText="1" indent="1"/>
    </xf>
    <xf numFmtId="0" fontId="6" fillId="0" borderId="5" xfId="0" applyFont="1" applyBorder="1" applyAlignment="1">
      <alignment horizontal="right" vertical="center" wrapText="1" indent="1"/>
    </xf>
    <xf numFmtId="0" fontId="5" fillId="0" borderId="5" xfId="0" applyFont="1" applyBorder="1" applyAlignment="1">
      <alignment horizontal="right" vertical="center" wrapText="1" indent="1"/>
    </xf>
    <xf numFmtId="3" fontId="6" fillId="0" borderId="0" xfId="0" applyNumberFormat="1" applyFont="1" applyBorder="1" applyAlignment="1">
      <alignment horizontal="right" vertical="center" wrapText="1" indent="1"/>
    </xf>
    <xf numFmtId="164" fontId="0" fillId="0" borderId="0" xfId="1" applyNumberFormat="1" applyFont="1"/>
    <xf numFmtId="164" fontId="0" fillId="0" borderId="4" xfId="1" applyNumberFormat="1" applyFont="1" applyBorder="1"/>
    <xf numFmtId="3" fontId="6" fillId="0" borderId="0" xfId="0" applyNumberFormat="1" applyFont="1" applyAlignment="1">
      <alignment horizontal="right" vertical="center" wrapText="1" indent="1"/>
    </xf>
    <xf numFmtId="164" fontId="5" fillId="0" borderId="4" xfId="1" applyNumberFormat="1" applyFont="1" applyBorder="1" applyAlignment="1">
      <alignment horizontal="right" vertical="center" wrapText="1" indent="1"/>
    </xf>
    <xf numFmtId="0" fontId="6" fillId="0" borderId="0" xfId="0" applyFont="1" applyBorder="1" applyAlignment="1">
      <alignment vertical="center" wrapText="1"/>
    </xf>
    <xf numFmtId="0" fontId="1" fillId="0" borderId="4" xfId="0" applyFont="1" applyBorder="1" applyAlignment="1">
      <alignment vertical="center"/>
    </xf>
    <xf numFmtId="0" fontId="12"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3" fontId="6" fillId="0" borderId="4" xfId="0" applyNumberFormat="1" applyFont="1" applyFill="1" applyBorder="1" applyAlignment="1">
      <alignment horizontal="right" vertical="center" wrapText="1"/>
    </xf>
    <xf numFmtId="3" fontId="21" fillId="0" borderId="4" xfId="0" applyNumberFormat="1" applyFont="1" applyBorder="1" applyAlignment="1">
      <alignment horizontal="right" vertical="center" wrapText="1"/>
    </xf>
    <xf numFmtId="3" fontId="6" fillId="0" borderId="0" xfId="0" applyNumberFormat="1" applyFont="1" applyFill="1" applyBorder="1" applyAlignment="1">
      <alignment horizontal="right" vertical="center"/>
    </xf>
    <xf numFmtId="3" fontId="6" fillId="0" borderId="4" xfId="0" applyNumberFormat="1" applyFont="1" applyBorder="1" applyAlignment="1">
      <alignment vertical="center" wrapText="1"/>
    </xf>
    <xf numFmtId="49" fontId="6" fillId="0" borderId="4" xfId="0" applyNumberFormat="1" applyFont="1" applyBorder="1" applyAlignment="1">
      <alignment horizontal="left" vertical="center" wrapText="1" indent="1"/>
    </xf>
    <xf numFmtId="0" fontId="21" fillId="0" borderId="4" xfId="0" applyFont="1" applyBorder="1" applyAlignment="1">
      <alignment vertical="center" wrapText="1"/>
    </xf>
    <xf numFmtId="3" fontId="22" fillId="0" borderId="4" xfId="0" applyNumberFormat="1" applyFont="1" applyBorder="1" applyAlignment="1">
      <alignment horizontal="right" vertical="center" wrapText="1" indent="1"/>
    </xf>
    <xf numFmtId="0" fontId="21" fillId="0" borderId="5" xfId="0" applyFont="1" applyBorder="1" applyAlignment="1">
      <alignment horizontal="left" vertical="center" wrapText="1"/>
    </xf>
    <xf numFmtId="3" fontId="6" fillId="0" borderId="4" xfId="0" applyNumberFormat="1" applyFont="1" applyBorder="1" applyAlignment="1">
      <alignment horizontal="center" vertical="center" wrapText="1"/>
    </xf>
    <xf numFmtId="0" fontId="21" fillId="0" borderId="4" xfId="0" applyFont="1" applyBorder="1" applyAlignment="1">
      <alignment horizontal="right" vertical="center" wrapText="1" indent="1"/>
    </xf>
    <xf numFmtId="164" fontId="21" fillId="0" borderId="4" xfId="1" applyNumberFormat="1" applyFont="1" applyBorder="1"/>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right" vertical="center" wrapText="1" indent="1"/>
    </xf>
    <xf numFmtId="0" fontId="6" fillId="0" borderId="4" xfId="0" applyFont="1" applyFill="1" applyBorder="1" applyAlignment="1">
      <alignment horizontal="right" vertical="center" wrapText="1" indent="1"/>
    </xf>
    <xf numFmtId="164" fontId="6" fillId="0" borderId="4" xfId="1" applyNumberFormat="1" applyFont="1" applyFill="1" applyBorder="1"/>
    <xf numFmtId="164" fontId="5" fillId="0" borderId="4" xfId="1" applyNumberFormat="1" applyFont="1" applyFill="1" applyBorder="1"/>
    <xf numFmtId="0" fontId="5" fillId="0" borderId="4" xfId="0" applyFont="1" applyFill="1" applyBorder="1" applyAlignment="1">
      <alignment horizontal="left" vertical="center" wrapText="1"/>
    </xf>
    <xf numFmtId="3" fontId="5" fillId="0" borderId="4" xfId="0" applyNumberFormat="1" applyFont="1" applyFill="1" applyBorder="1" applyAlignment="1">
      <alignment horizontal="right" vertical="center" wrapText="1" indent="1"/>
    </xf>
    <xf numFmtId="0" fontId="5" fillId="0" borderId="4" xfId="0" applyFont="1" applyFill="1" applyBorder="1" applyAlignment="1">
      <alignment horizontal="right" vertical="center" wrapText="1" indent="1"/>
    </xf>
    <xf numFmtId="0" fontId="0" fillId="0" borderId="0" xfId="0" applyFill="1"/>
    <xf numFmtId="0" fontId="1" fillId="0" borderId="12" xfId="0" applyFont="1" applyFill="1" applyBorder="1" applyAlignment="1">
      <alignment horizontal="left" vertical="center" wrapText="1"/>
    </xf>
    <xf numFmtId="0" fontId="1" fillId="0" borderId="12" xfId="0" applyFont="1" applyFill="1" applyBorder="1"/>
    <xf numFmtId="0" fontId="18" fillId="0" borderId="4" xfId="0" applyFont="1" applyFill="1" applyBorder="1" applyAlignment="1">
      <alignment horizontal="right" vertical="center"/>
    </xf>
    <xf numFmtId="0" fontId="18" fillId="0" borderId="12" xfId="0" applyFont="1" applyFill="1" applyBorder="1" applyAlignment="1">
      <alignment horizontal="right" vertical="center"/>
    </xf>
    <xf numFmtId="164" fontId="6" fillId="0" borderId="0" xfId="1" applyNumberFormat="1" applyFont="1" applyFill="1"/>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4" xfId="0" applyFont="1" applyFill="1" applyBorder="1" applyAlignment="1">
      <alignment horizontal="right" vertical="center" wrapText="1" indent="1"/>
    </xf>
    <xf numFmtId="164" fontId="21" fillId="0" borderId="4" xfId="1" applyNumberFormat="1" applyFont="1" applyFill="1" applyBorder="1"/>
    <xf numFmtId="0" fontId="20" fillId="0" borderId="6" xfId="0" applyFont="1" applyFill="1" applyBorder="1" applyAlignment="1">
      <alignment vertical="center" wrapText="1"/>
    </xf>
    <xf numFmtId="49" fontId="1"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xf numFmtId="0" fontId="18" fillId="0" borderId="0" xfId="0" applyFont="1" applyFill="1" applyBorder="1" applyAlignment="1">
      <alignment horizontal="right" vertical="center"/>
    </xf>
    <xf numFmtId="0" fontId="6"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49" fontId="5" fillId="0" borderId="7"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0" fontId="5" fillId="0" borderId="8" xfId="0" applyFont="1" applyFill="1" applyBorder="1" applyAlignment="1">
      <alignment vertical="center" wrapText="1"/>
    </xf>
    <xf numFmtId="3" fontId="5" fillId="0"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9" fillId="0" borderId="4" xfId="0" applyNumberFormat="1" applyFont="1" applyFill="1" applyBorder="1" applyAlignment="1">
      <alignment vertical="center"/>
    </xf>
    <xf numFmtId="0" fontId="9" fillId="0" borderId="4" xfId="0" applyFont="1" applyFill="1" applyBorder="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49" fontId="0" fillId="0" borderId="0" xfId="0" applyNumberFormat="1" applyFill="1"/>
    <xf numFmtId="0" fontId="0" fillId="0" borderId="0" xfId="0" applyFill="1" applyAlignment="1">
      <alignment horizontal="left" wrapText="1"/>
    </xf>
    <xf numFmtId="0" fontId="24" fillId="0" borderId="0" xfId="0" applyFont="1"/>
    <xf numFmtId="0" fontId="27" fillId="0" borderId="4" xfId="0" applyFont="1" applyBorder="1" applyAlignment="1">
      <alignment horizontal="right" vertical="center"/>
    </xf>
    <xf numFmtId="0" fontId="21" fillId="0" borderId="4" xfId="0" applyFont="1" applyBorder="1"/>
    <xf numFmtId="0" fontId="25" fillId="0" borderId="4" xfId="0" applyFont="1" applyBorder="1" applyAlignment="1">
      <alignment vertical="center" wrapText="1"/>
    </xf>
    <xf numFmtId="0" fontId="25"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horizontal="right" vertical="center" wrapText="1" indent="1"/>
    </xf>
    <xf numFmtId="0" fontId="22" fillId="0" borderId="4" xfId="0" applyFont="1" applyBorder="1" applyAlignment="1">
      <alignment horizontal="right" vertical="center" wrapText="1" indent="1"/>
    </xf>
    <xf numFmtId="0" fontId="21" fillId="0" borderId="5" xfId="0" applyFont="1" applyBorder="1" applyAlignment="1">
      <alignment horizontal="right" vertical="center" wrapText="1" indent="1"/>
    </xf>
    <xf numFmtId="3" fontId="22" fillId="0" borderId="4" xfId="0" applyNumberFormat="1" applyFont="1" applyBorder="1"/>
    <xf numFmtId="164" fontId="22" fillId="0" borderId="4" xfId="1" applyNumberFormat="1" applyFont="1" applyBorder="1"/>
    <xf numFmtId="3" fontId="21" fillId="0" borderId="4" xfId="0" applyNumberFormat="1" applyFont="1" applyBorder="1" applyAlignment="1">
      <alignment horizontal="right" vertical="center" wrapText="1" indent="1"/>
    </xf>
    <xf numFmtId="3" fontId="21" fillId="0" borderId="4" xfId="0" applyNumberFormat="1" applyFont="1" applyBorder="1"/>
    <xf numFmtId="164" fontId="22" fillId="0" borderId="4" xfId="0" applyNumberFormat="1" applyFont="1" applyBorder="1"/>
    <xf numFmtId="0" fontId="21" fillId="0" borderId="5" xfId="0" applyFont="1" applyBorder="1" applyAlignment="1">
      <alignment horizontal="center" vertical="center" wrapText="1"/>
    </xf>
    <xf numFmtId="0" fontId="21" fillId="0" borderId="0" xfId="0" applyFont="1"/>
    <xf numFmtId="164" fontId="21" fillId="0" borderId="0" xfId="1" applyNumberFormat="1" applyFont="1"/>
    <xf numFmtId="3" fontId="21" fillId="0" borderId="0" xfId="0" applyNumberFormat="1" applyFont="1"/>
    <xf numFmtId="164" fontId="22" fillId="0" borderId="4" xfId="1" applyNumberFormat="1" applyFont="1" applyFill="1" applyBorder="1" applyAlignment="1">
      <alignment vertical="center" wrapText="1"/>
    </xf>
    <xf numFmtId="0" fontId="26"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vertical="center"/>
    </xf>
    <xf numFmtId="0" fontId="26" fillId="0" borderId="0" xfId="0" applyFont="1"/>
    <xf numFmtId="0" fontId="27" fillId="0" borderId="0" xfId="0" applyFont="1" applyAlignment="1">
      <alignment horizontal="right" vertical="center"/>
    </xf>
    <xf numFmtId="0" fontId="21" fillId="0" borderId="4" xfId="0" applyFont="1" applyBorder="1" applyAlignment="1">
      <alignment vertical="center"/>
    </xf>
    <xf numFmtId="0" fontId="26" fillId="0" borderId="4" xfId="0" applyFont="1" applyBorder="1" applyAlignment="1">
      <alignment vertical="center" wrapText="1"/>
    </xf>
    <xf numFmtId="0" fontId="26" fillId="0" borderId="12" xfId="0" applyFont="1" applyBorder="1" applyAlignment="1">
      <alignment vertical="center"/>
    </xf>
    <xf numFmtId="0" fontId="26" fillId="0" borderId="12" xfId="0" applyFont="1" applyBorder="1"/>
    <xf numFmtId="0" fontId="27" fillId="0" borderId="12" xfId="0" applyFont="1" applyBorder="1" applyAlignment="1">
      <alignment horizontal="right" vertical="center"/>
    </xf>
    <xf numFmtId="164" fontId="21" fillId="0" borderId="0" xfId="1" applyNumberFormat="1" applyFont="1" applyFill="1"/>
    <xf numFmtId="0" fontId="24" fillId="0" borderId="0" xfId="0" applyFont="1" applyFill="1"/>
    <xf numFmtId="0" fontId="25"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6" fillId="0" borderId="4" xfId="0" applyFont="1" applyFill="1" applyBorder="1" applyAlignment="1">
      <alignment vertical="center"/>
    </xf>
    <xf numFmtId="0" fontId="27" fillId="0" borderId="4" xfId="0" applyFont="1" applyFill="1" applyBorder="1" applyAlignment="1">
      <alignment horizontal="right" vertical="center"/>
    </xf>
    <xf numFmtId="0" fontId="2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4" xfId="0" applyFont="1" applyFill="1" applyBorder="1" applyAlignment="1">
      <alignment horizontal="right" vertical="center" wrapText="1" indent="1"/>
    </xf>
    <xf numFmtId="0" fontId="21" fillId="0" borderId="4" xfId="0" applyFont="1" applyFill="1" applyBorder="1" applyAlignment="1">
      <alignment vertical="center" wrapText="1"/>
    </xf>
    <xf numFmtId="3" fontId="22" fillId="0" borderId="4" xfId="0" applyNumberFormat="1" applyFont="1" applyFill="1" applyBorder="1" applyAlignment="1">
      <alignment horizontal="right" vertical="center" wrapText="1" indent="1"/>
    </xf>
    <xf numFmtId="164" fontId="22" fillId="0" borderId="4" xfId="1" applyNumberFormat="1" applyFont="1" applyFill="1" applyBorder="1"/>
    <xf numFmtId="3" fontId="21" fillId="0" borderId="4" xfId="0" applyNumberFormat="1" applyFont="1" applyFill="1" applyBorder="1" applyAlignment="1">
      <alignment horizontal="right" vertical="center" wrapText="1" indent="1"/>
    </xf>
    <xf numFmtId="3" fontId="24" fillId="0" borderId="0" xfId="0" applyNumberFormat="1" applyFont="1" applyFill="1"/>
    <xf numFmtId="164" fontId="21" fillId="0" borderId="4" xfId="1" applyNumberFormat="1" applyFont="1" applyFill="1" applyBorder="1" applyAlignment="1">
      <alignment horizontal="right" vertical="center" wrapText="1" indent="1"/>
    </xf>
    <xf numFmtId="0" fontId="26" fillId="0" borderId="0" xfId="0" applyFont="1" applyFill="1" applyAlignment="1">
      <alignment vertical="center" wrapText="1"/>
    </xf>
    <xf numFmtId="0" fontId="21"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xf numFmtId="0" fontId="27" fillId="0" borderId="0" xfId="0" applyFont="1" applyFill="1" applyAlignment="1">
      <alignment horizontal="right" vertical="center"/>
    </xf>
    <xf numFmtId="0" fontId="21" fillId="0" borderId="4" xfId="0" applyFont="1" applyFill="1" applyBorder="1" applyAlignment="1">
      <alignment vertical="center"/>
    </xf>
    <xf numFmtId="0" fontId="26" fillId="0" borderId="4" xfId="0" applyFont="1" applyFill="1" applyBorder="1" applyAlignment="1">
      <alignment vertical="center" wrapText="1"/>
    </xf>
    <xf numFmtId="0" fontId="28" fillId="0" borderId="0" xfId="0" applyFont="1" applyFill="1" applyAlignment="1">
      <alignment vertical="center"/>
    </xf>
    <xf numFmtId="164" fontId="24" fillId="0" borderId="0" xfId="0" applyNumberFormat="1" applyFont="1" applyFill="1"/>
    <xf numFmtId="3" fontId="26" fillId="0" borderId="4" xfId="0" applyNumberFormat="1" applyFont="1" applyFill="1" applyBorder="1" applyAlignment="1">
      <alignment vertical="center" wrapText="1"/>
    </xf>
    <xf numFmtId="0" fontId="29" fillId="0" borderId="4"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xf numFmtId="0" fontId="26" fillId="0" borderId="12" xfId="0" applyFont="1" applyFill="1" applyBorder="1" applyAlignment="1">
      <alignment vertical="center"/>
    </xf>
    <xf numFmtId="0" fontId="26" fillId="0" borderId="12" xfId="0" applyFont="1" applyFill="1" applyBorder="1"/>
    <xf numFmtId="0" fontId="27" fillId="0" borderId="12" xfId="0" applyFont="1" applyFill="1" applyBorder="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5" fillId="0" borderId="4" xfId="0" applyFont="1" applyFill="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indent="1"/>
    </xf>
    <xf numFmtId="49" fontId="0" fillId="0" borderId="0" xfId="0" applyNumberFormat="1"/>
    <xf numFmtId="49" fontId="5" fillId="0" borderId="4" xfId="0" applyNumberFormat="1" applyFont="1" applyBorder="1" applyAlignment="1">
      <alignment vertical="center" wrapText="1"/>
    </xf>
    <xf numFmtId="49" fontId="6"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Alignment="1">
      <alignment vertical="center" wrapText="1"/>
    </xf>
    <xf numFmtId="0" fontId="30" fillId="0" borderId="0" xfId="0" applyFont="1"/>
    <xf numFmtId="0" fontId="10" fillId="0" borderId="0" xfId="0" applyFont="1" applyAlignment="1">
      <alignment vertical="center" wrapText="1"/>
    </xf>
    <xf numFmtId="0" fontId="5" fillId="0" borderId="0" xfId="0" applyFont="1" applyAlignment="1">
      <alignment horizontal="center" vertical="center" wrapText="1"/>
    </xf>
    <xf numFmtId="3" fontId="30" fillId="0" borderId="0" xfId="0" applyNumberFormat="1" applyFont="1"/>
    <xf numFmtId="0" fontId="6" fillId="0" borderId="0" xfId="0" applyFont="1" applyAlignment="1">
      <alignment vertical="center"/>
    </xf>
    <xf numFmtId="0" fontId="6" fillId="0" borderId="0" xfId="0" applyFont="1"/>
    <xf numFmtId="0" fontId="5" fillId="0" borderId="0" xfId="0" applyFont="1" applyAlignment="1">
      <alignment horizontal="center" vertical="center"/>
    </xf>
    <xf numFmtId="0" fontId="10" fillId="0" borderId="4" xfId="0" applyFont="1" applyBorder="1" applyAlignment="1">
      <alignment horizontal="right" vertical="center"/>
    </xf>
    <xf numFmtId="0" fontId="10" fillId="0" borderId="0" xfId="0" applyFont="1" applyAlignment="1">
      <alignment vertical="center" textRotation="180" wrapText="1"/>
    </xf>
    <xf numFmtId="0" fontId="16" fillId="0" borderId="4" xfId="0" applyFont="1" applyBorder="1" applyAlignment="1">
      <alignment horizontal="left" vertical="center" wrapText="1" indent="1"/>
    </xf>
    <xf numFmtId="3" fontId="6" fillId="0" borderId="0" xfId="0" applyNumberFormat="1" applyFont="1"/>
    <xf numFmtId="164" fontId="30" fillId="0" borderId="0" xfId="1" applyNumberFormat="1" applyFont="1"/>
    <xf numFmtId="0" fontId="18" fillId="0" borderId="0" xfId="0" applyFont="1" applyAlignment="1">
      <alignment horizontal="right" vertical="center" wrapText="1"/>
    </xf>
    <xf numFmtId="0" fontId="5" fillId="0" borderId="4" xfId="0" applyFont="1" applyBorder="1" applyAlignment="1">
      <alignment horizontal="left" vertical="center" wrapText="1"/>
    </xf>
    <xf numFmtId="0" fontId="8" fillId="0" borderId="4" xfId="0" applyFont="1" applyBorder="1" applyAlignment="1">
      <alignment horizontal="right" vertical="center" wrapText="1"/>
    </xf>
    <xf numFmtId="3" fontId="0" fillId="0" borderId="0" xfId="0" applyNumberFormat="1" applyFill="1"/>
    <xf numFmtId="164" fontId="0" fillId="0" borderId="0" xfId="1" applyNumberFormat="1" applyFont="1" applyFill="1"/>
    <xf numFmtId="49" fontId="30" fillId="0" borderId="0" xfId="0" applyNumberFormat="1" applyFont="1"/>
    <xf numFmtId="0" fontId="30" fillId="0" borderId="0" xfId="0" applyFont="1" applyAlignment="1">
      <alignment wrapText="1"/>
    </xf>
    <xf numFmtId="0" fontId="31" fillId="0" borderId="0" xfId="0" applyFont="1" applyAlignment="1">
      <alignment horizontal="center" vertical="center"/>
    </xf>
    <xf numFmtId="0" fontId="5" fillId="0" borderId="4" xfId="0" applyFont="1" applyBorder="1" applyAlignment="1">
      <alignment vertical="center"/>
    </xf>
    <xf numFmtId="0" fontId="31" fillId="0" borderId="4" xfId="0" applyFont="1" applyBorder="1" applyAlignment="1">
      <alignment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vertical="center" wrapText="1"/>
    </xf>
    <xf numFmtId="3" fontId="6" fillId="2" borderId="4" xfId="0" applyNumberFormat="1" applyFont="1" applyFill="1" applyBorder="1" applyAlignment="1">
      <alignment horizontal="right" vertical="center" wrapText="1"/>
    </xf>
    <xf numFmtId="0" fontId="30" fillId="0" borderId="4" xfId="0" applyFont="1" applyBorder="1"/>
    <xf numFmtId="0" fontId="5" fillId="2" borderId="4" xfId="0" applyFont="1" applyFill="1" applyBorder="1" applyAlignment="1">
      <alignment vertical="center" wrapText="1"/>
    </xf>
    <xf numFmtId="3" fontId="5" fillId="2" borderId="4" xfId="0" applyNumberFormat="1" applyFont="1" applyFill="1" applyBorder="1" applyAlignment="1">
      <alignment horizontal="right" vertical="center" wrapText="1"/>
    </xf>
    <xf numFmtId="0" fontId="6" fillId="2" borderId="0" xfId="0" applyFont="1" applyFill="1" applyAlignment="1">
      <alignment vertical="center" wrapText="1"/>
    </xf>
    <xf numFmtId="0" fontId="6" fillId="2" borderId="4" xfId="0" applyFont="1" applyFill="1" applyBorder="1" applyAlignment="1">
      <alignment horizontal="justify" vertical="center" wrapText="1"/>
    </xf>
    <xf numFmtId="0" fontId="32" fillId="0" borderId="4" xfId="0" applyFont="1" applyBorder="1"/>
    <xf numFmtId="0" fontId="31" fillId="0" borderId="4" xfId="0" applyFont="1" applyBorder="1" applyAlignment="1">
      <alignment horizontal="righ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horizontal="right" vertical="center" wrapText="1"/>
    </xf>
    <xf numFmtId="0" fontId="6" fillId="0" borderId="4" xfId="0" applyFont="1" applyFill="1" applyBorder="1" applyAlignment="1">
      <alignment horizontal="left" vertical="center" wrapText="1" indent="1"/>
    </xf>
    <xf numFmtId="0" fontId="6" fillId="0" borderId="0" xfId="0" applyFont="1" applyAlignment="1">
      <alignment vertical="top"/>
    </xf>
    <xf numFmtId="0" fontId="5" fillId="0" borderId="4" xfId="0" applyFont="1" applyBorder="1" applyAlignment="1">
      <alignment horizontal="right" vertical="center" wrapText="1"/>
    </xf>
    <xf numFmtId="0" fontId="15" fillId="0" borderId="4" xfId="0" applyFont="1" applyBorder="1" applyAlignment="1">
      <alignment horizontal="right" vertical="center"/>
    </xf>
    <xf numFmtId="3" fontId="15" fillId="0" borderId="4" xfId="0" applyNumberFormat="1" applyFont="1" applyBorder="1" applyAlignment="1">
      <alignment horizontal="right" vertical="center"/>
    </xf>
    <xf numFmtId="3" fontId="16" fillId="0" borderId="4" xfId="0" applyNumberFormat="1" applyFont="1" applyBorder="1" applyAlignment="1">
      <alignment horizontal="right" vertical="center"/>
    </xf>
    <xf numFmtId="3" fontId="31" fillId="0" borderId="4" xfId="0" applyNumberFormat="1" applyFont="1" applyBorder="1" applyAlignment="1">
      <alignment horizontal="right" vertical="center"/>
    </xf>
    <xf numFmtId="0" fontId="16" fillId="0" borderId="4" xfId="0" applyFont="1" applyBorder="1" applyAlignment="1">
      <alignment horizontal="right" vertical="center"/>
    </xf>
    <xf numFmtId="0" fontId="31" fillId="0" borderId="4" xfId="0" applyFont="1" applyBorder="1" applyAlignment="1">
      <alignment horizontal="right" vertical="center"/>
    </xf>
    <xf numFmtId="0" fontId="6" fillId="0" borderId="4" xfId="0" applyFont="1" applyBorder="1"/>
    <xf numFmtId="3" fontId="6" fillId="0" borderId="4" xfId="0" applyNumberFormat="1" applyFont="1" applyBorder="1"/>
    <xf numFmtId="0" fontId="10" fillId="0" borderId="0" xfId="0" applyFont="1" applyAlignment="1">
      <alignment horizontal="right"/>
    </xf>
    <xf numFmtId="49" fontId="1" fillId="0" borderId="0" xfId="0" applyNumberFormat="1" applyFont="1" applyAlignment="1">
      <alignment vertical="center"/>
    </xf>
    <xf numFmtId="49" fontId="6"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2" fillId="0" borderId="4" xfId="0" applyNumberFormat="1" applyFont="1" applyBorder="1" applyAlignment="1">
      <alignment horizontal="center" vertical="center" wrapText="1"/>
    </xf>
    <xf numFmtId="49" fontId="1" fillId="0" borderId="4" xfId="0" applyNumberFormat="1" applyFont="1" applyBorder="1" applyAlignment="1">
      <alignment vertical="center"/>
    </xf>
    <xf numFmtId="49" fontId="1" fillId="0" borderId="0" xfId="0" applyNumberFormat="1" applyFont="1" applyAlignment="1">
      <alignment vertical="center" wrapText="1"/>
    </xf>
    <xf numFmtId="49" fontId="6" fillId="0" borderId="0" xfId="0" applyNumberFormat="1" applyFont="1" applyAlignment="1">
      <alignment vertical="center" wrapText="1"/>
    </xf>
    <xf numFmtId="49" fontId="11" fillId="0" borderId="0" xfId="0" applyNumberFormat="1" applyFont="1" applyAlignment="1">
      <alignment vertical="center"/>
    </xf>
    <xf numFmtId="49" fontId="28" fillId="0" borderId="0" xfId="0" applyNumberFormat="1" applyFont="1" applyAlignment="1">
      <alignment vertical="center"/>
    </xf>
    <xf numFmtId="49" fontId="25" fillId="0" borderId="4" xfId="0" applyNumberFormat="1" applyFont="1" applyBorder="1" applyAlignment="1">
      <alignment horizontal="center" vertical="center" wrapText="1"/>
    </xf>
    <xf numFmtId="49" fontId="26" fillId="0" borderId="4" xfId="0" applyNumberFormat="1" applyFont="1" applyBorder="1" applyAlignment="1">
      <alignment vertical="center"/>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6" fillId="0" borderId="0" xfId="0" applyNumberFormat="1" applyFont="1" applyAlignment="1">
      <alignment vertical="center" wrapText="1"/>
    </xf>
    <xf numFmtId="49" fontId="21" fillId="0" borderId="0" xfId="0" applyNumberFormat="1" applyFont="1" applyAlignment="1">
      <alignment vertical="center" wrapText="1"/>
    </xf>
    <xf numFmtId="49" fontId="26" fillId="0" borderId="0" xfId="0" applyNumberFormat="1" applyFont="1" applyAlignment="1">
      <alignment vertical="center"/>
    </xf>
    <xf numFmtId="49" fontId="26" fillId="0" borderId="4" xfId="0" applyNumberFormat="1" applyFont="1" applyBorder="1" applyAlignment="1">
      <alignment vertical="center" wrapText="1"/>
    </xf>
    <xf numFmtId="49" fontId="24" fillId="0" borderId="0" xfId="0" applyNumberFormat="1" applyFont="1"/>
    <xf numFmtId="164" fontId="0" fillId="0" borderId="0" xfId="0" applyNumberFormat="1" applyFill="1"/>
    <xf numFmtId="164" fontId="6" fillId="0" borderId="0" xfId="0" applyNumberFormat="1" applyFont="1"/>
    <xf numFmtId="0" fontId="21" fillId="0" borderId="5" xfId="0" applyFont="1" applyFill="1" applyBorder="1" applyAlignment="1">
      <alignment horizontal="left" vertical="center" wrapText="1"/>
    </xf>
    <xf numFmtId="0" fontId="2" fillId="0" borderId="0" xfId="0" applyFont="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3" fillId="0" borderId="4" xfId="0"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0" xfId="0" applyFont="1" applyBorder="1" applyAlignment="1">
      <alignment horizontal="center" vertical="center"/>
    </xf>
    <xf numFmtId="0" fontId="10" fillId="0" borderId="4" xfId="0" applyFont="1" applyBorder="1" applyAlignment="1">
      <alignment horizontal="center" vertical="center"/>
    </xf>
    <xf numFmtId="0" fontId="5" fillId="0" borderId="4" xfId="0" applyFont="1" applyBorder="1" applyAlignment="1">
      <alignment horizontal="center" vertical="center" textRotation="90"/>
    </xf>
    <xf numFmtId="0" fontId="5" fillId="0" borderId="0" xfId="0" applyFont="1" applyAlignment="1">
      <alignment horizontal="center" vertical="center"/>
    </xf>
    <xf numFmtId="0" fontId="5" fillId="0" borderId="0" xfId="0" applyFont="1" applyAlignment="1">
      <alignment horizontal="center" vertical="center" wrapText="1"/>
    </xf>
    <xf numFmtId="0" fontId="10"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1"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31" fillId="0" borderId="0" xfId="0" applyFont="1" applyAlignment="1">
      <alignment horizontal="center" vertical="center"/>
    </xf>
    <xf numFmtId="0" fontId="16" fillId="0" borderId="0" xfId="0" applyFont="1" applyAlignment="1">
      <alignment horizontal="center" vertical="center"/>
    </xf>
    <xf numFmtId="0" fontId="18" fillId="0" borderId="0" xfId="0" applyFont="1" applyBorder="1" applyAlignment="1">
      <alignment horizontal="right" vertical="center"/>
    </xf>
    <xf numFmtId="0" fontId="6" fillId="2" borderId="0" xfId="0" applyFont="1" applyFill="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18" fillId="0" borderId="0" xfId="0" applyFont="1" applyBorder="1" applyAlignment="1">
      <alignment horizontal="right"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3" fillId="0" borderId="0" xfId="0" applyFont="1" applyFill="1" applyBorder="1" applyAlignment="1">
      <alignment horizontal="right" vertical="center" wrapText="1"/>
    </xf>
    <xf numFmtId="0" fontId="5" fillId="0" borderId="4"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 fillId="0" borderId="0" xfId="0" applyNumberFormat="1" applyFont="1" applyFill="1" applyBorder="1" applyAlignment="1">
      <alignment vertical="center"/>
    </xf>
    <xf numFmtId="49" fontId="1" fillId="0" borderId="0" xfId="0" applyNumberFormat="1"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9" fontId="1" fillId="0" borderId="4" xfId="0" applyNumberFormat="1" applyFont="1" applyFill="1" applyBorder="1" applyAlignment="1">
      <alignment vertical="center"/>
    </xf>
    <xf numFmtId="49" fontId="12" fillId="0" borderId="4"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49" fontId="22" fillId="0" borderId="4" xfId="0" applyNumberFormat="1" applyFont="1" applyFill="1" applyBorder="1" applyAlignment="1">
      <alignment horizontal="center" vertical="center" wrapText="1"/>
    </xf>
    <xf numFmtId="0" fontId="22" fillId="0" borderId="4" xfId="0" applyFont="1" applyBorder="1" applyAlignment="1">
      <alignment vertical="center" wrapText="1"/>
    </xf>
    <xf numFmtId="49" fontId="21" fillId="0" borderId="4" xfId="0" applyNumberFormat="1" applyFont="1" applyFill="1" applyBorder="1" applyAlignment="1">
      <alignment horizontal="center" vertical="center" wrapText="1"/>
    </xf>
    <xf numFmtId="0" fontId="21" fillId="0" borderId="4" xfId="0" applyFont="1" applyBorder="1" applyAlignment="1">
      <alignmen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11" xfId="0" applyFont="1" applyBorder="1" applyAlignment="1">
      <alignment horizontal="center" vertical="center"/>
    </xf>
    <xf numFmtId="0" fontId="23" fillId="0" borderId="10" xfId="0" applyFont="1" applyBorder="1" applyAlignment="1">
      <alignment horizontal="center" vertical="center" wrapText="1"/>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9" fillId="0" borderId="4" xfId="0" applyFont="1" applyBorder="1" applyAlignment="1">
      <alignment vertical="center"/>
    </xf>
    <xf numFmtId="0" fontId="9"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9" fillId="0" borderId="3"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Border="1" applyAlignment="1">
      <alignment horizontal="right" vertical="center" wrapText="1"/>
    </xf>
    <xf numFmtId="0" fontId="29" fillId="0" borderId="4" xfId="0" applyFont="1" applyBorder="1" applyAlignment="1">
      <alignment vertical="center"/>
    </xf>
    <xf numFmtId="0" fontId="29" fillId="0" borderId="4" xfId="0" applyFont="1" applyBorder="1" applyAlignment="1">
      <alignment horizontal="center" vertical="center" wrapText="1"/>
    </xf>
    <xf numFmtId="49" fontId="22" fillId="0" borderId="4" xfId="0" applyNumberFormat="1" applyFont="1" applyBorder="1" applyAlignment="1">
      <alignment horizontal="center" vertical="center" wrapText="1"/>
    </xf>
    <xf numFmtId="0" fontId="23" fillId="0" borderId="0" xfId="0" applyFont="1" applyBorder="1" applyAlignment="1">
      <alignment horizontal="right" vertical="center" wrapText="1"/>
    </xf>
    <xf numFmtId="0" fontId="22" fillId="0" borderId="4" xfId="0" applyFont="1" applyFill="1" applyBorder="1" applyAlignment="1">
      <alignment horizontal="center" vertical="center" wrapText="1"/>
    </xf>
    <xf numFmtId="0" fontId="29" fillId="0" borderId="4" xfId="0" applyFont="1" applyFill="1" applyBorder="1" applyAlignment="1">
      <alignment vertical="center"/>
    </xf>
    <xf numFmtId="0" fontId="29"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3" fillId="0" borderId="0" xfId="0" applyFont="1" applyFill="1" applyBorder="1" applyAlignment="1">
      <alignment horizontal="right" vertical="center" wrapText="1"/>
    </xf>
    <xf numFmtId="0" fontId="27" fillId="0" borderId="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wrapText="1"/>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11;vo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010.%20ho_767642_2018_12_03_12_56%20SZA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sheetData sheetId="1">
        <row r="4">
          <cell r="D4">
            <v>1840000</v>
          </cell>
        </row>
      </sheetData>
      <sheetData sheetId="2">
        <row r="8">
          <cell r="D8">
            <v>276721527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row r="13">
          <cell r="D13">
            <v>52817984</v>
          </cell>
        </row>
        <row r="14">
          <cell r="D14">
            <v>10299507</v>
          </cell>
        </row>
        <row r="39">
          <cell r="D39">
            <v>14508575</v>
          </cell>
        </row>
      </sheetData>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Normal="100" workbookViewId="0">
      <selection activeCell="J13" sqref="J13"/>
    </sheetView>
  </sheetViews>
  <sheetFormatPr defaultRowHeight="15" x14ac:dyDescent="0.25"/>
  <cols>
    <col min="1" max="1" width="7.85546875" style="210" customWidth="1"/>
    <col min="2" max="2" width="36.7109375" customWidth="1"/>
    <col min="3" max="6" width="12.7109375" customWidth="1"/>
    <col min="7" max="7" width="14.7109375" customWidth="1"/>
    <col min="8" max="8" width="14.7109375" style="72" customWidth="1"/>
    <col min="9" max="9" width="14.7109375" customWidth="1"/>
    <col min="10" max="10" width="13.5703125" customWidth="1"/>
    <col min="11" max="11" width="17.28515625" style="72" bestFit="1" customWidth="1"/>
  </cols>
  <sheetData>
    <row r="1" spans="1:9" ht="15.75" x14ac:dyDescent="0.25">
      <c r="A1" s="285" t="s">
        <v>0</v>
      </c>
      <c r="B1" s="285"/>
      <c r="C1" s="285"/>
      <c r="D1" s="285"/>
      <c r="E1" s="285"/>
      <c r="F1" s="285"/>
      <c r="G1" s="285"/>
      <c r="H1" s="285"/>
    </row>
    <row r="2" spans="1:9" x14ac:dyDescent="0.25">
      <c r="A2" s="288" t="s">
        <v>1</v>
      </c>
      <c r="B2" s="288"/>
      <c r="C2" s="288"/>
      <c r="D2" s="288"/>
      <c r="E2" s="288"/>
      <c r="F2" s="288"/>
      <c r="G2" s="288"/>
      <c r="H2" s="40" t="s">
        <v>2</v>
      </c>
    </row>
    <row r="3" spans="1:9" x14ac:dyDescent="0.25">
      <c r="A3" s="289" t="s">
        <v>264</v>
      </c>
      <c r="B3" s="286" t="s">
        <v>3</v>
      </c>
      <c r="C3" s="287" t="s">
        <v>4</v>
      </c>
      <c r="D3" s="287"/>
      <c r="E3" s="287"/>
      <c r="F3" s="287"/>
      <c r="G3" s="286" t="s">
        <v>617</v>
      </c>
      <c r="H3" s="286" t="s">
        <v>635</v>
      </c>
    </row>
    <row r="4" spans="1:9" ht="21" x14ac:dyDescent="0.25">
      <c r="A4" s="290"/>
      <c r="B4" s="286"/>
      <c r="C4" s="4" t="s">
        <v>5</v>
      </c>
      <c r="D4" s="4" t="s">
        <v>6</v>
      </c>
      <c r="E4" s="4" t="s">
        <v>7</v>
      </c>
      <c r="F4" s="4" t="s">
        <v>8</v>
      </c>
      <c r="G4" s="286"/>
      <c r="H4" s="286"/>
    </row>
    <row r="5" spans="1:9" x14ac:dyDescent="0.25">
      <c r="A5" s="208">
        <v>1</v>
      </c>
      <c r="B5" s="4">
        <v>2</v>
      </c>
      <c r="C5" s="4">
        <v>3</v>
      </c>
      <c r="D5" s="4">
        <v>4</v>
      </c>
      <c r="E5" s="4">
        <v>5</v>
      </c>
      <c r="F5" s="4">
        <v>6</v>
      </c>
      <c r="G5" s="42">
        <v>7</v>
      </c>
      <c r="H5" s="61">
        <v>8</v>
      </c>
    </row>
    <row r="6" spans="1:9" ht="21" x14ac:dyDescent="0.25">
      <c r="A6" s="209" t="s">
        <v>9</v>
      </c>
      <c r="B6" s="6" t="s">
        <v>10</v>
      </c>
      <c r="C6" s="7">
        <v>479982328</v>
      </c>
      <c r="D6" s="8"/>
      <c r="E6" s="7">
        <v>121736220</v>
      </c>
      <c r="F6" s="7">
        <v>601718548</v>
      </c>
      <c r="G6" s="51">
        <f>+'9.1 melléklet'!H10</f>
        <v>608080863</v>
      </c>
      <c r="H6" s="51">
        <f>SUM(H7:H13)</f>
        <v>607036277</v>
      </c>
    </row>
    <row r="7" spans="1:9" ht="22.5" x14ac:dyDescent="0.25">
      <c r="A7" s="84" t="s">
        <v>509</v>
      </c>
      <c r="B7" s="9" t="s">
        <v>11</v>
      </c>
      <c r="C7" s="10">
        <v>50524670</v>
      </c>
      <c r="D7" s="11"/>
      <c r="E7" s="10">
        <v>121736220</v>
      </c>
      <c r="F7" s="10">
        <v>172260890</v>
      </c>
      <c r="G7" s="49">
        <f>+'9.1 melléklet'!H11</f>
        <v>178623205</v>
      </c>
      <c r="H7" s="49">
        <f>+'9.1 melléklet'!I11+'9.2 melléklet bevétel'!J10+'9.3 melléklet'!H10+' 9.4 melléklet'!H11+'9.5 melléklet'!H10+'9.6 melléklet'!H10+'9.7 melléklet'!H12</f>
        <v>172281752</v>
      </c>
    </row>
    <row r="8" spans="1:9" ht="22.5" x14ac:dyDescent="0.25">
      <c r="A8" s="84" t="s">
        <v>508</v>
      </c>
      <c r="B8" s="9" t="s">
        <v>12</v>
      </c>
      <c r="C8" s="10">
        <v>205754000</v>
      </c>
      <c r="D8" s="11"/>
      <c r="E8" s="11"/>
      <c r="F8" s="10">
        <v>205754000</v>
      </c>
      <c r="G8" s="49">
        <f>+'9.1 melléklet'!H12</f>
        <v>205754000</v>
      </c>
      <c r="H8" s="49">
        <f>+'9.1 melléklet'!I12+'9.2 melléklet bevétel'!J11+'9.3 melléklet'!H11+' 9.4 melléklet'!H12+'9.5 melléklet'!H11+'9.6 melléklet'!H11+'9.7 melléklet'!H13</f>
        <v>206283666</v>
      </c>
    </row>
    <row r="9" spans="1:9" ht="22.5" x14ac:dyDescent="0.25">
      <c r="A9" s="84" t="s">
        <v>510</v>
      </c>
      <c r="B9" s="9" t="s">
        <v>13</v>
      </c>
      <c r="C9" s="10">
        <v>211102718</v>
      </c>
      <c r="D9" s="11"/>
      <c r="E9" s="11"/>
      <c r="F9" s="10">
        <v>211102718</v>
      </c>
      <c r="G9" s="49">
        <f>+'9.1 melléklet'!H13</f>
        <v>211102718</v>
      </c>
      <c r="H9" s="49">
        <f>+'9.1 melléklet'!I13+'9.2 melléklet bevétel'!J12+'9.3 melléklet'!H12+' 9.4 melléklet'!H13+'9.5 melléklet'!H12+'9.6 melléklet'!H12+'9.7 melléklet'!H14</f>
        <v>207031612</v>
      </c>
    </row>
    <row r="10" spans="1:9" x14ac:dyDescent="0.25">
      <c r="A10" s="84" t="s">
        <v>511</v>
      </c>
      <c r="B10" s="9" t="s">
        <v>14</v>
      </c>
      <c r="C10" s="10">
        <v>12600940</v>
      </c>
      <c r="D10" s="11"/>
      <c r="E10" s="11"/>
      <c r="F10" s="10">
        <v>12600940</v>
      </c>
      <c r="G10" s="49">
        <f>+'9.1 melléklet'!H14</f>
        <v>12600940</v>
      </c>
      <c r="H10" s="49">
        <f>+'9.1 melléklet'!I14+'9.2 melléklet bevétel'!J13+'9.3 melléklet'!H13+' 9.4 melléklet'!H14+'9.5 melléklet'!H13+'9.6 melléklet'!H13+'9.7 melléklet'!H15</f>
        <v>14773073</v>
      </c>
    </row>
    <row r="11" spans="1:9" x14ac:dyDescent="0.25">
      <c r="A11" s="84" t="s">
        <v>512</v>
      </c>
      <c r="B11" s="9" t="s">
        <v>15</v>
      </c>
      <c r="C11" s="11"/>
      <c r="D11" s="11"/>
      <c r="E11" s="11"/>
      <c r="F11" s="11"/>
      <c r="G11" s="49"/>
      <c r="H11" s="49"/>
    </row>
    <row r="12" spans="1:9" x14ac:dyDescent="0.25">
      <c r="A12" s="84" t="s">
        <v>513</v>
      </c>
      <c r="B12" s="9" t="s">
        <v>16</v>
      </c>
      <c r="C12" s="11"/>
      <c r="D12" s="11"/>
      <c r="E12" s="11"/>
      <c r="F12" s="11"/>
      <c r="G12" s="49"/>
      <c r="H12" s="49">
        <f>+'9.1 melléklet'!I16+'9.2 melléklet bevétel'!J15+'9.3 melléklet'!H15+' 9.4 melléklet'!H16+'9.5 melléklet'!H15+'9.6 melléklet'!H15+'9.7 melléklet'!H17</f>
        <v>1134183</v>
      </c>
    </row>
    <row r="13" spans="1:9" x14ac:dyDescent="0.25">
      <c r="A13" s="84" t="s">
        <v>514</v>
      </c>
      <c r="B13" s="85" t="s">
        <v>501</v>
      </c>
      <c r="C13" s="50"/>
      <c r="D13" s="50"/>
      <c r="E13" s="50"/>
      <c r="F13" s="50"/>
      <c r="G13" s="49"/>
      <c r="H13" s="49">
        <f>+'9.1 melléklet'!I17+'9.2 melléklet bevétel'!J16+'9.3 melléklet'!H16+' 9.4 melléklet'!H17+'9.5 melléklet'!H16+'9.6 melléklet'!H16+'9.7 melléklet'!H18</f>
        <v>5531991</v>
      </c>
    </row>
    <row r="14" spans="1:9" ht="21" x14ac:dyDescent="0.25">
      <c r="A14" s="209" t="s">
        <v>17</v>
      </c>
      <c r="B14" s="6" t="s">
        <v>18</v>
      </c>
      <c r="C14" s="7">
        <v>24273220</v>
      </c>
      <c r="D14" s="8"/>
      <c r="E14" s="7">
        <v>2275220</v>
      </c>
      <c r="F14" s="7">
        <v>26548440</v>
      </c>
      <c r="G14" s="51">
        <f>SUM(G15:G19)</f>
        <v>26548440</v>
      </c>
      <c r="H14" s="51">
        <f>+H15+H16+H17+H18+H19</f>
        <v>25211195</v>
      </c>
    </row>
    <row r="15" spans="1:9" x14ac:dyDescent="0.25">
      <c r="A15" s="84" t="s">
        <v>515</v>
      </c>
      <c r="B15" s="9" t="s">
        <v>19</v>
      </c>
      <c r="C15" s="11"/>
      <c r="D15" s="11"/>
      <c r="E15" s="11"/>
      <c r="F15" s="11"/>
      <c r="G15" s="49"/>
      <c r="H15" s="49"/>
      <c r="I15" s="55" t="s">
        <v>499</v>
      </c>
    </row>
    <row r="16" spans="1:9" ht="22.5" x14ac:dyDescent="0.25">
      <c r="A16" s="84" t="s">
        <v>516</v>
      </c>
      <c r="B16" s="9" t="s">
        <v>20</v>
      </c>
      <c r="C16" s="11"/>
      <c r="D16" s="11"/>
      <c r="E16" s="11"/>
      <c r="F16" s="11"/>
      <c r="G16" s="49"/>
      <c r="H16" s="49"/>
    </row>
    <row r="17" spans="1:8" ht="22.5" x14ac:dyDescent="0.25">
      <c r="A17" s="84" t="s">
        <v>517</v>
      </c>
      <c r="B17" s="9" t="s">
        <v>21</v>
      </c>
      <c r="C17" s="11"/>
      <c r="D17" s="11"/>
      <c r="E17" s="11"/>
      <c r="F17" s="11"/>
      <c r="G17" s="49"/>
      <c r="H17" s="49"/>
    </row>
    <row r="18" spans="1:8" ht="22.5" x14ac:dyDescent="0.25">
      <c r="A18" s="84" t="s">
        <v>518</v>
      </c>
      <c r="B18" s="9" t="s">
        <v>22</v>
      </c>
      <c r="C18" s="11"/>
      <c r="D18" s="11"/>
      <c r="E18" s="11"/>
      <c r="F18" s="11"/>
      <c r="G18" s="49"/>
      <c r="H18" s="49"/>
    </row>
    <row r="19" spans="1:8" x14ac:dyDescent="0.25">
      <c r="A19" s="84" t="s">
        <v>519</v>
      </c>
      <c r="B19" s="9" t="s">
        <v>23</v>
      </c>
      <c r="C19" s="10">
        <v>24273220</v>
      </c>
      <c r="D19" s="11"/>
      <c r="E19" s="10">
        <v>2275220</v>
      </c>
      <c r="F19" s="10">
        <v>26548440</v>
      </c>
      <c r="G19" s="49">
        <f>+'9.1 melléklet'!H23+'9.2 melléklet bevétel'!I22+'9.3 melléklet'!G22+' 9.4 melléklet'!G23+'9.5 melléklet'!G22+'9.6 melléklet'!G22+'9.7 melléklet'!G24-697785727</f>
        <v>26548440</v>
      </c>
      <c r="H19" s="49">
        <f>+'9.1 melléklet'!I23+'9.2 melléklet bevétel'!J22+'9.3 melléklet'!H22+' 9.4 melléklet'!H23+'9.5 melléklet'!H22+'9.6 melléklet'!H22+'9.7 melléklet'!H24</f>
        <v>25211195</v>
      </c>
    </row>
    <row r="20" spans="1:8" x14ac:dyDescent="0.25">
      <c r="A20" s="84" t="s">
        <v>520</v>
      </c>
      <c r="B20" s="9" t="s">
        <v>24</v>
      </c>
      <c r="C20" s="11"/>
      <c r="D20" s="11"/>
      <c r="E20" s="11"/>
      <c r="F20" s="11"/>
      <c r="G20" s="50"/>
      <c r="H20" s="73"/>
    </row>
    <row r="21" spans="1:8" ht="21" x14ac:dyDescent="0.25">
      <c r="A21" s="209" t="s">
        <v>25</v>
      </c>
      <c r="B21" s="6" t="s">
        <v>26</v>
      </c>
      <c r="C21" s="8"/>
      <c r="D21" s="7">
        <v>41341086</v>
      </c>
      <c r="E21" s="8"/>
      <c r="F21" s="7">
        <v>41341086</v>
      </c>
      <c r="G21" s="51">
        <f>SUM(G22:G26)</f>
        <v>41341086</v>
      </c>
      <c r="H21" s="51">
        <f>SUM(H22:H26)</f>
        <v>72090086</v>
      </c>
    </row>
    <row r="22" spans="1:8" x14ac:dyDescent="0.25">
      <c r="A22" s="84" t="s">
        <v>521</v>
      </c>
      <c r="B22" s="9" t="s">
        <v>27</v>
      </c>
      <c r="C22" s="11"/>
      <c r="D22" s="11"/>
      <c r="E22" s="11"/>
      <c r="F22" s="11"/>
      <c r="G22" s="49"/>
      <c r="H22" s="49">
        <f>+'9.1 melléklet'!I26+'9.2 melléklet bevétel'!J25+'9.3 melléklet'!H25+' 9.4 melléklet'!H26+'9.5 melléklet'!H25+'9.6 melléklet'!H25+'9.7 melléklet'!H27</f>
        <v>30749000</v>
      </c>
    </row>
    <row r="23" spans="1:8" ht="22.5" x14ac:dyDescent="0.25">
      <c r="A23" s="84" t="s">
        <v>522</v>
      </c>
      <c r="B23" s="9" t="s">
        <v>28</v>
      </c>
      <c r="C23" s="11"/>
      <c r="D23" s="11"/>
      <c r="E23" s="11"/>
      <c r="F23" s="11"/>
      <c r="G23" s="49"/>
      <c r="H23" s="49"/>
    </row>
    <row r="24" spans="1:8" ht="22.5" x14ac:dyDescent="0.25">
      <c r="A24" s="84" t="s">
        <v>523</v>
      </c>
      <c r="B24" s="9" t="s">
        <v>29</v>
      </c>
      <c r="C24" s="11"/>
      <c r="D24" s="11"/>
      <c r="E24" s="11"/>
      <c r="F24" s="11"/>
      <c r="G24" s="49"/>
      <c r="H24" s="49"/>
    </row>
    <row r="25" spans="1:8" ht="22.5" x14ac:dyDescent="0.25">
      <c r="A25" s="84" t="s">
        <v>524</v>
      </c>
      <c r="B25" s="9" t="s">
        <v>30</v>
      </c>
      <c r="C25" s="11"/>
      <c r="D25" s="11"/>
      <c r="E25" s="11"/>
      <c r="F25" s="11"/>
      <c r="G25" s="49"/>
      <c r="H25" s="49"/>
    </row>
    <row r="26" spans="1:8" x14ac:dyDescent="0.25">
      <c r="A26" s="84" t="s">
        <v>525</v>
      </c>
      <c r="B26" s="9" t="s">
        <v>31</v>
      </c>
      <c r="C26" s="11"/>
      <c r="D26" s="10">
        <v>41341086</v>
      </c>
      <c r="E26" s="11"/>
      <c r="F26" s="10">
        <v>41341086</v>
      </c>
      <c r="G26" s="49">
        <f>+'9.1 melléklet'!H30+'9.2 melléklet bevétel'!I29+'9.3 melléklet'!G29+' 9.4 melléklet'!G30+'9.5 melléklet'!G29+'9.6 melléklet'!G29+'9.7 melléklet'!G31</f>
        <v>41341086</v>
      </c>
      <c r="H26" s="49">
        <f>+'9.1 melléklet'!I30+'9.2 melléklet bevétel'!J29+'9.3 melléklet'!H29+' 9.4 melléklet'!H30+'9.5 melléklet'!H29+'9.6 melléklet'!H29+'9.7 melléklet'!H31</f>
        <v>41341086</v>
      </c>
    </row>
    <row r="27" spans="1:8" x14ac:dyDescent="0.25">
      <c r="A27" s="84" t="s">
        <v>526</v>
      </c>
      <c r="B27" s="9" t="s">
        <v>32</v>
      </c>
      <c r="C27" s="11"/>
      <c r="D27" s="11"/>
      <c r="E27" s="11"/>
      <c r="F27" s="11"/>
      <c r="G27" s="49">
        <f>+'9.1 melléklet'!H31+'9.2 melléklet bevétel'!I30+'9.3 melléklet'!G30+' 9.4 melléklet'!G31+'9.5 melléklet'!G30+'9.6 melléklet'!G30+'9.7 melléklet'!G32</f>
        <v>0</v>
      </c>
      <c r="H27" s="49">
        <v>0</v>
      </c>
    </row>
    <row r="28" spans="1:8" x14ac:dyDescent="0.25">
      <c r="A28" s="209" t="s">
        <v>33</v>
      </c>
      <c r="B28" s="6" t="s">
        <v>34</v>
      </c>
      <c r="C28" s="7">
        <v>399000000</v>
      </c>
      <c r="D28" s="8"/>
      <c r="E28" s="8"/>
      <c r="F28" s="7">
        <v>399000000</v>
      </c>
      <c r="G28" s="51">
        <f>+G29+G32+G33+G34</f>
        <v>399000000</v>
      </c>
      <c r="H28" s="51">
        <f>+H29+H32+H33+H34</f>
        <v>399318395</v>
      </c>
    </row>
    <row r="29" spans="1:8" x14ac:dyDescent="0.25">
      <c r="A29" s="84" t="s">
        <v>527</v>
      </c>
      <c r="B29" s="9" t="s">
        <v>35</v>
      </c>
      <c r="C29" s="10">
        <v>360000000</v>
      </c>
      <c r="D29" s="11"/>
      <c r="E29" s="11"/>
      <c r="F29" s="10">
        <v>360000000</v>
      </c>
      <c r="G29" s="49">
        <f>+'9.1 melléklet'!H33</f>
        <v>360000000</v>
      </c>
      <c r="H29" s="49">
        <f>+'9.1 melléklet'!I33</f>
        <v>360000000</v>
      </c>
    </row>
    <row r="30" spans="1:8" x14ac:dyDescent="0.25">
      <c r="A30" s="84" t="s">
        <v>528</v>
      </c>
      <c r="B30" s="9" t="s">
        <v>36</v>
      </c>
      <c r="C30" s="10">
        <v>60000000</v>
      </c>
      <c r="D30" s="11"/>
      <c r="E30" s="11"/>
      <c r="F30" s="10">
        <v>60000000</v>
      </c>
      <c r="G30" s="49">
        <f>+'9.1 melléklet'!H34</f>
        <v>60000000</v>
      </c>
      <c r="H30" s="49">
        <f>+'9.1 melléklet'!I34</f>
        <v>60000000</v>
      </c>
    </row>
    <row r="31" spans="1:8" x14ac:dyDescent="0.25">
      <c r="A31" s="84" t="s">
        <v>529</v>
      </c>
      <c r="B31" s="9" t="s">
        <v>37</v>
      </c>
      <c r="C31" s="10">
        <v>300000000</v>
      </c>
      <c r="D31" s="11"/>
      <c r="E31" s="11"/>
      <c r="F31" s="10">
        <v>300000000</v>
      </c>
      <c r="G31" s="49">
        <f>+'9.1 melléklet'!H35</f>
        <v>300000000</v>
      </c>
      <c r="H31" s="49">
        <f>+'9.1 melléklet'!I35</f>
        <v>300000000</v>
      </c>
    </row>
    <row r="32" spans="1:8" x14ac:dyDescent="0.25">
      <c r="A32" s="84" t="s">
        <v>528</v>
      </c>
      <c r="B32" s="9" t="s">
        <v>38</v>
      </c>
      <c r="C32" s="10">
        <v>30000000</v>
      </c>
      <c r="D32" s="11"/>
      <c r="E32" s="11"/>
      <c r="F32" s="10">
        <v>30000000</v>
      </c>
      <c r="G32" s="49">
        <f>+'9.1 melléklet'!H36</f>
        <v>30000000</v>
      </c>
      <c r="H32" s="49">
        <f>+'9.1 melléklet'!I36</f>
        <v>30000000</v>
      </c>
    </row>
    <row r="33" spans="1:8" x14ac:dyDescent="0.25">
      <c r="A33" s="84" t="s">
        <v>529</v>
      </c>
      <c r="B33" s="9" t="s">
        <v>39</v>
      </c>
      <c r="C33" s="10">
        <v>7000000</v>
      </c>
      <c r="D33" s="11"/>
      <c r="E33" s="11"/>
      <c r="F33" s="10">
        <v>7000000</v>
      </c>
      <c r="G33" s="49">
        <f>+'9.1 melléklet'!H37</f>
        <v>7000000</v>
      </c>
      <c r="H33" s="49">
        <f>+'9.1 melléklet'!I37</f>
        <v>7000000</v>
      </c>
    </row>
    <row r="34" spans="1:8" x14ac:dyDescent="0.25">
      <c r="A34" s="84" t="s">
        <v>530</v>
      </c>
      <c r="B34" s="9" t="s">
        <v>40</v>
      </c>
      <c r="C34" s="10">
        <v>2000000</v>
      </c>
      <c r="D34" s="11"/>
      <c r="E34" s="11"/>
      <c r="F34" s="10">
        <v>2000000</v>
      </c>
      <c r="G34" s="49">
        <f>+'9.1 melléklet'!H38</f>
        <v>2000000</v>
      </c>
      <c r="H34" s="49">
        <f>+'9.1 melléklet'!I38</f>
        <v>2318395</v>
      </c>
    </row>
    <row r="35" spans="1:8" x14ac:dyDescent="0.25">
      <c r="A35" s="209" t="s">
        <v>41</v>
      </c>
      <c r="B35" s="6" t="s">
        <v>42</v>
      </c>
      <c r="C35" s="7">
        <v>150066610</v>
      </c>
      <c r="D35" s="8"/>
      <c r="E35" s="7">
        <v>5590000</v>
      </c>
      <c r="F35" s="7">
        <v>155656610</v>
      </c>
      <c r="G35" s="51">
        <f>SUM(G36:G45)</f>
        <v>155656610</v>
      </c>
      <c r="H35" s="51">
        <f>SUM(H36:H45)</f>
        <v>127887288</v>
      </c>
    </row>
    <row r="36" spans="1:8" x14ac:dyDescent="0.25">
      <c r="A36" s="84" t="s">
        <v>558</v>
      </c>
      <c r="B36" s="9" t="s">
        <v>43</v>
      </c>
      <c r="C36" s="11"/>
      <c r="D36" s="11"/>
      <c r="E36" s="11"/>
      <c r="F36" s="11"/>
      <c r="G36" s="49"/>
      <c r="H36" s="49"/>
    </row>
    <row r="37" spans="1:8" x14ac:dyDescent="0.25">
      <c r="A37" s="84" t="s">
        <v>559</v>
      </c>
      <c r="B37" s="9" t="s">
        <v>44</v>
      </c>
      <c r="C37" s="10">
        <v>13640000</v>
      </c>
      <c r="D37" s="11"/>
      <c r="E37" s="10">
        <v>500000</v>
      </c>
      <c r="F37" s="10">
        <v>14140000</v>
      </c>
      <c r="G37" s="57">
        <f>+'9.1 melléklet'!H41+'9.2 melléklet bevétel'!I40+'9.3 melléklet'!G40+' 9.4 melléklet'!G41+'9.5 melléklet'!G40+'9.6 melléklet'!G40+'9.7 melléklet'!G42</f>
        <v>14140000</v>
      </c>
      <c r="H37" s="49">
        <f>+'9.1 melléklet'!I41+'9.2 melléklet bevétel'!J40+'9.3 melléklet'!H40+' 9.4 melléklet'!H41+'9.5 melléklet'!H40+'9.6 melléklet'!H40+'9.7 melléklet'!H42</f>
        <v>14028251</v>
      </c>
    </row>
    <row r="38" spans="1:8" x14ac:dyDescent="0.25">
      <c r="A38" s="84" t="s">
        <v>560</v>
      </c>
      <c r="B38" s="9" t="s">
        <v>45</v>
      </c>
      <c r="C38" s="10">
        <v>15000000</v>
      </c>
      <c r="D38" s="11"/>
      <c r="E38" s="10">
        <v>4000000</v>
      </c>
      <c r="F38" s="10">
        <v>19000000</v>
      </c>
      <c r="G38" s="57">
        <f>+'9.1 melléklet'!H42+'9.2 melléklet bevétel'!I41+'9.3 melléklet'!G41+' 9.4 melléklet'!G42+'9.5 melléklet'!G41+'9.6 melléklet'!G41+'9.7 melléklet'!G43</f>
        <v>19000000</v>
      </c>
      <c r="H38" s="49">
        <f>+'9.1 melléklet'!I42+'9.2 melléklet bevétel'!J41+'9.3 melléklet'!H41+' 9.4 melléklet'!H42+'9.5 melléklet'!H41+'9.6 melléklet'!H41+'9.7 melléklet'!H43</f>
        <v>19000000</v>
      </c>
    </row>
    <row r="39" spans="1:8" x14ac:dyDescent="0.25">
      <c r="A39" s="84" t="s">
        <v>561</v>
      </c>
      <c r="B39" s="9" t="s">
        <v>46</v>
      </c>
      <c r="C39" s="10">
        <v>59695610</v>
      </c>
      <c r="D39" s="11"/>
      <c r="E39" s="11"/>
      <c r="F39" s="10">
        <v>59695610</v>
      </c>
      <c r="G39" s="57">
        <f>+'9.1 melléklet'!H43+'9.2 melléklet bevétel'!I42+'9.3 melléklet'!G42+' 9.4 melléklet'!G43+'9.5 melléklet'!G42+'9.6 melléklet'!G42+'9.7 melléklet'!G44</f>
        <v>59695610</v>
      </c>
      <c r="H39" s="49">
        <f>+'9.1 melléklet'!I43+'9.2 melléklet bevétel'!J42+'9.3 melléklet'!H42+' 9.4 melléklet'!H43+'9.5 melléklet'!H42+'9.6 melléklet'!H42+'9.7 melléklet'!H44</f>
        <v>7695610</v>
      </c>
    </row>
    <row r="40" spans="1:8" x14ac:dyDescent="0.25">
      <c r="A40" s="84" t="s">
        <v>562</v>
      </c>
      <c r="B40" s="9" t="s">
        <v>47</v>
      </c>
      <c r="C40" s="10">
        <v>47200000</v>
      </c>
      <c r="D40" s="11"/>
      <c r="E40" s="11"/>
      <c r="F40" s="10">
        <v>47200000</v>
      </c>
      <c r="G40" s="57">
        <f>+'9.1 melléklet'!H44+'9.2 melléklet bevétel'!I43+'9.3 melléklet'!G43+' 9.4 melléklet'!G44+'9.5 melléklet'!G43+'9.6 melléklet'!G43+'9.7 melléklet'!G45</f>
        <v>47200000</v>
      </c>
      <c r="H40" s="49">
        <f>+'9.1 melléklet'!I44+'9.2 melléklet bevétel'!J43+'9.3 melléklet'!H43+' 9.4 melléklet'!H44+'9.5 melléklet'!H43+'9.6 melléklet'!H43+'9.7 melléklet'!H45</f>
        <v>47200000</v>
      </c>
    </row>
    <row r="41" spans="1:8" x14ac:dyDescent="0.25">
      <c r="A41" s="84" t="s">
        <v>563</v>
      </c>
      <c r="B41" s="9" t="s">
        <v>48</v>
      </c>
      <c r="C41" s="10">
        <v>12450000</v>
      </c>
      <c r="D41" s="11"/>
      <c r="E41" s="10">
        <v>1080000</v>
      </c>
      <c r="F41" s="10">
        <v>13530000</v>
      </c>
      <c r="G41" s="57">
        <f>+'9.1 melléklet'!H45+'9.2 melléklet bevétel'!I44+'9.3 melléklet'!G44+' 9.4 melléklet'!G45+'9.5 melléklet'!G44+'9.6 melléklet'!G44+'9.7 melléklet'!G46</f>
        <v>13530000</v>
      </c>
      <c r="H41" s="49">
        <f>+'9.1 melléklet'!I45+'9.2 melléklet bevétel'!J44+'9.3 melléklet'!H44+' 9.4 melléklet'!H45+'9.5 melléklet'!H44+'9.6 melléklet'!H44+'9.7 melléklet'!H46</f>
        <v>13647145</v>
      </c>
    </row>
    <row r="42" spans="1:8" x14ac:dyDescent="0.25">
      <c r="A42" s="84" t="s">
        <v>564</v>
      </c>
      <c r="B42" s="9" t="s">
        <v>49</v>
      </c>
      <c r="C42" s="11"/>
      <c r="D42" s="11"/>
      <c r="E42" s="11"/>
      <c r="F42" s="11"/>
      <c r="G42" s="49"/>
      <c r="H42" s="49"/>
    </row>
    <row r="43" spans="1:8" x14ac:dyDescent="0.25">
      <c r="A43" s="84" t="s">
        <v>565</v>
      </c>
      <c r="B43" s="9" t="s">
        <v>50</v>
      </c>
      <c r="C43" s="10">
        <v>51000</v>
      </c>
      <c r="D43" s="11"/>
      <c r="E43" s="10">
        <v>1000</v>
      </c>
      <c r="F43" s="10">
        <v>52000</v>
      </c>
      <c r="G43" s="57">
        <f>+'9.1 melléklet'!H47+'9.2 melléklet bevétel'!I46+'9.3 melléklet'!G46+' 9.4 melléklet'!G47+'9.5 melléklet'!G46+'9.6 melléklet'!G46+'9.7 melléklet'!G48</f>
        <v>52000</v>
      </c>
      <c r="H43" s="49">
        <f>+'9.1 melléklet'!I47+'9.2 melléklet bevétel'!J46+'9.3 melléklet'!H46+' 9.4 melléklet'!H47+'9.5 melléklet'!H46+'9.6 melléklet'!H46+'9.7 melléklet'!H48</f>
        <v>52385</v>
      </c>
    </row>
    <row r="44" spans="1:8" x14ac:dyDescent="0.25">
      <c r="A44" s="84" t="s">
        <v>566</v>
      </c>
      <c r="B44" s="9" t="s">
        <v>51</v>
      </c>
      <c r="C44" s="11"/>
      <c r="D44" s="11"/>
      <c r="E44" s="11"/>
      <c r="F44" s="11"/>
      <c r="G44" s="49"/>
      <c r="H44" s="49">
        <f>+'9.1 melléklet'!I48+'9.2 melléklet bevétel'!J47+'9.3 melléklet'!H47+' 9.4 melléklet'!H48+'9.5 melléklet'!H47+'9.6 melléklet'!H47+'9.7 melléklet'!H49</f>
        <v>279215</v>
      </c>
    </row>
    <row r="45" spans="1:8" x14ac:dyDescent="0.25">
      <c r="A45" s="84" t="s">
        <v>567</v>
      </c>
      <c r="B45" s="9" t="s">
        <v>52</v>
      </c>
      <c r="C45" s="10">
        <v>2030000</v>
      </c>
      <c r="D45" s="11"/>
      <c r="E45" s="10">
        <v>9000</v>
      </c>
      <c r="F45" s="10">
        <v>2039000</v>
      </c>
      <c r="G45" s="57">
        <f>+'9.1 melléklet'!H49+'9.2 melléklet bevétel'!I48+'9.3 melléklet'!G48+' 9.4 melléklet'!G49+'9.5 melléklet'!G48+'9.6 melléklet'!G48+'9.7 melléklet'!G50</f>
        <v>2039000</v>
      </c>
      <c r="H45" s="49">
        <f>+'9.1 melléklet'!I49+'9.2 melléklet bevétel'!J48+'9.3 melléklet'!H48+' 9.4 melléklet'!H49+'9.5 melléklet'!H48+'9.6 melléklet'!H48+'9.7 melléklet'!H50</f>
        <v>25984682</v>
      </c>
    </row>
    <row r="46" spans="1:8" x14ac:dyDescent="0.25">
      <c r="A46" s="209" t="s">
        <v>53</v>
      </c>
      <c r="B46" s="6" t="s">
        <v>54</v>
      </c>
      <c r="C46" s="8"/>
      <c r="D46" s="7">
        <v>32656780</v>
      </c>
      <c r="E46" s="8"/>
      <c r="F46" s="7">
        <v>32656780</v>
      </c>
      <c r="G46" s="51">
        <f>+G48</f>
        <v>32656780</v>
      </c>
      <c r="H46" s="49"/>
    </row>
    <row r="47" spans="1:8" x14ac:dyDescent="0.25">
      <c r="A47" s="84" t="s">
        <v>568</v>
      </c>
      <c r="B47" s="9" t="s">
        <v>55</v>
      </c>
      <c r="C47" s="11"/>
      <c r="D47" s="11"/>
      <c r="E47" s="11"/>
      <c r="F47" s="11"/>
      <c r="G47" s="50"/>
      <c r="H47" s="49"/>
    </row>
    <row r="48" spans="1:8" x14ac:dyDescent="0.25">
      <c r="A48" s="84" t="s">
        <v>569</v>
      </c>
      <c r="B48" s="9" t="s">
        <v>56</v>
      </c>
      <c r="C48" s="11"/>
      <c r="D48" s="10">
        <v>32656780</v>
      </c>
      <c r="E48" s="11"/>
      <c r="F48" s="10">
        <v>32656780</v>
      </c>
      <c r="G48" s="49">
        <f>+'9.1 melléklet'!H52</f>
        <v>32656780</v>
      </c>
      <c r="H48" s="49"/>
    </row>
    <row r="49" spans="1:10" x14ac:dyDescent="0.25">
      <c r="A49" s="84" t="s">
        <v>570</v>
      </c>
      <c r="B49" s="9" t="s">
        <v>57</v>
      </c>
      <c r="C49" s="11"/>
      <c r="D49" s="11"/>
      <c r="E49" s="11"/>
      <c r="F49" s="11"/>
      <c r="G49" s="49"/>
      <c r="H49" s="49"/>
    </row>
    <row r="50" spans="1:10" x14ac:dyDescent="0.25">
      <c r="A50" s="84" t="s">
        <v>571</v>
      </c>
      <c r="B50" s="9" t="s">
        <v>58</v>
      </c>
      <c r="C50" s="11"/>
      <c r="D50" s="11"/>
      <c r="E50" s="11"/>
      <c r="F50" s="11"/>
      <c r="G50" s="49"/>
      <c r="H50" s="49"/>
    </row>
    <row r="51" spans="1:10" x14ac:dyDescent="0.25">
      <c r="A51" s="84" t="s">
        <v>572</v>
      </c>
      <c r="B51" s="9" t="s">
        <v>59</v>
      </c>
      <c r="C51" s="11"/>
      <c r="D51" s="11"/>
      <c r="E51" s="11"/>
      <c r="F51" s="11"/>
      <c r="G51" s="49"/>
      <c r="H51" s="49"/>
    </row>
    <row r="52" spans="1:10" ht="21" x14ac:dyDescent="0.25">
      <c r="A52" s="209" t="s">
        <v>60</v>
      </c>
      <c r="B52" s="6" t="s">
        <v>61</v>
      </c>
      <c r="C52" s="8"/>
      <c r="D52" s="8"/>
      <c r="E52" s="8"/>
      <c r="F52" s="8"/>
      <c r="G52" s="49"/>
      <c r="H52" s="51">
        <f>+'9.1 melléklet'!I56+'9.2 melléklet bevétel'!J55+'9.3 melléklet'!H55+' 9.4 melléklet'!H56+'9.5 melléklet'!H55+'9.6 melléklet'!H55+'9.7 melléklet'!H57</f>
        <v>170000</v>
      </c>
    </row>
    <row r="53" spans="1:10" ht="22.5" x14ac:dyDescent="0.25">
      <c r="A53" s="84" t="s">
        <v>573</v>
      </c>
      <c r="B53" s="9" t="s">
        <v>62</v>
      </c>
      <c r="C53" s="11"/>
      <c r="D53" s="11"/>
      <c r="E53" s="11"/>
      <c r="F53" s="11"/>
      <c r="G53" s="49"/>
      <c r="H53" s="49"/>
    </row>
    <row r="54" spans="1:10" ht="22.5" x14ac:dyDescent="0.25">
      <c r="A54" s="84" t="s">
        <v>574</v>
      </c>
      <c r="B54" s="9" t="s">
        <v>63</v>
      </c>
      <c r="C54" s="11"/>
      <c r="D54" s="11"/>
      <c r="E54" s="11"/>
      <c r="F54" s="11"/>
      <c r="G54" s="49"/>
      <c r="H54" s="49"/>
    </row>
    <row r="55" spans="1:10" x14ac:dyDescent="0.25">
      <c r="A55" s="84" t="s">
        <v>575</v>
      </c>
      <c r="B55" s="9" t="s">
        <v>64</v>
      </c>
      <c r="C55" s="11"/>
      <c r="D55" s="11"/>
      <c r="E55" s="11"/>
      <c r="F55" s="11"/>
      <c r="G55" s="50"/>
      <c r="H55" s="49">
        <f>+'9.1 melléklet'!I59+'9.2 melléklet bevétel'!J58+'9.3 melléklet'!H58+' 9.4 melléklet'!H59+'9.5 melléklet'!H58+'9.6 melléklet'!H58+'9.7 melléklet'!H60</f>
        <v>170000</v>
      </c>
    </row>
    <row r="56" spans="1:10" x14ac:dyDescent="0.25">
      <c r="A56" s="84" t="s">
        <v>576</v>
      </c>
      <c r="B56" s="9" t="s">
        <v>65</v>
      </c>
      <c r="C56" s="11"/>
      <c r="D56" s="11"/>
      <c r="E56" s="11"/>
      <c r="F56" s="11"/>
      <c r="G56" s="50"/>
      <c r="H56" s="73"/>
    </row>
    <row r="57" spans="1:10" ht="21" x14ac:dyDescent="0.25">
      <c r="A57" s="209" t="s">
        <v>66</v>
      </c>
      <c r="B57" s="6" t="s">
        <v>67</v>
      </c>
      <c r="C57" s="8"/>
      <c r="D57" s="8"/>
      <c r="E57" s="8"/>
      <c r="F57" s="8"/>
      <c r="G57" s="75">
        <f>+G60</f>
        <v>68897</v>
      </c>
      <c r="H57" s="51">
        <f>+'9.1 melléklet'!I61+'9.2 melléklet bevétel'!J60+'9.3 melléklet'!H60+' 9.4 melléklet'!H61+'9.5 melléklet'!H60+'9.6 melléklet'!H60+'9.7 melléklet'!H62</f>
        <v>10076042</v>
      </c>
    </row>
    <row r="58" spans="1:10" ht="22.5" x14ac:dyDescent="0.25">
      <c r="A58" s="84" t="s">
        <v>577</v>
      </c>
      <c r="B58" s="9" t="s">
        <v>68</v>
      </c>
      <c r="C58" s="11"/>
      <c r="D58" s="11"/>
      <c r="E58" s="11"/>
      <c r="F58" s="11"/>
      <c r="G58" s="57"/>
      <c r="H58" s="49"/>
    </row>
    <row r="59" spans="1:10" ht="22.5" x14ac:dyDescent="0.25">
      <c r="A59" s="84" t="s">
        <v>578</v>
      </c>
      <c r="B59" s="9" t="s">
        <v>69</v>
      </c>
      <c r="C59" s="11"/>
      <c r="D59" s="11"/>
      <c r="E59" s="11"/>
      <c r="F59" s="11"/>
      <c r="G59" s="57"/>
      <c r="H59" s="49"/>
    </row>
    <row r="60" spans="1:10" x14ac:dyDescent="0.25">
      <c r="A60" s="84" t="s">
        <v>579</v>
      </c>
      <c r="B60" s="9" t="s">
        <v>70</v>
      </c>
      <c r="C60" s="11"/>
      <c r="D60" s="11"/>
      <c r="E60" s="11"/>
      <c r="F60" s="11"/>
      <c r="G60" s="57">
        <f>+'9.1 melléklet'!H64</f>
        <v>68897</v>
      </c>
      <c r="H60" s="49">
        <f>+'9.1 melléklet'!I64+'9.2 melléklet bevétel'!J63+'9.3 melléklet'!H63+' 9.4 melléklet'!H64+'9.5 melléklet'!H63+'9.6 melléklet'!H63+'9.7 melléklet'!H65</f>
        <v>10076042</v>
      </c>
    </row>
    <row r="61" spans="1:10" x14ac:dyDescent="0.25">
      <c r="A61" s="84" t="s">
        <v>580</v>
      </c>
      <c r="B61" s="9" t="s">
        <v>71</v>
      </c>
      <c r="C61" s="11"/>
      <c r="D61" s="11"/>
      <c r="E61" s="11"/>
      <c r="F61" s="11"/>
      <c r="G61" s="50"/>
      <c r="H61" s="73"/>
    </row>
    <row r="62" spans="1:10" ht="21" x14ac:dyDescent="0.25">
      <c r="A62" s="209" t="s">
        <v>72</v>
      </c>
      <c r="B62" s="6" t="s">
        <v>73</v>
      </c>
      <c r="C62" s="7">
        <v>1053322158</v>
      </c>
      <c r="D62" s="7">
        <v>73997866</v>
      </c>
      <c r="E62" s="7">
        <v>129601440</v>
      </c>
      <c r="F62" s="7">
        <v>1256921464</v>
      </c>
      <c r="G62" s="51">
        <f>+G6+G14+G21+G28+G35+G46+G57</f>
        <v>1263352676</v>
      </c>
      <c r="H62" s="51">
        <f>+'9.1 melléklet'!I66+'9.2 melléklet bevétel'!J65+'9.3 melléklet'!H65+' 9.4 melléklet'!H66+'9.5 melléklet'!H65+'9.6 melléklet'!H65+'9.7 melléklet'!H67</f>
        <v>1241789283</v>
      </c>
      <c r="I62" s="55"/>
      <c r="J62" s="55"/>
    </row>
    <row r="63" spans="1:10" ht="21" x14ac:dyDescent="0.25">
      <c r="A63" s="211" t="s">
        <v>74</v>
      </c>
      <c r="B63" s="6" t="s">
        <v>75</v>
      </c>
      <c r="C63" s="8"/>
      <c r="D63" s="8"/>
      <c r="E63" s="8"/>
      <c r="F63" s="8"/>
      <c r="G63" s="52"/>
      <c r="H63" s="73"/>
      <c r="I63" s="72"/>
    </row>
    <row r="64" spans="1:10" x14ac:dyDescent="0.25">
      <c r="A64" s="84" t="s">
        <v>618</v>
      </c>
      <c r="B64" s="9" t="s">
        <v>76</v>
      </c>
      <c r="C64" s="11"/>
      <c r="D64" s="11"/>
      <c r="E64" s="11"/>
      <c r="F64" s="11"/>
      <c r="G64" s="50"/>
      <c r="H64" s="73"/>
      <c r="I64" s="55"/>
    </row>
    <row r="65" spans="1:8" ht="22.5" x14ac:dyDescent="0.25">
      <c r="A65" s="84" t="s">
        <v>582</v>
      </c>
      <c r="B65" s="9" t="s">
        <v>77</v>
      </c>
      <c r="C65" s="11"/>
      <c r="D65" s="11"/>
      <c r="E65" s="11"/>
      <c r="F65" s="11"/>
      <c r="G65" s="50"/>
      <c r="H65" s="73"/>
    </row>
    <row r="66" spans="1:8" x14ac:dyDescent="0.25">
      <c r="A66" s="84" t="s">
        <v>583</v>
      </c>
      <c r="B66" s="9" t="s">
        <v>78</v>
      </c>
      <c r="C66" s="11"/>
      <c r="D66" s="11"/>
      <c r="E66" s="11"/>
      <c r="F66" s="11"/>
      <c r="G66" s="50"/>
      <c r="H66" s="73"/>
    </row>
    <row r="67" spans="1:8" ht="21" x14ac:dyDescent="0.25">
      <c r="A67" s="211" t="s">
        <v>79</v>
      </c>
      <c r="B67" s="6" t="s">
        <v>80</v>
      </c>
      <c r="C67" s="8"/>
      <c r="D67" s="8"/>
      <c r="E67" s="8"/>
      <c r="F67" s="8"/>
      <c r="G67" s="52"/>
      <c r="H67" s="73"/>
    </row>
    <row r="68" spans="1:8" ht="22.5" x14ac:dyDescent="0.25">
      <c r="A68" s="84" t="s">
        <v>584</v>
      </c>
      <c r="B68" s="9" t="s">
        <v>81</v>
      </c>
      <c r="C68" s="11"/>
      <c r="D68" s="11"/>
      <c r="E68" s="11"/>
      <c r="F68" s="11"/>
      <c r="G68" s="50"/>
      <c r="H68" s="73"/>
    </row>
    <row r="69" spans="1:8" x14ac:dyDescent="0.25">
      <c r="A69" s="84" t="s">
        <v>585</v>
      </c>
      <c r="B69" s="9" t="s">
        <v>82</v>
      </c>
      <c r="C69" s="11"/>
      <c r="D69" s="11"/>
      <c r="E69" s="11"/>
      <c r="F69" s="11"/>
      <c r="G69" s="50"/>
      <c r="H69" s="73"/>
    </row>
    <row r="70" spans="1:8" ht="22.5" x14ac:dyDescent="0.25">
      <c r="A70" s="84" t="s">
        <v>586</v>
      </c>
      <c r="B70" s="9" t="s">
        <v>83</v>
      </c>
      <c r="C70" s="11"/>
      <c r="D70" s="11"/>
      <c r="E70" s="11"/>
      <c r="F70" s="11"/>
      <c r="G70" s="50"/>
      <c r="H70" s="73"/>
    </row>
    <row r="71" spans="1:8" x14ac:dyDescent="0.25">
      <c r="A71" s="84" t="s">
        <v>587</v>
      </c>
      <c r="B71" s="9" t="s">
        <v>84</v>
      </c>
      <c r="C71" s="11"/>
      <c r="D71" s="11"/>
      <c r="E71" s="11"/>
      <c r="F71" s="11"/>
      <c r="G71" s="50"/>
      <c r="H71" s="73"/>
    </row>
    <row r="72" spans="1:8" x14ac:dyDescent="0.25">
      <c r="A72" s="211" t="s">
        <v>85</v>
      </c>
      <c r="B72" s="6" t="s">
        <v>86</v>
      </c>
      <c r="C72" s="7">
        <v>445850000</v>
      </c>
      <c r="D72" s="8"/>
      <c r="E72" s="7">
        <v>2500000</v>
      </c>
      <c r="F72" s="7">
        <v>448350000</v>
      </c>
      <c r="G72" s="51">
        <f>+G73</f>
        <v>448350000</v>
      </c>
      <c r="H72" s="51">
        <f>+'9.1 melléklet'!I76+'9.2 melléklet bevétel'!J75+'9.3 melléklet'!H75+' 9.4 melléklet'!H76+'9.5 melléklet'!H75+'9.6 melléklet'!H75+'9.7 melléklet'!H77</f>
        <v>432906345</v>
      </c>
    </row>
    <row r="73" spans="1:8" ht="22.5" x14ac:dyDescent="0.25">
      <c r="A73" s="84" t="s">
        <v>588</v>
      </c>
      <c r="B73" s="9" t="s">
        <v>87</v>
      </c>
      <c r="C73" s="10">
        <v>445850000</v>
      </c>
      <c r="D73" s="11"/>
      <c r="E73" s="10">
        <v>2500000</v>
      </c>
      <c r="F73" s="10">
        <v>448350000</v>
      </c>
      <c r="G73" s="49">
        <f>+'9.1 melléklet'!H77+'9.2 melléklet bevétel'!I76+'9.3 melléklet'!G76+' 9.4 melléklet'!G77+'9.5 melléklet'!G76+'9.6 melléklet'!G76+'9.7 melléklet'!G78</f>
        <v>448350000</v>
      </c>
      <c r="H73" s="49">
        <f>+'9.1 melléklet'!I77+'9.2 melléklet bevétel'!J76+'9.3 melléklet'!H76+' 9.4 melléklet'!H77+'9.5 melléklet'!H76+'9.6 melléklet'!H76+'9.7 melléklet'!H78</f>
        <v>432906345</v>
      </c>
    </row>
    <row r="74" spans="1:8" x14ac:dyDescent="0.25">
      <c r="A74" s="84" t="s">
        <v>589</v>
      </c>
      <c r="B74" s="9" t="s">
        <v>88</v>
      </c>
      <c r="C74" s="11"/>
      <c r="D74" s="11"/>
      <c r="E74" s="11"/>
      <c r="F74" s="11"/>
      <c r="G74" s="50"/>
      <c r="H74" s="73">
        <f>+'9.1 melléklet'!I78+'9.2 melléklet bevétel'!J77+'9.3 melléklet'!H77+' 9.4 melléklet'!H78+'9.5 melléklet'!H77+'9.6 melléklet'!H77+'9.7 melléklet'!H79</f>
        <v>0</v>
      </c>
    </row>
    <row r="75" spans="1:8" ht="21" x14ac:dyDescent="0.25">
      <c r="A75" s="211" t="s">
        <v>89</v>
      </c>
      <c r="B75" s="6" t="s">
        <v>90</v>
      </c>
      <c r="C75" s="7">
        <v>21261195</v>
      </c>
      <c r="D75" s="8"/>
      <c r="E75" s="8"/>
      <c r="F75" s="7">
        <v>21261195</v>
      </c>
      <c r="G75" s="51">
        <f>+G76+G79</f>
        <v>21261195</v>
      </c>
      <c r="H75" s="51">
        <f>+H76+H79</f>
        <v>21848334</v>
      </c>
    </row>
    <row r="76" spans="1:8" x14ac:dyDescent="0.25">
      <c r="A76" s="84" t="s">
        <v>590</v>
      </c>
      <c r="B76" s="9" t="s">
        <v>91</v>
      </c>
      <c r="C76" s="10">
        <v>21261195</v>
      </c>
      <c r="D76" s="11"/>
      <c r="E76" s="11"/>
      <c r="F76" s="10">
        <v>21261195</v>
      </c>
      <c r="G76" s="49">
        <f>+'9.1 melléklet'!H146</f>
        <v>21261195</v>
      </c>
      <c r="H76" s="49">
        <f>+'9.1 melléklet'!I146</f>
        <v>21848334</v>
      </c>
    </row>
    <row r="77" spans="1:8" x14ac:dyDescent="0.25">
      <c r="A77" s="84" t="s">
        <v>591</v>
      </c>
      <c r="B77" s="9" t="s">
        <v>92</v>
      </c>
      <c r="C77" s="11"/>
      <c r="D77" s="11"/>
      <c r="E77" s="11"/>
      <c r="F77" s="11"/>
      <c r="G77" s="50"/>
      <c r="H77" s="73"/>
    </row>
    <row r="78" spans="1:8" x14ac:dyDescent="0.25">
      <c r="A78" s="84" t="s">
        <v>592</v>
      </c>
      <c r="B78" s="9" t="s">
        <v>93</v>
      </c>
      <c r="C78" s="11"/>
      <c r="D78" s="11"/>
      <c r="E78" s="11"/>
      <c r="F78" s="11"/>
      <c r="G78" s="50"/>
      <c r="H78" s="73"/>
    </row>
    <row r="79" spans="1:8" x14ac:dyDescent="0.25">
      <c r="A79" s="84" t="s">
        <v>593</v>
      </c>
      <c r="B79" s="87" t="s">
        <v>500</v>
      </c>
      <c r="C79" s="50"/>
      <c r="D79" s="50"/>
      <c r="E79" s="50"/>
      <c r="F79" s="50"/>
      <c r="G79" s="49"/>
      <c r="H79" s="49"/>
    </row>
    <row r="80" spans="1:8" x14ac:dyDescent="0.25">
      <c r="A80" s="211" t="s">
        <v>94</v>
      </c>
      <c r="B80" s="6" t="s">
        <v>95</v>
      </c>
      <c r="C80" s="8"/>
      <c r="D80" s="8"/>
      <c r="E80" s="8"/>
      <c r="F80" s="8"/>
      <c r="G80" s="52"/>
      <c r="H80" s="73"/>
    </row>
    <row r="81" spans="1:8" ht="22.5" x14ac:dyDescent="0.25">
      <c r="A81" s="212" t="s">
        <v>96</v>
      </c>
      <c r="B81" s="9" t="s">
        <v>97</v>
      </c>
      <c r="C81" s="11"/>
      <c r="D81" s="11"/>
      <c r="E81" s="11"/>
      <c r="F81" s="11"/>
      <c r="G81" s="50"/>
      <c r="H81" s="73"/>
    </row>
    <row r="82" spans="1:8" ht="22.5" x14ac:dyDescent="0.25">
      <c r="A82" s="212" t="s">
        <v>98</v>
      </c>
      <c r="B82" s="9" t="s">
        <v>99</v>
      </c>
      <c r="C82" s="11"/>
      <c r="D82" s="11"/>
      <c r="E82" s="11"/>
      <c r="F82" s="11"/>
      <c r="G82" s="50"/>
      <c r="H82" s="73"/>
    </row>
    <row r="83" spans="1:8" x14ac:dyDescent="0.25">
      <c r="A83" s="212" t="s">
        <v>100</v>
      </c>
      <c r="B83" s="9" t="s">
        <v>101</v>
      </c>
      <c r="C83" s="11"/>
      <c r="D83" s="11"/>
      <c r="E83" s="11"/>
      <c r="F83" s="11"/>
      <c r="G83" s="50"/>
      <c r="H83" s="73"/>
    </row>
    <row r="84" spans="1:8" x14ac:dyDescent="0.25">
      <c r="A84" s="212" t="s">
        <v>102</v>
      </c>
      <c r="B84" s="9" t="s">
        <v>103</v>
      </c>
      <c r="C84" s="11"/>
      <c r="D84" s="11"/>
      <c r="E84" s="11"/>
      <c r="F84" s="11"/>
      <c r="G84" s="50"/>
      <c r="H84" s="73"/>
    </row>
    <row r="85" spans="1:8" ht="21" x14ac:dyDescent="0.25">
      <c r="A85" s="211" t="s">
        <v>104</v>
      </c>
      <c r="B85" s="6" t="s">
        <v>105</v>
      </c>
      <c r="C85" s="8"/>
      <c r="D85" s="8"/>
      <c r="E85" s="8"/>
      <c r="F85" s="11"/>
      <c r="G85" s="50"/>
      <c r="H85" s="73"/>
    </row>
    <row r="86" spans="1:8" ht="21" x14ac:dyDescent="0.25">
      <c r="A86" s="211" t="s">
        <v>106</v>
      </c>
      <c r="B86" s="6" t="s">
        <v>107</v>
      </c>
      <c r="C86" s="7">
        <v>467111195</v>
      </c>
      <c r="D86" s="8"/>
      <c r="E86" s="7">
        <v>2500000</v>
      </c>
      <c r="F86" s="7">
        <v>469611195</v>
      </c>
      <c r="G86" s="51">
        <f>+G72+G75</f>
        <v>469611195</v>
      </c>
      <c r="H86" s="51">
        <f>+H72+H75</f>
        <v>454754679</v>
      </c>
    </row>
    <row r="87" spans="1:8" ht="21" x14ac:dyDescent="0.25">
      <c r="A87" s="211" t="s">
        <v>108</v>
      </c>
      <c r="B87" s="6" t="s">
        <v>109</v>
      </c>
      <c r="C87" s="7">
        <v>1520433353</v>
      </c>
      <c r="D87" s="7">
        <v>73997866</v>
      </c>
      <c r="E87" s="7">
        <v>132101440</v>
      </c>
      <c r="F87" s="7">
        <v>1726532659</v>
      </c>
      <c r="G87" s="51">
        <f>+G62+G86</f>
        <v>1732963871</v>
      </c>
      <c r="H87" s="86">
        <f>+H62+H86</f>
        <v>1696543962</v>
      </c>
    </row>
    <row r="88" spans="1:8" ht="15" customHeight="1" x14ac:dyDescent="0.25">
      <c r="A88" s="213"/>
      <c r="B88" s="62"/>
      <c r="C88" s="62"/>
      <c r="D88" s="62"/>
      <c r="E88" s="76"/>
      <c r="F88" s="76"/>
      <c r="G88" s="71"/>
      <c r="H88" s="71"/>
    </row>
    <row r="89" spans="1:8" ht="15" customHeight="1" x14ac:dyDescent="0.25">
      <c r="A89" s="214"/>
      <c r="B89" s="63"/>
      <c r="C89" s="63"/>
      <c r="D89" s="63"/>
      <c r="E89" s="3"/>
      <c r="F89" s="3"/>
      <c r="G89" s="74"/>
      <c r="H89" s="74"/>
    </row>
    <row r="90" spans="1:8" ht="15" customHeight="1" x14ac:dyDescent="0.25">
      <c r="A90" s="214"/>
      <c r="B90" s="63"/>
      <c r="C90" s="63"/>
      <c r="D90" s="63"/>
      <c r="E90" s="3"/>
      <c r="F90" s="3"/>
      <c r="G90" s="43"/>
    </row>
    <row r="91" spans="1:8" ht="15" customHeight="1" x14ac:dyDescent="0.25">
      <c r="A91" s="214"/>
      <c r="B91" s="63"/>
      <c r="C91" s="63"/>
      <c r="D91" s="63"/>
      <c r="E91" s="3"/>
      <c r="F91" s="3"/>
      <c r="G91" s="74"/>
    </row>
    <row r="92" spans="1:8" ht="15" customHeight="1" x14ac:dyDescent="0.25">
      <c r="A92" s="214"/>
      <c r="B92" s="63"/>
      <c r="C92" s="63"/>
      <c r="D92" s="63"/>
      <c r="E92" s="3"/>
      <c r="F92" s="3"/>
      <c r="G92" s="43"/>
    </row>
    <row r="93" spans="1:8" ht="15" customHeight="1" x14ac:dyDescent="0.25">
      <c r="A93" s="214"/>
      <c r="B93" s="63"/>
      <c r="C93" s="63"/>
      <c r="D93" s="63"/>
      <c r="E93" s="3"/>
      <c r="F93" s="3"/>
      <c r="G93" s="43"/>
    </row>
    <row r="94" spans="1:8" ht="15" customHeight="1" x14ac:dyDescent="0.25">
      <c r="A94" s="214"/>
      <c r="B94" s="63"/>
      <c r="C94" s="63"/>
      <c r="D94" s="63"/>
      <c r="E94" s="3"/>
      <c r="F94" s="3"/>
      <c r="G94" s="43"/>
    </row>
    <row r="95" spans="1:8" ht="15" customHeight="1" x14ac:dyDescent="0.25">
      <c r="A95" s="214"/>
      <c r="B95" s="63"/>
      <c r="C95" s="63"/>
      <c r="D95" s="63"/>
      <c r="E95" s="3"/>
      <c r="F95" s="3"/>
      <c r="G95" s="43"/>
    </row>
    <row r="96" spans="1:8" ht="15" customHeight="1" x14ac:dyDescent="0.25">
      <c r="A96" s="214"/>
      <c r="B96" s="63"/>
      <c r="C96" s="63"/>
      <c r="D96" s="63"/>
      <c r="E96" s="3"/>
      <c r="F96" s="3"/>
      <c r="G96" s="43"/>
    </row>
    <row r="97" spans="1:7" ht="15" customHeight="1" x14ac:dyDescent="0.25">
      <c r="A97" s="214"/>
      <c r="B97" s="63"/>
      <c r="C97" s="63"/>
      <c r="D97" s="63"/>
      <c r="E97" s="3"/>
      <c r="F97" s="3"/>
      <c r="G97" s="43"/>
    </row>
    <row r="98" spans="1:7" ht="15" customHeight="1" x14ac:dyDescent="0.25">
      <c r="A98" s="214"/>
      <c r="B98" s="63"/>
      <c r="C98" s="63"/>
      <c r="D98" s="63"/>
      <c r="E98" s="3"/>
      <c r="F98" s="3"/>
      <c r="G98" s="43"/>
    </row>
    <row r="99" spans="1:7" ht="15" customHeight="1" x14ac:dyDescent="0.25">
      <c r="A99" s="214"/>
      <c r="B99" s="63"/>
      <c r="C99" s="63"/>
      <c r="D99" s="63"/>
      <c r="E99" s="3"/>
      <c r="F99" s="3"/>
      <c r="G99" s="43"/>
    </row>
    <row r="100" spans="1:7" ht="15" customHeight="1" x14ac:dyDescent="0.25">
      <c r="A100" s="214"/>
      <c r="B100" s="63"/>
      <c r="C100" s="63"/>
      <c r="D100" s="63"/>
      <c r="E100" s="3"/>
      <c r="F100" s="3"/>
      <c r="G100" s="43"/>
    </row>
    <row r="101" spans="1:7" ht="15" customHeight="1" x14ac:dyDescent="0.25">
      <c r="A101" s="214"/>
      <c r="B101" s="63"/>
      <c r="C101" s="63"/>
      <c r="D101" s="63"/>
      <c r="E101" s="3"/>
      <c r="F101" s="3"/>
      <c r="G101" s="43"/>
    </row>
    <row r="102" spans="1:7" ht="15" customHeight="1" x14ac:dyDescent="0.25">
      <c r="A102" s="214"/>
      <c r="B102" s="63"/>
      <c r="C102" s="63"/>
      <c r="D102" s="63"/>
      <c r="E102" s="3"/>
      <c r="F102" s="3"/>
      <c r="G102" s="43"/>
    </row>
  </sheetData>
  <mergeCells count="7">
    <mergeCell ref="A1:H1"/>
    <mergeCell ref="G3:G4"/>
    <mergeCell ref="H3:H4"/>
    <mergeCell ref="B3:B4"/>
    <mergeCell ref="C3:F3"/>
    <mergeCell ref="A2:G2"/>
    <mergeCell ref="A3:A4"/>
  </mergeCells>
  <pageMargins left="0.7" right="0.7" top="0.75" bottom="0.75" header="0.3" footer="0.3"/>
  <pageSetup paperSize="9" scale="69" orientation="portrait" horizontalDpi="4294967293" r:id="rId1"/>
  <rowBreaks count="1" manualBreakCount="1">
    <brk id="6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7" sqref="D7"/>
    </sheetView>
  </sheetViews>
  <sheetFormatPr defaultRowHeight="11.25" x14ac:dyDescent="0.2"/>
  <cols>
    <col min="1" max="1" width="9.140625" style="215"/>
    <col min="2" max="2" width="31.5703125" style="215" customWidth="1"/>
    <col min="3" max="3" width="21.5703125" style="215" customWidth="1"/>
    <col min="4" max="4" width="17.42578125" style="215" customWidth="1"/>
    <col min="5" max="16384" width="9.140625" style="215"/>
  </cols>
  <sheetData>
    <row r="1" spans="1:4" x14ac:dyDescent="0.2">
      <c r="A1" s="308" t="s">
        <v>240</v>
      </c>
      <c r="B1" s="308"/>
      <c r="C1" s="308"/>
      <c r="D1" s="308"/>
    </row>
    <row r="2" spans="1:4" x14ac:dyDescent="0.2">
      <c r="A2" s="309" t="s">
        <v>626</v>
      </c>
      <c r="B2" s="309"/>
      <c r="C2" s="309"/>
      <c r="D2" s="247" t="s">
        <v>2</v>
      </c>
    </row>
    <row r="3" spans="1:4" ht="31.5" x14ac:dyDescent="0.2">
      <c r="A3" s="237" t="s">
        <v>327</v>
      </c>
      <c r="B3" s="237" t="s">
        <v>328</v>
      </c>
      <c r="C3" s="237" t="s">
        <v>4</v>
      </c>
      <c r="D3" s="195" t="s">
        <v>637</v>
      </c>
    </row>
    <row r="4" spans="1:4" x14ac:dyDescent="0.2">
      <c r="A4" s="238" t="s">
        <v>9</v>
      </c>
      <c r="B4" s="239" t="s">
        <v>329</v>
      </c>
      <c r="C4" s="240">
        <v>900000</v>
      </c>
      <c r="D4" s="241">
        <v>0</v>
      </c>
    </row>
    <row r="5" spans="1:4" x14ac:dyDescent="0.2">
      <c r="A5" s="238" t="s">
        <v>17</v>
      </c>
      <c r="B5" s="239"/>
      <c r="C5" s="239"/>
      <c r="D5" s="241"/>
    </row>
    <row r="6" spans="1:4" x14ac:dyDescent="0.2">
      <c r="A6" s="238" t="s">
        <v>25</v>
      </c>
      <c r="B6" s="239"/>
      <c r="C6" s="239"/>
      <c r="D6" s="241"/>
    </row>
    <row r="7" spans="1:4" x14ac:dyDescent="0.2">
      <c r="A7" s="238" t="s">
        <v>143</v>
      </c>
      <c r="B7" s="239"/>
      <c r="C7" s="239"/>
      <c r="D7" s="241"/>
    </row>
    <row r="8" spans="1:4" x14ac:dyDescent="0.2">
      <c r="A8" s="238" t="s">
        <v>41</v>
      </c>
      <c r="B8" s="239"/>
      <c r="C8" s="239"/>
      <c r="D8" s="241"/>
    </row>
    <row r="9" spans="1:4" x14ac:dyDescent="0.2">
      <c r="A9" s="238" t="s">
        <v>53</v>
      </c>
      <c r="B9" s="239"/>
      <c r="C9" s="239"/>
      <c r="D9" s="241"/>
    </row>
    <row r="10" spans="1:4" x14ac:dyDescent="0.2">
      <c r="A10" s="238" t="s">
        <v>154</v>
      </c>
      <c r="B10" s="239"/>
      <c r="C10" s="239"/>
      <c r="D10" s="241"/>
    </row>
    <row r="11" spans="1:4" x14ac:dyDescent="0.2">
      <c r="A11" s="238" t="s">
        <v>66</v>
      </c>
      <c r="B11" s="239"/>
      <c r="C11" s="239"/>
      <c r="D11" s="241"/>
    </row>
    <row r="12" spans="1:4" x14ac:dyDescent="0.2">
      <c r="A12" s="238" t="s">
        <v>72</v>
      </c>
      <c r="B12" s="239"/>
      <c r="C12" s="239"/>
      <c r="D12" s="241"/>
    </row>
    <row r="13" spans="1:4" x14ac:dyDescent="0.2">
      <c r="A13" s="238" t="s">
        <v>166</v>
      </c>
      <c r="B13" s="242" t="s">
        <v>8</v>
      </c>
      <c r="C13" s="243">
        <v>900000</v>
      </c>
      <c r="D13" s="243">
        <f>SUM(D4:D12)</f>
        <v>0</v>
      </c>
    </row>
    <row r="14" spans="1:4" x14ac:dyDescent="0.2">
      <c r="A14" s="244"/>
      <c r="B14" s="244"/>
      <c r="C14" s="244"/>
    </row>
    <row r="15" spans="1:4" ht="21" x14ac:dyDescent="0.2">
      <c r="A15" s="237" t="s">
        <v>327</v>
      </c>
      <c r="B15" s="237" t="s">
        <v>330</v>
      </c>
      <c r="C15" s="237" t="s">
        <v>4</v>
      </c>
      <c r="D15" s="237" t="s">
        <v>502</v>
      </c>
    </row>
    <row r="16" spans="1:4" x14ac:dyDescent="0.2">
      <c r="A16" s="238" t="s">
        <v>9</v>
      </c>
      <c r="B16" s="245" t="s">
        <v>331</v>
      </c>
      <c r="C16" s="240">
        <v>32656780</v>
      </c>
      <c r="D16" s="241">
        <v>0</v>
      </c>
    </row>
    <row r="17" spans="1:4" x14ac:dyDescent="0.2">
      <c r="A17" s="238" t="s">
        <v>17</v>
      </c>
      <c r="B17" s="245"/>
      <c r="C17" s="239"/>
      <c r="D17" s="241"/>
    </row>
    <row r="18" spans="1:4" x14ac:dyDescent="0.2">
      <c r="A18" s="238" t="s">
        <v>25</v>
      </c>
      <c r="B18" s="245"/>
      <c r="C18" s="239"/>
      <c r="D18" s="241"/>
    </row>
    <row r="19" spans="1:4" x14ac:dyDescent="0.2">
      <c r="A19" s="238" t="s">
        <v>143</v>
      </c>
      <c r="B19" s="245"/>
      <c r="C19" s="239"/>
      <c r="D19" s="241"/>
    </row>
    <row r="20" spans="1:4" x14ac:dyDescent="0.2">
      <c r="A20" s="238" t="s">
        <v>41</v>
      </c>
      <c r="B20" s="239"/>
      <c r="C20" s="239"/>
      <c r="D20" s="241"/>
    </row>
    <row r="21" spans="1:4" x14ac:dyDescent="0.2">
      <c r="A21" s="238" t="s">
        <v>53</v>
      </c>
      <c r="B21" s="239"/>
      <c r="C21" s="239"/>
      <c r="D21" s="241"/>
    </row>
    <row r="22" spans="1:4" x14ac:dyDescent="0.2">
      <c r="A22" s="238" t="s">
        <v>154</v>
      </c>
      <c r="B22" s="239"/>
      <c r="C22" s="239"/>
      <c r="D22" s="241"/>
    </row>
    <row r="23" spans="1:4" x14ac:dyDescent="0.2">
      <c r="A23" s="237" t="s">
        <v>66</v>
      </c>
      <c r="B23" s="242" t="s">
        <v>8</v>
      </c>
      <c r="C23" s="243">
        <v>32656780</v>
      </c>
      <c r="D23" s="246">
        <v>0</v>
      </c>
    </row>
  </sheetData>
  <mergeCells count="2">
    <mergeCell ref="A1:D1"/>
    <mergeCell ref="A2:C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zoomScaleNormal="100" workbookViewId="0">
      <selection activeCell="C4" sqref="C4:C5"/>
    </sheetView>
  </sheetViews>
  <sheetFormatPr defaultRowHeight="11.25" x14ac:dyDescent="0.2"/>
  <cols>
    <col min="1" max="1" width="46.140625" style="215" customWidth="1"/>
    <col min="2" max="2" width="15" style="215" customWidth="1"/>
    <col min="3" max="3" width="11.7109375" style="215" customWidth="1"/>
    <col min="4" max="4" width="15.7109375" style="215" customWidth="1"/>
    <col min="5" max="5" width="9.85546875" style="215" bestFit="1" customWidth="1"/>
    <col min="6" max="6" width="15.140625" style="215" bestFit="1" customWidth="1"/>
    <col min="7" max="16384" width="9.140625" style="215"/>
  </cols>
  <sheetData>
    <row r="1" spans="1:6" ht="15.75" customHeight="1" x14ac:dyDescent="0.2">
      <c r="A1" s="295" t="s">
        <v>332</v>
      </c>
      <c r="B1" s="295"/>
      <c r="C1" s="295"/>
      <c r="D1" s="295"/>
    </row>
    <row r="2" spans="1:6" ht="25.5" customHeight="1" x14ac:dyDescent="0.2">
      <c r="A2" s="310" t="s">
        <v>627</v>
      </c>
      <c r="B2" s="310"/>
      <c r="C2" s="310"/>
      <c r="D2" s="310"/>
    </row>
    <row r="3" spans="1:6" x14ac:dyDescent="0.2">
      <c r="A3" s="311" t="s">
        <v>333</v>
      </c>
      <c r="B3" s="311"/>
      <c r="C3" s="311"/>
      <c r="D3" s="311"/>
    </row>
    <row r="4" spans="1:6" ht="31.5" x14ac:dyDescent="0.2">
      <c r="A4" s="286" t="s">
        <v>334</v>
      </c>
      <c r="B4" s="286" t="s">
        <v>335</v>
      </c>
      <c r="C4" s="286" t="s">
        <v>336</v>
      </c>
      <c r="D4" s="195" t="s">
        <v>337</v>
      </c>
    </row>
    <row r="5" spans="1:6" x14ac:dyDescent="0.2">
      <c r="A5" s="286"/>
      <c r="B5" s="286"/>
      <c r="C5" s="286"/>
      <c r="D5" s="195" t="s">
        <v>338</v>
      </c>
    </row>
    <row r="6" spans="1:6" x14ac:dyDescent="0.2">
      <c r="A6" s="195">
        <v>1</v>
      </c>
      <c r="B6" s="195">
        <v>2</v>
      </c>
      <c r="C6" s="195">
        <v>3</v>
      </c>
      <c r="D6" s="195">
        <v>4</v>
      </c>
    </row>
    <row r="7" spans="1:6" x14ac:dyDescent="0.2">
      <c r="A7" s="17" t="s">
        <v>339</v>
      </c>
      <c r="B7" s="23">
        <v>40800000</v>
      </c>
      <c r="C7" s="37"/>
      <c r="D7" s="23">
        <v>40800000</v>
      </c>
    </row>
    <row r="8" spans="1:6" x14ac:dyDescent="0.2">
      <c r="A8" s="17" t="s">
        <v>340</v>
      </c>
      <c r="B8" s="23">
        <v>1000000</v>
      </c>
      <c r="C8" s="37"/>
      <c r="D8" s="23">
        <v>1000000</v>
      </c>
    </row>
    <row r="9" spans="1:6" x14ac:dyDescent="0.2">
      <c r="A9" s="17" t="s">
        <v>341</v>
      </c>
      <c r="B9" s="23">
        <v>3000000</v>
      </c>
      <c r="C9" s="37"/>
      <c r="D9" s="23">
        <v>3000000</v>
      </c>
    </row>
    <row r="10" spans="1:6" ht="24" customHeight="1" x14ac:dyDescent="0.2">
      <c r="A10" s="248" t="s">
        <v>342</v>
      </c>
      <c r="B10" s="249"/>
      <c r="C10" s="250"/>
      <c r="D10" s="66"/>
    </row>
    <row r="11" spans="1:6" x14ac:dyDescent="0.2">
      <c r="A11" s="17" t="s">
        <v>343</v>
      </c>
      <c r="B11" s="23">
        <v>600000</v>
      </c>
      <c r="C11" s="37"/>
      <c r="D11" s="23">
        <v>600000</v>
      </c>
    </row>
    <row r="12" spans="1:6" x14ac:dyDescent="0.2">
      <c r="A12" s="17" t="s">
        <v>344</v>
      </c>
      <c r="B12" s="23">
        <v>500000</v>
      </c>
      <c r="C12" s="66"/>
      <c r="D12" s="23">
        <v>500000</v>
      </c>
    </row>
    <row r="13" spans="1:6" x14ac:dyDescent="0.2">
      <c r="A13" s="17" t="s">
        <v>345</v>
      </c>
      <c r="B13" s="23">
        <v>758614</v>
      </c>
      <c r="C13" s="66"/>
      <c r="D13" s="23">
        <v>758614</v>
      </c>
    </row>
    <row r="14" spans="1:6" x14ac:dyDescent="0.2">
      <c r="A14" s="17" t="s">
        <v>346</v>
      </c>
      <c r="B14" s="23">
        <v>1800000</v>
      </c>
      <c r="C14" s="37"/>
      <c r="D14" s="23">
        <v>1800000</v>
      </c>
    </row>
    <row r="15" spans="1:6" ht="24" customHeight="1" x14ac:dyDescent="0.2">
      <c r="A15" s="66" t="s">
        <v>347</v>
      </c>
      <c r="B15" s="66"/>
      <c r="C15" s="66"/>
      <c r="D15" s="66"/>
    </row>
    <row r="16" spans="1:6" x14ac:dyDescent="0.2">
      <c r="A16" s="17" t="s">
        <v>348</v>
      </c>
      <c r="B16" s="23">
        <v>6960000</v>
      </c>
      <c r="C16" s="37"/>
      <c r="D16" s="23">
        <v>6960000</v>
      </c>
      <c r="F16" s="226" t="s">
        <v>499</v>
      </c>
    </row>
    <row r="17" spans="1:5" x14ac:dyDescent="0.2">
      <c r="A17" s="17" t="s">
        <v>349</v>
      </c>
      <c r="B17" s="23">
        <v>2000000</v>
      </c>
      <c r="C17" s="251"/>
      <c r="D17" s="23">
        <v>2000000</v>
      </c>
    </row>
    <row r="18" spans="1:5" x14ac:dyDescent="0.2">
      <c r="A18" s="17" t="s">
        <v>350</v>
      </c>
      <c r="B18" s="66"/>
      <c r="C18" s="23">
        <v>5754852</v>
      </c>
      <c r="D18" s="23">
        <v>5754852</v>
      </c>
    </row>
    <row r="19" spans="1:5" x14ac:dyDescent="0.2">
      <c r="A19" s="17" t="s">
        <v>351</v>
      </c>
      <c r="B19" s="23">
        <v>500000</v>
      </c>
      <c r="C19" s="37"/>
      <c r="D19" s="23">
        <v>500000</v>
      </c>
    </row>
    <row r="20" spans="1:5" x14ac:dyDescent="0.2">
      <c r="A20" s="17" t="s">
        <v>352</v>
      </c>
      <c r="B20" s="23">
        <v>800000</v>
      </c>
      <c r="C20" s="37"/>
      <c r="D20" s="23">
        <v>800000</v>
      </c>
    </row>
    <row r="21" spans="1:5" x14ac:dyDescent="0.2">
      <c r="A21" s="252" t="s">
        <v>533</v>
      </c>
      <c r="B21" s="23">
        <v>1500000</v>
      </c>
      <c r="C21" s="37"/>
      <c r="D21" s="83">
        <f>+B21</f>
        <v>1500000</v>
      </c>
    </row>
    <row r="22" spans="1:5" x14ac:dyDescent="0.2">
      <c r="A22" s="65" t="s">
        <v>301</v>
      </c>
      <c r="B22" s="14">
        <f>SUM(B7:B21)</f>
        <v>60218614</v>
      </c>
      <c r="C22" s="14">
        <f t="shared" ref="C22:D22" si="0">SUM(C7:C21)</f>
        <v>5754852</v>
      </c>
      <c r="D22" s="14">
        <f t="shared" si="0"/>
        <v>65973466</v>
      </c>
      <c r="E22" s="218" t="s">
        <v>499</v>
      </c>
    </row>
    <row r="23" spans="1:5" x14ac:dyDescent="0.2">
      <c r="A23" s="219"/>
    </row>
    <row r="24" spans="1:5" x14ac:dyDescent="0.2">
      <c r="B24" s="218" t="s">
        <v>499</v>
      </c>
      <c r="C24" s="218" t="s">
        <v>499</v>
      </c>
      <c r="D24" s="218" t="s">
        <v>499</v>
      </c>
    </row>
    <row r="25" spans="1:5" x14ac:dyDescent="0.2">
      <c r="D25" s="218" t="s">
        <v>499</v>
      </c>
    </row>
  </sheetData>
  <mergeCells count="6">
    <mergeCell ref="A1:D1"/>
    <mergeCell ref="A2:D2"/>
    <mergeCell ref="A3:D3"/>
    <mergeCell ref="A4:A5"/>
    <mergeCell ref="B4:B5"/>
    <mergeCell ref="C4:C5"/>
  </mergeCells>
  <pageMargins left="0.7" right="0.7" top="0.75" bottom="0.75" header="0.3" footer="0.3"/>
  <pageSetup paperSize="9" scale="95" orientation="portrait" r:id="rId1"/>
  <colBreaks count="1" manualBreakCount="1">
    <brk id="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97" workbookViewId="0">
      <selection activeCell="I11" sqref="I11"/>
    </sheetView>
  </sheetViews>
  <sheetFormatPr defaultRowHeight="11.25" x14ac:dyDescent="0.2"/>
  <cols>
    <col min="1" max="1" width="8.7109375" style="220" customWidth="1"/>
    <col min="2" max="2" width="6.85546875" style="220" customWidth="1"/>
    <col min="3" max="3" width="9.140625" style="220"/>
    <col min="4" max="4" width="6" style="220" customWidth="1"/>
    <col min="5" max="5" width="5.28515625" style="220" customWidth="1"/>
    <col min="6" max="6" width="37.85546875" style="220" customWidth="1"/>
    <col min="7" max="7" width="20.140625" style="220" customWidth="1"/>
    <col min="8" max="8" width="19.42578125" style="220" customWidth="1"/>
    <col min="9" max="9" width="15.5703125" style="220" customWidth="1"/>
    <col min="10" max="16384" width="9.140625" style="220"/>
  </cols>
  <sheetData>
    <row r="1" spans="1:9" x14ac:dyDescent="0.2">
      <c r="A1" s="219"/>
    </row>
    <row r="2" spans="1:9" x14ac:dyDescent="0.2">
      <c r="A2" s="294" t="s">
        <v>353</v>
      </c>
      <c r="B2" s="294"/>
      <c r="C2" s="294"/>
      <c r="D2" s="294"/>
      <c r="E2" s="294"/>
      <c r="F2" s="294"/>
      <c r="G2" s="294"/>
      <c r="H2" s="294"/>
      <c r="I2" s="294"/>
    </row>
    <row r="3" spans="1:9" x14ac:dyDescent="0.2">
      <c r="A3" s="219"/>
      <c r="C3" s="219"/>
      <c r="F3" s="253"/>
    </row>
    <row r="4" spans="1:9" ht="36" customHeight="1" x14ac:dyDescent="0.2">
      <c r="A4" s="295" t="s">
        <v>354</v>
      </c>
      <c r="B4" s="295"/>
      <c r="C4" s="295"/>
      <c r="D4" s="295"/>
      <c r="E4" s="295"/>
      <c r="F4" s="295"/>
      <c r="G4" s="295"/>
      <c r="H4" s="295"/>
      <c r="I4" s="295"/>
    </row>
    <row r="5" spans="1:9" ht="15" customHeight="1" x14ac:dyDescent="0.2">
      <c r="A5" s="302" t="s">
        <v>628</v>
      </c>
      <c r="B5" s="302"/>
      <c r="C5" s="302"/>
      <c r="D5" s="302"/>
      <c r="E5" s="302"/>
      <c r="F5" s="302"/>
      <c r="G5" s="302"/>
      <c r="H5" s="302"/>
      <c r="I5" s="263" t="s">
        <v>2</v>
      </c>
    </row>
    <row r="6" spans="1:9" ht="31.5" x14ac:dyDescent="0.2">
      <c r="A6" s="312"/>
      <c r="B6" s="312"/>
      <c r="C6" s="312"/>
      <c r="D6" s="312"/>
      <c r="E6" s="312"/>
      <c r="F6" s="312" t="s">
        <v>176</v>
      </c>
      <c r="G6" s="195" t="s">
        <v>355</v>
      </c>
      <c r="H6" s="195" t="s">
        <v>619</v>
      </c>
      <c r="I6" s="195" t="s">
        <v>637</v>
      </c>
    </row>
    <row r="7" spans="1:9" x14ac:dyDescent="0.2">
      <c r="A7" s="312"/>
      <c r="B7" s="312"/>
      <c r="C7" s="312"/>
      <c r="D7" s="312"/>
      <c r="E7" s="312"/>
      <c r="F7" s="312"/>
      <c r="G7" s="195" t="s">
        <v>356</v>
      </c>
      <c r="H7" s="195" t="s">
        <v>356</v>
      </c>
      <c r="I7" s="195" t="s">
        <v>356</v>
      </c>
    </row>
    <row r="8" spans="1:9" ht="21" x14ac:dyDescent="0.2">
      <c r="A8" s="312" t="s">
        <v>357</v>
      </c>
      <c r="B8" s="312">
        <v>1</v>
      </c>
      <c r="C8" s="198"/>
      <c r="D8" s="198"/>
      <c r="E8" s="198"/>
      <c r="F8" s="32" t="s">
        <v>358</v>
      </c>
      <c r="G8" s="14">
        <v>172260890</v>
      </c>
      <c r="H8" s="261"/>
      <c r="I8" s="14">
        <v>172281752</v>
      </c>
    </row>
    <row r="9" spans="1:9" ht="22.5" x14ac:dyDescent="0.2">
      <c r="A9" s="312"/>
      <c r="B9" s="312"/>
      <c r="C9" s="29" t="s">
        <v>359</v>
      </c>
      <c r="D9" s="29"/>
      <c r="E9" s="29"/>
      <c r="F9" s="34" t="s">
        <v>360</v>
      </c>
      <c r="G9" s="23">
        <v>121736400</v>
      </c>
      <c r="H9" s="262"/>
      <c r="I9" s="23">
        <v>121757262</v>
      </c>
    </row>
    <row r="10" spans="1:9" ht="22.5" x14ac:dyDescent="0.2">
      <c r="A10" s="312"/>
      <c r="B10" s="312"/>
      <c r="C10" s="29" t="s">
        <v>361</v>
      </c>
      <c r="D10" s="198"/>
      <c r="E10" s="198"/>
      <c r="F10" s="34" t="s">
        <v>362</v>
      </c>
      <c r="G10" s="23">
        <v>45583850</v>
      </c>
      <c r="H10" s="261"/>
      <c r="I10" s="23">
        <v>45583850</v>
      </c>
    </row>
    <row r="11" spans="1:9" ht="22.5" x14ac:dyDescent="0.2">
      <c r="A11" s="312"/>
      <c r="B11" s="312"/>
      <c r="C11" s="29" t="s">
        <v>363</v>
      </c>
      <c r="D11" s="198"/>
      <c r="E11" s="198"/>
      <c r="F11" s="34" t="s">
        <v>364</v>
      </c>
      <c r="G11" s="23">
        <v>4940640</v>
      </c>
      <c r="H11" s="261"/>
      <c r="I11" s="23">
        <v>4940640</v>
      </c>
    </row>
    <row r="12" spans="1:9" ht="21" x14ac:dyDescent="0.2">
      <c r="A12" s="312"/>
      <c r="B12" s="198">
        <v>2</v>
      </c>
      <c r="C12" s="29"/>
      <c r="D12" s="198"/>
      <c r="E12" s="198"/>
      <c r="F12" s="32" t="s">
        <v>365</v>
      </c>
      <c r="G12" s="254">
        <v>0</v>
      </c>
      <c r="H12" s="261"/>
      <c r="I12" s="254"/>
    </row>
    <row r="13" spans="1:9" ht="21" x14ac:dyDescent="0.2">
      <c r="A13" s="312"/>
      <c r="B13" s="198">
        <v>3</v>
      </c>
      <c r="C13" s="29"/>
      <c r="D13" s="29"/>
      <c r="E13" s="29"/>
      <c r="F13" s="199" t="s">
        <v>629</v>
      </c>
      <c r="G13" s="255">
        <v>0</v>
      </c>
      <c r="H13" s="261"/>
      <c r="I13" s="255"/>
    </row>
    <row r="14" spans="1:9" ht="31.5" x14ac:dyDescent="0.2">
      <c r="A14" s="312"/>
      <c r="B14" s="312"/>
      <c r="C14" s="312"/>
      <c r="D14" s="198"/>
      <c r="E14" s="198"/>
      <c r="F14" s="199" t="s">
        <v>366</v>
      </c>
      <c r="G14" s="256">
        <v>172260890</v>
      </c>
      <c r="H14" s="261"/>
      <c r="I14" s="256">
        <v>172281752</v>
      </c>
    </row>
    <row r="15" spans="1:9" x14ac:dyDescent="0.2">
      <c r="A15" s="312" t="s">
        <v>367</v>
      </c>
      <c r="B15" s="312">
        <v>1</v>
      </c>
      <c r="C15" s="29" t="s">
        <v>359</v>
      </c>
      <c r="D15" s="29"/>
      <c r="E15" s="29"/>
      <c r="F15" s="31" t="s">
        <v>368</v>
      </c>
      <c r="G15" s="257">
        <v>129918600</v>
      </c>
      <c r="H15" s="261"/>
      <c r="I15" s="257">
        <v>129918600</v>
      </c>
    </row>
    <row r="16" spans="1:9" x14ac:dyDescent="0.2">
      <c r="A16" s="312"/>
      <c r="B16" s="312"/>
      <c r="C16" s="30"/>
      <c r="D16" s="30"/>
      <c r="E16" s="30"/>
      <c r="F16" s="236" t="s">
        <v>369</v>
      </c>
      <c r="G16" s="258">
        <v>86612400</v>
      </c>
      <c r="H16" s="261"/>
      <c r="I16" s="258">
        <v>86612400</v>
      </c>
    </row>
    <row r="17" spans="1:9" x14ac:dyDescent="0.2">
      <c r="A17" s="312"/>
      <c r="B17" s="312"/>
      <c r="C17" s="30"/>
      <c r="D17" s="30"/>
      <c r="E17" s="30"/>
      <c r="F17" s="236" t="s">
        <v>370</v>
      </c>
      <c r="G17" s="258">
        <v>43306200</v>
      </c>
      <c r="H17" s="261"/>
      <c r="I17" s="258">
        <v>43306200</v>
      </c>
    </row>
    <row r="18" spans="1:9" ht="22.5" x14ac:dyDescent="0.2">
      <c r="A18" s="312"/>
      <c r="B18" s="312"/>
      <c r="C18" s="29" t="s">
        <v>361</v>
      </c>
      <c r="D18" s="30"/>
      <c r="E18" s="30"/>
      <c r="F18" s="31" t="s">
        <v>371</v>
      </c>
      <c r="G18" s="259">
        <v>0</v>
      </c>
      <c r="H18" s="261"/>
      <c r="I18" s="259">
        <v>396000</v>
      </c>
    </row>
    <row r="19" spans="1:9" ht="22.5" x14ac:dyDescent="0.2">
      <c r="A19" s="312"/>
      <c r="B19" s="312"/>
      <c r="C19" s="29" t="s">
        <v>363</v>
      </c>
      <c r="D19" s="29"/>
      <c r="E19" s="29"/>
      <c r="F19" s="31" t="s">
        <v>630</v>
      </c>
      <c r="G19" s="257">
        <v>46305000</v>
      </c>
      <c r="H19" s="261"/>
      <c r="I19" s="257">
        <v>46305000</v>
      </c>
    </row>
    <row r="20" spans="1:9" x14ac:dyDescent="0.2">
      <c r="A20" s="312"/>
      <c r="B20" s="312"/>
      <c r="C20" s="30"/>
      <c r="D20" s="30"/>
      <c r="E20" s="30"/>
      <c r="F20" s="236" t="s">
        <v>369</v>
      </c>
      <c r="G20" s="258">
        <v>30870000</v>
      </c>
      <c r="H20" s="261"/>
      <c r="I20" s="258">
        <v>30870000</v>
      </c>
    </row>
    <row r="21" spans="1:9" x14ac:dyDescent="0.2">
      <c r="A21" s="312"/>
      <c r="B21" s="312"/>
      <c r="C21" s="30"/>
      <c r="D21" s="30"/>
      <c r="E21" s="30"/>
      <c r="F21" s="236" t="s">
        <v>370</v>
      </c>
      <c r="G21" s="258">
        <v>15435000</v>
      </c>
      <c r="H21" s="261"/>
      <c r="I21" s="258">
        <v>15435000</v>
      </c>
    </row>
    <row r="22" spans="1:9" ht="31.5" x14ac:dyDescent="0.2">
      <c r="A22" s="312"/>
      <c r="B22" s="312"/>
      <c r="C22" s="29" t="s">
        <v>372</v>
      </c>
      <c r="D22" s="29"/>
      <c r="E22" s="29"/>
      <c r="F22" s="199" t="s">
        <v>631</v>
      </c>
      <c r="G22" s="256">
        <v>176223600</v>
      </c>
      <c r="H22" s="261"/>
      <c r="I22" s="256">
        <v>176619600</v>
      </c>
    </row>
    <row r="23" spans="1:9" x14ac:dyDescent="0.2">
      <c r="A23" s="312"/>
      <c r="B23" s="312">
        <v>2</v>
      </c>
      <c r="C23" s="31"/>
      <c r="D23" s="31"/>
      <c r="E23" s="31"/>
      <c r="F23" s="199" t="s">
        <v>632</v>
      </c>
      <c r="G23" s="256">
        <v>27124400</v>
      </c>
      <c r="H23" s="261"/>
      <c r="I23" s="256">
        <v>27124400</v>
      </c>
    </row>
    <row r="24" spans="1:9" x14ac:dyDescent="0.2">
      <c r="A24" s="312"/>
      <c r="B24" s="312"/>
      <c r="C24" s="30"/>
      <c r="D24" s="30"/>
      <c r="E24" s="30"/>
      <c r="F24" s="236" t="s">
        <v>369</v>
      </c>
      <c r="G24" s="258">
        <v>18082933</v>
      </c>
      <c r="H24" s="261"/>
      <c r="I24" s="258">
        <v>18082933</v>
      </c>
    </row>
    <row r="25" spans="1:9" x14ac:dyDescent="0.2">
      <c r="A25" s="312"/>
      <c r="B25" s="312"/>
      <c r="C25" s="30"/>
      <c r="D25" s="30"/>
      <c r="E25" s="30"/>
      <c r="F25" s="236" t="s">
        <v>370</v>
      </c>
      <c r="G25" s="258">
        <v>9041467</v>
      </c>
      <c r="H25" s="261"/>
      <c r="I25" s="258">
        <v>9041467</v>
      </c>
    </row>
    <row r="26" spans="1:9" ht="21" x14ac:dyDescent="0.2">
      <c r="A26" s="312"/>
      <c r="B26" s="312"/>
      <c r="C26" s="30"/>
      <c r="D26" s="30"/>
      <c r="E26" s="30"/>
      <c r="F26" s="32" t="s">
        <v>373</v>
      </c>
      <c r="G26" s="255">
        <v>0</v>
      </c>
      <c r="H26" s="261"/>
      <c r="I26" s="255"/>
    </row>
    <row r="27" spans="1:9" ht="21" x14ac:dyDescent="0.2">
      <c r="A27" s="312"/>
      <c r="B27" s="312">
        <v>3</v>
      </c>
      <c r="C27" s="32"/>
      <c r="D27" s="199"/>
      <c r="E27" s="33"/>
      <c r="F27" s="199" t="s">
        <v>374</v>
      </c>
      <c r="G27" s="256">
        <v>2406000</v>
      </c>
      <c r="H27" s="261"/>
      <c r="I27" s="256">
        <v>2740168</v>
      </c>
    </row>
    <row r="28" spans="1:9" x14ac:dyDescent="0.2">
      <c r="A28" s="312"/>
      <c r="B28" s="312"/>
      <c r="C28" s="34"/>
      <c r="D28" s="30"/>
      <c r="E28" s="30"/>
      <c r="F28" s="236" t="s">
        <v>375</v>
      </c>
      <c r="G28" s="258">
        <v>2406000</v>
      </c>
      <c r="H28" s="261"/>
      <c r="I28" s="258">
        <v>2740168</v>
      </c>
    </row>
    <row r="29" spans="1:9" x14ac:dyDescent="0.2">
      <c r="A29" s="312"/>
      <c r="B29" s="312"/>
      <c r="C29" s="34"/>
      <c r="D29" s="30"/>
      <c r="E29" s="30"/>
      <c r="F29" s="236" t="s">
        <v>376</v>
      </c>
      <c r="G29" s="260">
        <v>0</v>
      </c>
      <c r="H29" s="261"/>
      <c r="I29" s="260">
        <v>0</v>
      </c>
    </row>
    <row r="30" spans="1:9" ht="31.5" x14ac:dyDescent="0.2">
      <c r="A30" s="312"/>
      <c r="B30" s="313"/>
      <c r="C30" s="313"/>
      <c r="D30" s="199"/>
      <c r="E30" s="199"/>
      <c r="F30" s="199" t="s">
        <v>377</v>
      </c>
      <c r="G30" s="256">
        <v>205754000</v>
      </c>
      <c r="H30" s="261"/>
      <c r="I30" s="256">
        <v>206484168</v>
      </c>
    </row>
    <row r="31" spans="1:9" ht="21" x14ac:dyDescent="0.2">
      <c r="A31" s="312" t="s">
        <v>378</v>
      </c>
      <c r="B31" s="198">
        <v>2</v>
      </c>
      <c r="C31" s="32"/>
      <c r="D31" s="199"/>
      <c r="E31" s="33"/>
      <c r="F31" s="199" t="s">
        <v>379</v>
      </c>
      <c r="G31" s="256">
        <v>59107000</v>
      </c>
      <c r="H31" s="261"/>
      <c r="I31" s="256">
        <v>66177919</v>
      </c>
    </row>
    <row r="32" spans="1:9" ht="22.5" x14ac:dyDescent="0.2">
      <c r="A32" s="312"/>
      <c r="B32" s="312">
        <v>3</v>
      </c>
      <c r="C32" s="34" t="s">
        <v>359</v>
      </c>
      <c r="D32" s="29"/>
      <c r="E32" s="29"/>
      <c r="F32" s="31" t="s">
        <v>380</v>
      </c>
      <c r="G32" s="257">
        <v>7140000</v>
      </c>
      <c r="H32" s="261"/>
      <c r="I32" s="257">
        <v>7140000</v>
      </c>
    </row>
    <row r="33" spans="1:9" x14ac:dyDescent="0.2">
      <c r="A33" s="312"/>
      <c r="B33" s="312"/>
      <c r="C33" s="34" t="s">
        <v>361</v>
      </c>
      <c r="D33" s="29"/>
      <c r="E33" s="29"/>
      <c r="F33" s="31" t="s">
        <v>381</v>
      </c>
      <c r="G33" s="259">
        <v>0</v>
      </c>
      <c r="H33" s="261"/>
      <c r="I33" s="259">
        <v>0</v>
      </c>
    </row>
    <row r="34" spans="1:9" x14ac:dyDescent="0.2">
      <c r="A34" s="312"/>
      <c r="B34" s="312"/>
      <c r="C34" s="34" t="s">
        <v>363</v>
      </c>
      <c r="D34" s="29"/>
      <c r="E34" s="29"/>
      <c r="F34" s="31" t="s">
        <v>382</v>
      </c>
      <c r="G34" s="257">
        <v>1937600</v>
      </c>
      <c r="H34" s="261"/>
      <c r="I34" s="257">
        <v>1937600</v>
      </c>
    </row>
    <row r="35" spans="1:9" x14ac:dyDescent="0.2">
      <c r="A35" s="312"/>
      <c r="B35" s="312"/>
      <c r="C35" s="34" t="s">
        <v>383</v>
      </c>
      <c r="D35" s="29"/>
      <c r="E35" s="29"/>
      <c r="F35" s="31" t="s">
        <v>384</v>
      </c>
      <c r="G35" s="257">
        <v>5940000</v>
      </c>
      <c r="H35" s="261"/>
      <c r="I35" s="257">
        <v>5280000</v>
      </c>
    </row>
    <row r="36" spans="1:9" x14ac:dyDescent="0.2">
      <c r="A36" s="312"/>
      <c r="B36" s="312"/>
      <c r="C36" s="34" t="s">
        <v>385</v>
      </c>
      <c r="D36" s="29"/>
      <c r="E36" s="29"/>
      <c r="F36" s="31" t="s">
        <v>386</v>
      </c>
      <c r="G36" s="259">
        <v>0</v>
      </c>
      <c r="H36" s="261"/>
      <c r="I36" s="259">
        <v>0</v>
      </c>
    </row>
    <row r="37" spans="1:9" x14ac:dyDescent="0.2">
      <c r="A37" s="312"/>
      <c r="B37" s="312"/>
      <c r="C37" s="34" t="s">
        <v>387</v>
      </c>
      <c r="D37" s="29"/>
      <c r="E37" s="29"/>
      <c r="F37" s="31" t="s">
        <v>388</v>
      </c>
      <c r="G37" s="259">
        <v>0</v>
      </c>
      <c r="H37" s="261"/>
      <c r="I37" s="259">
        <v>0</v>
      </c>
    </row>
    <row r="38" spans="1:9" ht="22.5" x14ac:dyDescent="0.2">
      <c r="A38" s="312"/>
      <c r="B38" s="312"/>
      <c r="C38" s="34" t="s">
        <v>389</v>
      </c>
      <c r="D38" s="29"/>
      <c r="E38" s="29"/>
      <c r="F38" s="31" t="s">
        <v>390</v>
      </c>
      <c r="G38" s="257">
        <v>5000000</v>
      </c>
      <c r="H38" s="261"/>
      <c r="I38" s="257">
        <v>5000000</v>
      </c>
    </row>
    <row r="39" spans="1:9" ht="22.5" x14ac:dyDescent="0.2">
      <c r="A39" s="312"/>
      <c r="B39" s="312"/>
      <c r="C39" s="34" t="s">
        <v>391</v>
      </c>
      <c r="D39" s="29"/>
      <c r="E39" s="29"/>
      <c r="F39" s="31" t="s">
        <v>392</v>
      </c>
      <c r="G39" s="259">
        <v>0</v>
      </c>
      <c r="H39" s="261"/>
      <c r="I39" s="259">
        <v>0</v>
      </c>
    </row>
    <row r="40" spans="1:9" x14ac:dyDescent="0.2">
      <c r="A40" s="312"/>
      <c r="B40" s="312"/>
      <c r="C40" s="34" t="s">
        <v>393</v>
      </c>
      <c r="D40" s="29"/>
      <c r="E40" s="29"/>
      <c r="F40" s="31" t="s">
        <v>394</v>
      </c>
      <c r="G40" s="259">
        <v>0</v>
      </c>
      <c r="H40" s="261"/>
      <c r="I40" s="259">
        <v>0</v>
      </c>
    </row>
    <row r="41" spans="1:9" x14ac:dyDescent="0.2">
      <c r="A41" s="312"/>
      <c r="B41" s="312"/>
      <c r="C41" s="34" t="s">
        <v>395</v>
      </c>
      <c r="D41" s="29"/>
      <c r="E41" s="29"/>
      <c r="F41" s="31" t="s">
        <v>396</v>
      </c>
      <c r="G41" s="257">
        <v>24686000</v>
      </c>
      <c r="H41" s="261"/>
      <c r="I41" s="257">
        <v>12531000</v>
      </c>
    </row>
    <row r="42" spans="1:9" x14ac:dyDescent="0.2">
      <c r="A42" s="312"/>
      <c r="B42" s="312"/>
      <c r="C42" s="34" t="s">
        <v>397</v>
      </c>
      <c r="D42" s="29"/>
      <c r="E42" s="29"/>
      <c r="F42" s="31" t="s">
        <v>398</v>
      </c>
      <c r="G42" s="259">
        <v>0</v>
      </c>
      <c r="H42" s="261"/>
      <c r="I42" s="259"/>
    </row>
    <row r="43" spans="1:9" x14ac:dyDescent="0.2">
      <c r="A43" s="312"/>
      <c r="B43" s="312"/>
      <c r="C43" s="34" t="s">
        <v>399</v>
      </c>
      <c r="D43" s="29"/>
      <c r="E43" s="29"/>
      <c r="F43" s="31" t="s">
        <v>400</v>
      </c>
      <c r="G43" s="259">
        <v>0</v>
      </c>
      <c r="H43" s="261"/>
      <c r="I43" s="259"/>
    </row>
    <row r="44" spans="1:9" x14ac:dyDescent="0.2">
      <c r="A44" s="312"/>
      <c r="B44" s="312"/>
      <c r="C44" s="34" t="s">
        <v>401</v>
      </c>
      <c r="D44" s="29"/>
      <c r="E44" s="29"/>
      <c r="F44" s="31" t="s">
        <v>402</v>
      </c>
      <c r="G44" s="259">
        <v>0</v>
      </c>
      <c r="H44" s="261"/>
      <c r="I44" s="259"/>
    </row>
    <row r="45" spans="1:9" ht="21" x14ac:dyDescent="0.2">
      <c r="A45" s="312"/>
      <c r="B45" s="312"/>
      <c r="C45" s="32"/>
      <c r="D45" s="198"/>
      <c r="E45" s="35"/>
      <c r="F45" s="199" t="s">
        <v>403</v>
      </c>
      <c r="G45" s="256">
        <v>44703600</v>
      </c>
      <c r="H45" s="261"/>
      <c r="I45" s="256">
        <v>31888600</v>
      </c>
    </row>
    <row r="46" spans="1:9" ht="22.5" x14ac:dyDescent="0.2">
      <c r="A46" s="312"/>
      <c r="B46" s="312">
        <v>4</v>
      </c>
      <c r="C46" s="34" t="s">
        <v>359</v>
      </c>
      <c r="D46" s="29"/>
      <c r="E46" s="29"/>
      <c r="F46" s="31" t="s">
        <v>404</v>
      </c>
      <c r="G46" s="259">
        <v>0</v>
      </c>
      <c r="H46" s="261"/>
      <c r="I46" s="259">
        <v>0</v>
      </c>
    </row>
    <row r="47" spans="1:9" x14ac:dyDescent="0.2">
      <c r="A47" s="312"/>
      <c r="B47" s="312"/>
      <c r="C47" s="34" t="s">
        <v>361</v>
      </c>
      <c r="D47" s="29"/>
      <c r="E47" s="29"/>
      <c r="F47" s="31" t="s">
        <v>405</v>
      </c>
      <c r="G47" s="259">
        <v>0</v>
      </c>
      <c r="H47" s="261"/>
      <c r="I47" s="259">
        <v>0</v>
      </c>
    </row>
    <row r="48" spans="1:9" ht="42" x14ac:dyDescent="0.2">
      <c r="A48" s="312"/>
      <c r="B48" s="312"/>
      <c r="C48" s="34"/>
      <c r="D48" s="29"/>
      <c r="E48" s="29"/>
      <c r="F48" s="199" t="s">
        <v>406</v>
      </c>
      <c r="G48" s="255">
        <v>0</v>
      </c>
      <c r="H48" s="261"/>
      <c r="I48" s="255">
        <v>0</v>
      </c>
    </row>
    <row r="49" spans="1:9" ht="22.5" x14ac:dyDescent="0.2">
      <c r="A49" s="312"/>
      <c r="B49" s="312">
        <v>5</v>
      </c>
      <c r="C49" s="34" t="s">
        <v>359</v>
      </c>
      <c r="D49" s="29"/>
      <c r="E49" s="29"/>
      <c r="F49" s="31" t="s">
        <v>407</v>
      </c>
      <c r="G49" s="257">
        <v>26923000</v>
      </c>
      <c r="H49" s="261"/>
      <c r="I49" s="257">
        <v>27151000</v>
      </c>
    </row>
    <row r="50" spans="1:9" x14ac:dyDescent="0.2">
      <c r="A50" s="312"/>
      <c r="B50" s="312"/>
      <c r="C50" s="34" t="s">
        <v>361</v>
      </c>
      <c r="D50" s="29"/>
      <c r="E50" s="29"/>
      <c r="F50" s="31" t="s">
        <v>408</v>
      </c>
      <c r="G50" s="257">
        <v>53309058</v>
      </c>
      <c r="H50" s="261"/>
      <c r="I50" s="257">
        <v>55647181</v>
      </c>
    </row>
    <row r="51" spans="1:9" ht="22.5" x14ac:dyDescent="0.2">
      <c r="A51" s="312"/>
      <c r="B51" s="312"/>
      <c r="C51" s="34" t="s">
        <v>363</v>
      </c>
      <c r="D51" s="29"/>
      <c r="E51" s="29"/>
      <c r="F51" s="31" t="s">
        <v>409</v>
      </c>
      <c r="G51" s="257">
        <v>546060</v>
      </c>
      <c r="H51" s="261"/>
      <c r="I51" s="257">
        <v>541500</v>
      </c>
    </row>
    <row r="52" spans="1:9" ht="22.5" x14ac:dyDescent="0.2">
      <c r="A52" s="312"/>
      <c r="B52" s="312"/>
      <c r="C52" s="34" t="s">
        <v>383</v>
      </c>
      <c r="D52" s="29"/>
      <c r="E52" s="29"/>
      <c r="F52" s="31" t="s">
        <v>410</v>
      </c>
      <c r="G52" s="257">
        <v>26514000</v>
      </c>
      <c r="H52" s="261"/>
      <c r="I52" s="257">
        <v>33324200</v>
      </c>
    </row>
    <row r="53" spans="1:9" x14ac:dyDescent="0.2">
      <c r="A53" s="312"/>
      <c r="B53" s="312"/>
      <c r="C53" s="34"/>
      <c r="D53" s="29"/>
      <c r="E53" s="29"/>
      <c r="F53" s="199" t="s">
        <v>411</v>
      </c>
      <c r="G53" s="256">
        <v>107292118</v>
      </c>
      <c r="H53" s="261"/>
      <c r="I53" s="256">
        <v>116663881</v>
      </c>
    </row>
    <row r="54" spans="1:9" ht="42" x14ac:dyDescent="0.2">
      <c r="A54" s="312"/>
      <c r="B54" s="312"/>
      <c r="C54" s="312"/>
      <c r="D54" s="198"/>
      <c r="E54" s="35"/>
      <c r="F54" s="199" t="s">
        <v>412</v>
      </c>
      <c r="G54" s="256">
        <v>211102718</v>
      </c>
      <c r="H54" s="261"/>
      <c r="I54" s="256">
        <v>214730400</v>
      </c>
    </row>
    <row r="55" spans="1:9" ht="22.5" x14ac:dyDescent="0.2">
      <c r="A55" s="312" t="s">
        <v>413</v>
      </c>
      <c r="B55" s="312">
        <v>1</v>
      </c>
      <c r="C55" s="34" t="s">
        <v>359</v>
      </c>
      <c r="D55" s="29"/>
      <c r="E55" s="29"/>
      <c r="F55" s="31" t="s">
        <v>414</v>
      </c>
      <c r="G55" s="259">
        <v>0</v>
      </c>
      <c r="H55" s="261"/>
      <c r="I55" s="259">
        <v>0</v>
      </c>
    </row>
    <row r="56" spans="1:9" x14ac:dyDescent="0.2">
      <c r="A56" s="312"/>
      <c r="B56" s="312"/>
      <c r="C56" s="34" t="s">
        <v>361</v>
      </c>
      <c r="D56" s="29"/>
      <c r="E56" s="29"/>
      <c r="F56" s="31" t="s">
        <v>415</v>
      </c>
      <c r="G56" s="259">
        <v>0</v>
      </c>
      <c r="H56" s="261"/>
      <c r="I56" s="259">
        <v>0</v>
      </c>
    </row>
    <row r="57" spans="1:9" ht="22.5" x14ac:dyDescent="0.2">
      <c r="A57" s="312"/>
      <c r="B57" s="312"/>
      <c r="C57" s="34" t="s">
        <v>363</v>
      </c>
      <c r="D57" s="29"/>
      <c r="E57" s="29"/>
      <c r="F57" s="31" t="s">
        <v>416</v>
      </c>
      <c r="G57" s="259">
        <v>0</v>
      </c>
      <c r="H57" s="261"/>
      <c r="I57" s="259">
        <v>0</v>
      </c>
    </row>
    <row r="58" spans="1:9" ht="22.5" x14ac:dyDescent="0.2">
      <c r="A58" s="312"/>
      <c r="B58" s="312"/>
      <c r="C58" s="34" t="s">
        <v>383</v>
      </c>
      <c r="D58" s="29"/>
      <c r="E58" s="29"/>
      <c r="F58" s="31" t="s">
        <v>417</v>
      </c>
      <c r="G58" s="257">
        <v>12600940</v>
      </c>
      <c r="H58" s="261"/>
      <c r="I58" s="257">
        <v>14623459</v>
      </c>
    </row>
    <row r="59" spans="1:9" ht="22.5" x14ac:dyDescent="0.2">
      <c r="A59" s="312"/>
      <c r="B59" s="312"/>
      <c r="C59" s="34" t="s">
        <v>385</v>
      </c>
      <c r="D59" s="29"/>
      <c r="E59" s="29"/>
      <c r="F59" s="31" t="s">
        <v>418</v>
      </c>
      <c r="G59" s="259">
        <v>0</v>
      </c>
      <c r="H59" s="261"/>
      <c r="I59" s="259">
        <v>0</v>
      </c>
    </row>
    <row r="60" spans="1:9" ht="22.5" x14ac:dyDescent="0.2">
      <c r="A60" s="312"/>
      <c r="B60" s="312"/>
      <c r="C60" s="34" t="s">
        <v>387</v>
      </c>
      <c r="D60" s="29"/>
      <c r="E60" s="29"/>
      <c r="F60" s="31" t="s">
        <v>419</v>
      </c>
      <c r="G60" s="259">
        <v>0</v>
      </c>
      <c r="H60" s="261"/>
      <c r="I60" s="259">
        <v>0</v>
      </c>
    </row>
    <row r="61" spans="1:9" ht="22.5" x14ac:dyDescent="0.2">
      <c r="A61" s="312"/>
      <c r="B61" s="312"/>
      <c r="C61" s="34" t="s">
        <v>389</v>
      </c>
      <c r="D61" s="29"/>
      <c r="E61" s="29"/>
      <c r="F61" s="31" t="s">
        <v>420</v>
      </c>
      <c r="G61" s="259">
        <v>0</v>
      </c>
      <c r="H61" s="261"/>
      <c r="I61" s="259">
        <v>0</v>
      </c>
    </row>
    <row r="62" spans="1:9" ht="22.5" x14ac:dyDescent="0.2">
      <c r="A62" s="312"/>
      <c r="B62" s="312"/>
      <c r="C62" s="34" t="s">
        <v>391</v>
      </c>
      <c r="D62" s="29"/>
      <c r="E62" s="29"/>
      <c r="F62" s="31" t="s">
        <v>421</v>
      </c>
      <c r="G62" s="259">
        <v>0</v>
      </c>
      <c r="H62" s="261"/>
      <c r="I62" s="259">
        <v>0</v>
      </c>
    </row>
    <row r="63" spans="1:9" ht="21" x14ac:dyDescent="0.2">
      <c r="A63" s="312"/>
      <c r="B63" s="312"/>
      <c r="C63" s="34"/>
      <c r="D63" s="29"/>
      <c r="E63" s="29"/>
      <c r="F63" s="199" t="s">
        <v>422</v>
      </c>
      <c r="G63" s="256">
        <v>12600940</v>
      </c>
      <c r="H63" s="261"/>
      <c r="I63" s="256">
        <v>14623459</v>
      </c>
    </row>
    <row r="64" spans="1:9" x14ac:dyDescent="0.2">
      <c r="A64" s="312"/>
      <c r="B64" s="312">
        <v>2</v>
      </c>
      <c r="C64" s="34" t="s">
        <v>359</v>
      </c>
      <c r="D64" s="29"/>
      <c r="E64" s="29"/>
      <c r="F64" s="31" t="s">
        <v>423</v>
      </c>
      <c r="G64" s="259">
        <v>0</v>
      </c>
      <c r="H64" s="261"/>
      <c r="I64" s="259">
        <v>0</v>
      </c>
    </row>
    <row r="65" spans="1:9" ht="22.5" x14ac:dyDescent="0.2">
      <c r="A65" s="312"/>
      <c r="B65" s="312"/>
      <c r="C65" s="34"/>
      <c r="D65" s="29" t="s">
        <v>424</v>
      </c>
      <c r="E65" s="29"/>
      <c r="F65" s="236" t="s">
        <v>425</v>
      </c>
      <c r="G65" s="259">
        <v>0</v>
      </c>
      <c r="H65" s="261"/>
      <c r="I65" s="259">
        <v>0</v>
      </c>
    </row>
    <row r="66" spans="1:9" ht="22.5" x14ac:dyDescent="0.2">
      <c r="A66" s="312"/>
      <c r="B66" s="312"/>
      <c r="C66" s="34"/>
      <c r="D66" s="30"/>
      <c r="E66" s="30" t="s">
        <v>426</v>
      </c>
      <c r="F66" s="236" t="s">
        <v>427</v>
      </c>
      <c r="G66" s="260">
        <v>0</v>
      </c>
      <c r="H66" s="261"/>
      <c r="I66" s="260">
        <v>0</v>
      </c>
    </row>
    <row r="67" spans="1:9" ht="22.5" x14ac:dyDescent="0.2">
      <c r="A67" s="312"/>
      <c r="B67" s="312"/>
      <c r="C67" s="34"/>
      <c r="D67" s="30"/>
      <c r="E67" s="30" t="s">
        <v>428</v>
      </c>
      <c r="F67" s="236" t="s">
        <v>429</v>
      </c>
      <c r="G67" s="260">
        <v>0</v>
      </c>
      <c r="H67" s="261"/>
      <c r="I67" s="260">
        <v>0</v>
      </c>
    </row>
    <row r="68" spans="1:9" ht="22.5" x14ac:dyDescent="0.2">
      <c r="A68" s="312"/>
      <c r="B68" s="312"/>
      <c r="C68" s="34"/>
      <c r="D68" s="29" t="s">
        <v>430</v>
      </c>
      <c r="E68" s="29"/>
      <c r="F68" s="236" t="s">
        <v>431</v>
      </c>
      <c r="G68" s="259">
        <v>0</v>
      </c>
      <c r="H68" s="261"/>
      <c r="I68" s="259">
        <v>0</v>
      </c>
    </row>
    <row r="69" spans="1:9" ht="22.5" x14ac:dyDescent="0.2">
      <c r="A69" s="312"/>
      <c r="B69" s="312"/>
      <c r="C69" s="34"/>
      <c r="D69" s="30"/>
      <c r="E69" s="30" t="s">
        <v>432</v>
      </c>
      <c r="F69" s="236" t="s">
        <v>433</v>
      </c>
      <c r="G69" s="260">
        <v>0</v>
      </c>
      <c r="H69" s="261"/>
      <c r="I69" s="260">
        <v>0</v>
      </c>
    </row>
    <row r="70" spans="1:9" ht="22.5" x14ac:dyDescent="0.2">
      <c r="A70" s="312"/>
      <c r="B70" s="312"/>
      <c r="C70" s="34"/>
      <c r="D70" s="30"/>
      <c r="E70" s="30" t="s">
        <v>434</v>
      </c>
      <c r="F70" s="236" t="s">
        <v>435</v>
      </c>
      <c r="G70" s="260">
        <v>0</v>
      </c>
      <c r="H70" s="261"/>
      <c r="I70" s="260">
        <v>0</v>
      </c>
    </row>
    <row r="71" spans="1:9" x14ac:dyDescent="0.2">
      <c r="A71" s="312"/>
      <c r="B71" s="312"/>
      <c r="C71" s="34" t="s">
        <v>361</v>
      </c>
      <c r="D71" s="29"/>
      <c r="E71" s="29"/>
      <c r="F71" s="31" t="s">
        <v>436</v>
      </c>
      <c r="G71" s="259">
        <v>0</v>
      </c>
      <c r="H71" s="261"/>
      <c r="I71" s="259">
        <v>0</v>
      </c>
    </row>
    <row r="72" spans="1:9" ht="22.5" x14ac:dyDescent="0.2">
      <c r="A72" s="312"/>
      <c r="B72" s="312"/>
      <c r="C72" s="34"/>
      <c r="D72" s="29" t="s">
        <v>437</v>
      </c>
      <c r="E72" s="29"/>
      <c r="F72" s="236" t="s">
        <v>438</v>
      </c>
      <c r="G72" s="260">
        <v>0</v>
      </c>
      <c r="H72" s="261"/>
      <c r="I72" s="260">
        <v>0</v>
      </c>
    </row>
    <row r="73" spans="1:9" ht="22.5" x14ac:dyDescent="0.2">
      <c r="A73" s="312"/>
      <c r="B73" s="312"/>
      <c r="C73" s="34"/>
      <c r="D73" s="29" t="s">
        <v>439</v>
      </c>
      <c r="E73" s="29"/>
      <c r="F73" s="236" t="s">
        <v>440</v>
      </c>
      <c r="G73" s="260">
        <v>0</v>
      </c>
      <c r="H73" s="261"/>
      <c r="I73" s="260">
        <v>0</v>
      </c>
    </row>
    <row r="74" spans="1:9" ht="22.5" x14ac:dyDescent="0.2">
      <c r="A74" s="312"/>
      <c r="B74" s="312"/>
      <c r="C74" s="34"/>
      <c r="D74" s="29" t="s">
        <v>441</v>
      </c>
      <c r="E74" s="29"/>
      <c r="F74" s="236" t="s">
        <v>442</v>
      </c>
      <c r="G74" s="260">
        <v>0</v>
      </c>
      <c r="H74" s="261"/>
      <c r="I74" s="260">
        <v>0</v>
      </c>
    </row>
    <row r="75" spans="1:9" ht="22.5" x14ac:dyDescent="0.2">
      <c r="A75" s="312"/>
      <c r="B75" s="312"/>
      <c r="C75" s="34"/>
      <c r="D75" s="29" t="s">
        <v>443</v>
      </c>
      <c r="E75" s="29"/>
      <c r="F75" s="236" t="s">
        <v>444</v>
      </c>
      <c r="G75" s="260">
        <v>0</v>
      </c>
      <c r="H75" s="261"/>
      <c r="I75" s="260">
        <v>0</v>
      </c>
    </row>
    <row r="76" spans="1:9" x14ac:dyDescent="0.2">
      <c r="A76" s="312"/>
      <c r="B76" s="312"/>
      <c r="C76" s="34" t="s">
        <v>363</v>
      </c>
      <c r="D76" s="29"/>
      <c r="E76" s="29"/>
      <c r="F76" s="31" t="s">
        <v>445</v>
      </c>
      <c r="G76" s="259">
        <v>0</v>
      </c>
      <c r="H76" s="261"/>
      <c r="I76" s="259">
        <v>0</v>
      </c>
    </row>
    <row r="77" spans="1:9" x14ac:dyDescent="0.2">
      <c r="A77" s="312"/>
      <c r="B77" s="312"/>
      <c r="C77" s="34"/>
      <c r="D77" s="29" t="s">
        <v>446</v>
      </c>
      <c r="E77" s="29"/>
      <c r="F77" s="236" t="s">
        <v>447</v>
      </c>
      <c r="G77" s="259">
        <v>0</v>
      </c>
      <c r="H77" s="261"/>
      <c r="I77" s="259">
        <v>0</v>
      </c>
    </row>
    <row r="78" spans="1:9" x14ac:dyDescent="0.2">
      <c r="A78" s="312"/>
      <c r="B78" s="312"/>
      <c r="C78" s="34"/>
      <c r="D78" s="30"/>
      <c r="E78" s="30" t="s">
        <v>448</v>
      </c>
      <c r="F78" s="236" t="s">
        <v>449</v>
      </c>
      <c r="G78" s="260">
        <v>0</v>
      </c>
      <c r="H78" s="261"/>
      <c r="I78" s="260">
        <v>0</v>
      </c>
    </row>
    <row r="79" spans="1:9" x14ac:dyDescent="0.2">
      <c r="A79" s="312"/>
      <c r="B79" s="312"/>
      <c r="C79" s="34"/>
      <c r="D79" s="30"/>
      <c r="E79" s="30" t="s">
        <v>450</v>
      </c>
      <c r="F79" s="236" t="s">
        <v>451</v>
      </c>
      <c r="G79" s="260">
        <v>0</v>
      </c>
      <c r="H79" s="261"/>
      <c r="I79" s="260">
        <v>0</v>
      </c>
    </row>
    <row r="80" spans="1:9" x14ac:dyDescent="0.2">
      <c r="A80" s="312"/>
      <c r="B80" s="312"/>
      <c r="C80" s="34"/>
      <c r="D80" s="29" t="s">
        <v>452</v>
      </c>
      <c r="E80" s="29"/>
      <c r="F80" s="236" t="s">
        <v>453</v>
      </c>
      <c r="G80" s="259">
        <v>0</v>
      </c>
      <c r="H80" s="261"/>
      <c r="I80" s="259">
        <v>0</v>
      </c>
    </row>
    <row r="81" spans="1:9" x14ac:dyDescent="0.2">
      <c r="A81" s="312"/>
      <c r="B81" s="312"/>
      <c r="C81" s="34"/>
      <c r="D81" s="30"/>
      <c r="E81" s="30" t="s">
        <v>454</v>
      </c>
      <c r="F81" s="236" t="s">
        <v>455</v>
      </c>
      <c r="G81" s="260">
        <v>0</v>
      </c>
      <c r="H81" s="261"/>
      <c r="I81" s="260">
        <v>0</v>
      </c>
    </row>
    <row r="82" spans="1:9" x14ac:dyDescent="0.2">
      <c r="A82" s="312"/>
      <c r="B82" s="312"/>
      <c r="C82" s="34"/>
      <c r="D82" s="30"/>
      <c r="E82" s="30" t="s">
        <v>456</v>
      </c>
      <c r="F82" s="236" t="s">
        <v>457</v>
      </c>
      <c r="G82" s="260">
        <v>0</v>
      </c>
      <c r="H82" s="261"/>
      <c r="I82" s="260">
        <v>0</v>
      </c>
    </row>
    <row r="83" spans="1:9" ht="31.5" x14ac:dyDescent="0.2">
      <c r="A83" s="312"/>
      <c r="B83" s="312"/>
      <c r="C83" s="34"/>
      <c r="D83" s="29"/>
      <c r="E83" s="29"/>
      <c r="F83" s="199" t="s">
        <v>458</v>
      </c>
      <c r="G83" s="255">
        <v>0</v>
      </c>
      <c r="H83" s="261"/>
      <c r="I83" s="255">
        <v>0</v>
      </c>
    </row>
    <row r="84" spans="1:9" ht="31.5" x14ac:dyDescent="0.2">
      <c r="A84" s="312"/>
      <c r="B84" s="312"/>
      <c r="C84" s="312"/>
      <c r="D84" s="198"/>
      <c r="E84" s="35"/>
      <c r="F84" s="199" t="s">
        <v>459</v>
      </c>
      <c r="G84" s="256">
        <v>12600940</v>
      </c>
      <c r="H84" s="261"/>
      <c r="I84" s="256">
        <v>14623459</v>
      </c>
    </row>
    <row r="85" spans="1:9" x14ac:dyDescent="0.2">
      <c r="A85" s="219"/>
    </row>
  </sheetData>
  <mergeCells count="26">
    <mergeCell ref="F6:F7"/>
    <mergeCell ref="A2:I2"/>
    <mergeCell ref="A4:I4"/>
    <mergeCell ref="A5:H5"/>
    <mergeCell ref="A6:A7"/>
    <mergeCell ref="B6:B7"/>
    <mergeCell ref="C6:C7"/>
    <mergeCell ref="D6:D7"/>
    <mergeCell ref="E6:E7"/>
    <mergeCell ref="A8:A14"/>
    <mergeCell ref="B8:B11"/>
    <mergeCell ref="B14:C14"/>
    <mergeCell ref="A15:A30"/>
    <mergeCell ref="B15:B22"/>
    <mergeCell ref="B23:B26"/>
    <mergeCell ref="B27:B29"/>
    <mergeCell ref="B30:C30"/>
    <mergeCell ref="B54:C54"/>
    <mergeCell ref="A55:A84"/>
    <mergeCell ref="B55:B63"/>
    <mergeCell ref="B64:B83"/>
    <mergeCell ref="B84:C84"/>
    <mergeCell ref="A31:A54"/>
    <mergeCell ref="B32:B45"/>
    <mergeCell ref="B46:B48"/>
    <mergeCell ref="B49:B5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3"/>
  <sheetViews>
    <sheetView topLeftCell="A154" workbookViewId="0">
      <selection activeCell="I13" sqref="I13"/>
    </sheetView>
  </sheetViews>
  <sheetFormatPr defaultRowHeight="15" x14ac:dyDescent="0.25"/>
  <cols>
    <col min="1" max="1" width="7.140625" style="131" customWidth="1"/>
    <col min="2" max="2" width="9.140625" style="131" hidden="1" customWidth="1"/>
    <col min="3" max="3" width="28" style="132" customWidth="1"/>
    <col min="4" max="4" width="18.85546875" style="99" customWidth="1"/>
    <col min="5" max="5" width="12.85546875" style="99" customWidth="1"/>
    <col min="6" max="6" width="14.28515625" style="99" customWidth="1"/>
    <col min="7" max="7" width="15.42578125" style="99" customWidth="1"/>
    <col min="8" max="8" width="17" style="104" customWidth="1"/>
    <col min="9" max="9" width="14.28515625" style="104" customWidth="1"/>
    <col min="10" max="10" width="13.5703125" style="99" bestFit="1" customWidth="1"/>
    <col min="11" max="11" width="16.140625" style="99" bestFit="1" customWidth="1"/>
    <col min="12" max="16384" width="9.140625" style="99"/>
  </cols>
  <sheetData>
    <row r="2" spans="1:9" ht="15" customHeight="1" x14ac:dyDescent="0.25">
      <c r="A2" s="314" t="s">
        <v>460</v>
      </c>
      <c r="B2" s="314"/>
      <c r="C2" s="314"/>
      <c r="D2" s="314"/>
      <c r="E2" s="314"/>
      <c r="F2" s="314"/>
      <c r="G2" s="314"/>
      <c r="H2" s="314"/>
      <c r="I2" s="314"/>
    </row>
    <row r="3" spans="1:9" x14ac:dyDescent="0.25">
      <c r="A3" s="326" t="s">
        <v>176</v>
      </c>
      <c r="B3" s="326"/>
      <c r="C3" s="315" t="s">
        <v>461</v>
      </c>
      <c r="D3" s="315"/>
      <c r="E3" s="315"/>
      <c r="F3" s="315"/>
      <c r="G3" s="315"/>
      <c r="H3" s="315"/>
      <c r="I3" s="315"/>
    </row>
    <row r="4" spans="1:9" x14ac:dyDescent="0.25">
      <c r="A4" s="326" t="s">
        <v>462</v>
      </c>
      <c r="B4" s="326"/>
      <c r="C4" s="315" t="s">
        <v>463</v>
      </c>
      <c r="D4" s="315"/>
      <c r="E4" s="315"/>
      <c r="F4" s="315"/>
      <c r="G4" s="315"/>
      <c r="H4" s="315"/>
      <c r="I4" s="315"/>
    </row>
    <row r="5" spans="1:9" x14ac:dyDescent="0.25">
      <c r="A5" s="325"/>
      <c r="B5" s="325"/>
      <c r="C5" s="100"/>
      <c r="D5" s="101"/>
      <c r="E5" s="101"/>
      <c r="F5" s="101"/>
      <c r="G5" s="102"/>
      <c r="H5" s="94"/>
      <c r="I5" s="103" t="s">
        <v>2</v>
      </c>
    </row>
    <row r="6" spans="1:9" ht="15" customHeight="1" x14ac:dyDescent="0.25">
      <c r="A6" s="319" t="s">
        <v>464</v>
      </c>
      <c r="B6" s="319"/>
      <c r="C6" s="323" t="s">
        <v>465</v>
      </c>
      <c r="D6" s="315" t="s">
        <v>4</v>
      </c>
      <c r="E6" s="315"/>
      <c r="F6" s="315"/>
      <c r="G6" s="327"/>
      <c r="H6" s="286" t="s">
        <v>619</v>
      </c>
      <c r="I6" s="286" t="s">
        <v>635</v>
      </c>
    </row>
    <row r="7" spans="1:9" ht="21" x14ac:dyDescent="0.25">
      <c r="A7" s="319"/>
      <c r="B7" s="319"/>
      <c r="C7" s="323"/>
      <c r="D7" s="105" t="s">
        <v>5</v>
      </c>
      <c r="E7" s="105" t="s">
        <v>6</v>
      </c>
      <c r="F7" s="105" t="s">
        <v>7</v>
      </c>
      <c r="G7" s="106" t="s">
        <v>8</v>
      </c>
      <c r="H7" s="286"/>
      <c r="I7" s="286"/>
    </row>
    <row r="8" spans="1:9" x14ac:dyDescent="0.25">
      <c r="A8" s="319">
        <v>1</v>
      </c>
      <c r="B8" s="319"/>
      <c r="C8" s="200">
        <v>2</v>
      </c>
      <c r="D8" s="106">
        <v>3</v>
      </c>
      <c r="E8" s="106">
        <v>4</v>
      </c>
      <c r="F8" s="106">
        <v>5</v>
      </c>
      <c r="G8" s="106">
        <v>6</v>
      </c>
      <c r="H8" s="200">
        <v>7</v>
      </c>
      <c r="I8" s="200">
        <v>8</v>
      </c>
    </row>
    <row r="9" spans="1:9" x14ac:dyDescent="0.25">
      <c r="A9" s="324" t="s">
        <v>174</v>
      </c>
      <c r="B9" s="324"/>
      <c r="C9" s="324"/>
      <c r="D9" s="324"/>
      <c r="E9" s="324"/>
      <c r="F9" s="324"/>
      <c r="G9" s="324"/>
      <c r="H9" s="94"/>
      <c r="I9" s="94"/>
    </row>
    <row r="10" spans="1:9" ht="31.5" customHeight="1" x14ac:dyDescent="0.25">
      <c r="A10" s="319" t="s">
        <v>9</v>
      </c>
      <c r="B10" s="319"/>
      <c r="C10" s="96" t="s">
        <v>10</v>
      </c>
      <c r="D10" s="97">
        <v>479982328</v>
      </c>
      <c r="E10" s="98"/>
      <c r="F10" s="97">
        <v>121736220</v>
      </c>
      <c r="G10" s="97">
        <v>601718548</v>
      </c>
      <c r="H10" s="95">
        <f>+H11+H12+H13+H14</f>
        <v>608080863</v>
      </c>
      <c r="I10" s="95">
        <f t="shared" ref="I10" si="0">+I11+I12+I13+I14+I15+I16+I17</f>
        <v>607036277</v>
      </c>
    </row>
    <row r="11" spans="1:9" ht="33.75" customHeight="1" x14ac:dyDescent="0.25">
      <c r="A11" s="320" t="s">
        <v>534</v>
      </c>
      <c r="B11" s="320"/>
      <c r="C11" s="91" t="s">
        <v>11</v>
      </c>
      <c r="D11" s="92">
        <v>50524670</v>
      </c>
      <c r="E11" s="93"/>
      <c r="F11" s="92">
        <v>121736220</v>
      </c>
      <c r="G11" s="92">
        <v>172260890</v>
      </c>
      <c r="H11" s="94">
        <v>178623205</v>
      </c>
      <c r="I11" s="94">
        <v>172281752</v>
      </c>
    </row>
    <row r="12" spans="1:9" ht="33.75" customHeight="1" x14ac:dyDescent="0.25">
      <c r="A12" s="320" t="s">
        <v>508</v>
      </c>
      <c r="B12" s="320"/>
      <c r="C12" s="91" t="s">
        <v>12</v>
      </c>
      <c r="D12" s="92">
        <v>205754000</v>
      </c>
      <c r="E12" s="93"/>
      <c r="F12" s="93"/>
      <c r="G12" s="92">
        <v>205754000</v>
      </c>
      <c r="H12" s="94">
        <f>+G12</f>
        <v>205754000</v>
      </c>
      <c r="I12" s="94">
        <v>206283666</v>
      </c>
    </row>
    <row r="13" spans="1:9" ht="33.75" customHeight="1" x14ac:dyDescent="0.25">
      <c r="A13" s="320" t="s">
        <v>535</v>
      </c>
      <c r="B13" s="320"/>
      <c r="C13" s="91" t="s">
        <v>13</v>
      </c>
      <c r="D13" s="92">
        <v>211102718</v>
      </c>
      <c r="E13" s="93"/>
      <c r="F13" s="93"/>
      <c r="G13" s="92">
        <v>211102718</v>
      </c>
      <c r="H13" s="94">
        <f>+G13</f>
        <v>211102718</v>
      </c>
      <c r="I13" s="94">
        <v>207031612</v>
      </c>
    </row>
    <row r="14" spans="1:9" ht="33.75" customHeight="1" x14ac:dyDescent="0.25">
      <c r="A14" s="320" t="s">
        <v>536</v>
      </c>
      <c r="B14" s="320"/>
      <c r="C14" s="91" t="s">
        <v>14</v>
      </c>
      <c r="D14" s="92">
        <v>12600940</v>
      </c>
      <c r="E14" s="93"/>
      <c r="F14" s="93"/>
      <c r="G14" s="92">
        <v>12600940</v>
      </c>
      <c r="H14" s="94">
        <f>+G14</f>
        <v>12600940</v>
      </c>
      <c r="I14" s="94">
        <v>14773073</v>
      </c>
    </row>
    <row r="15" spans="1:9" ht="33.75" customHeight="1" x14ac:dyDescent="0.25">
      <c r="A15" s="320" t="s">
        <v>537</v>
      </c>
      <c r="B15" s="320"/>
      <c r="C15" s="91" t="s">
        <v>15</v>
      </c>
      <c r="D15" s="93"/>
      <c r="E15" s="93"/>
      <c r="F15" s="93"/>
      <c r="G15" s="93"/>
      <c r="H15" s="94"/>
      <c r="I15" s="94"/>
    </row>
    <row r="16" spans="1:9" ht="22.5" customHeight="1" x14ac:dyDescent="0.25">
      <c r="A16" s="320" t="s">
        <v>538</v>
      </c>
      <c r="B16" s="320"/>
      <c r="C16" s="91" t="s">
        <v>16</v>
      </c>
      <c r="D16" s="93"/>
      <c r="E16" s="93"/>
      <c r="F16" s="93"/>
      <c r="G16" s="93"/>
      <c r="H16" s="94"/>
      <c r="I16" s="94">
        <v>1134183</v>
      </c>
    </row>
    <row r="17" spans="1:9" ht="22.5" customHeight="1" x14ac:dyDescent="0.25">
      <c r="A17" s="316" t="s">
        <v>539</v>
      </c>
      <c r="B17" s="317"/>
      <c r="C17" s="107" t="s">
        <v>496</v>
      </c>
      <c r="D17" s="108"/>
      <c r="E17" s="108"/>
      <c r="F17" s="108"/>
      <c r="G17" s="108"/>
      <c r="H17" s="109"/>
      <c r="I17" s="109">
        <v>5531991</v>
      </c>
    </row>
    <row r="18" spans="1:9" ht="42" customHeight="1" x14ac:dyDescent="0.25">
      <c r="A18" s="319" t="s">
        <v>17</v>
      </c>
      <c r="B18" s="319"/>
      <c r="C18" s="96" t="s">
        <v>18</v>
      </c>
      <c r="D18" s="97">
        <v>23723220</v>
      </c>
      <c r="E18" s="98"/>
      <c r="F18" s="98"/>
      <c r="G18" s="97">
        <v>23723220</v>
      </c>
      <c r="H18" s="95">
        <f>+H19+H20+H21+H22+H23</f>
        <v>23723220</v>
      </c>
      <c r="I18" s="95">
        <f>+I19+I20+I21+I22+I23</f>
        <v>22366571</v>
      </c>
    </row>
    <row r="19" spans="1:9" ht="22.5" customHeight="1" x14ac:dyDescent="0.25">
      <c r="A19" s="320" t="s">
        <v>540</v>
      </c>
      <c r="B19" s="320"/>
      <c r="C19" s="91" t="s">
        <v>19</v>
      </c>
      <c r="D19" s="93"/>
      <c r="E19" s="93"/>
      <c r="F19" s="93"/>
      <c r="G19" s="93"/>
      <c r="H19" s="94"/>
      <c r="I19" s="94"/>
    </row>
    <row r="20" spans="1:9" ht="33.75" customHeight="1" x14ac:dyDescent="0.25">
      <c r="A20" s="320" t="s">
        <v>541</v>
      </c>
      <c r="B20" s="320"/>
      <c r="C20" s="91" t="s">
        <v>20</v>
      </c>
      <c r="D20" s="93"/>
      <c r="E20" s="93"/>
      <c r="F20" s="93"/>
      <c r="G20" s="93"/>
      <c r="H20" s="94"/>
      <c r="I20" s="94"/>
    </row>
    <row r="21" spans="1:9" ht="45" customHeight="1" x14ac:dyDescent="0.25">
      <c r="A21" s="320" t="s">
        <v>542</v>
      </c>
      <c r="B21" s="320"/>
      <c r="C21" s="91" t="s">
        <v>466</v>
      </c>
      <c r="D21" s="93"/>
      <c r="E21" s="93"/>
      <c r="F21" s="93"/>
      <c r="G21" s="93"/>
      <c r="H21" s="94"/>
      <c r="I21" s="94"/>
    </row>
    <row r="22" spans="1:9" ht="45" customHeight="1" x14ac:dyDescent="0.25">
      <c r="A22" s="320" t="s">
        <v>543</v>
      </c>
      <c r="B22" s="320"/>
      <c r="C22" s="91" t="s">
        <v>467</v>
      </c>
      <c r="D22" s="93"/>
      <c r="E22" s="93"/>
      <c r="F22" s="93"/>
      <c r="G22" s="93"/>
      <c r="H22" s="94"/>
      <c r="I22" s="94"/>
    </row>
    <row r="23" spans="1:9" ht="22.5" customHeight="1" x14ac:dyDescent="0.25">
      <c r="A23" s="320" t="s">
        <v>544</v>
      </c>
      <c r="B23" s="320"/>
      <c r="C23" s="91" t="s">
        <v>23</v>
      </c>
      <c r="D23" s="92">
        <v>23723220</v>
      </c>
      <c r="E23" s="93"/>
      <c r="F23" s="93"/>
      <c r="G23" s="92">
        <v>23723220</v>
      </c>
      <c r="H23" s="94">
        <f>+G23</f>
        <v>23723220</v>
      </c>
      <c r="I23" s="94">
        <f>23723220-1356649</f>
        <v>22366571</v>
      </c>
    </row>
    <row r="24" spans="1:9" x14ac:dyDescent="0.25">
      <c r="A24" s="320" t="s">
        <v>545</v>
      </c>
      <c r="B24" s="320"/>
      <c r="C24" s="91" t="s">
        <v>24</v>
      </c>
      <c r="D24" s="93"/>
      <c r="E24" s="93"/>
      <c r="F24" s="93"/>
      <c r="G24" s="93"/>
      <c r="H24" s="94"/>
      <c r="I24" s="94"/>
    </row>
    <row r="25" spans="1:9" ht="42" customHeight="1" x14ac:dyDescent="0.25">
      <c r="A25" s="319" t="s">
        <v>25</v>
      </c>
      <c r="B25" s="319"/>
      <c r="C25" s="96" t="s">
        <v>26</v>
      </c>
      <c r="D25" s="98"/>
      <c r="E25" s="97">
        <v>41341086</v>
      </c>
      <c r="F25" s="98"/>
      <c r="G25" s="97">
        <v>41341086</v>
      </c>
      <c r="H25" s="95">
        <f>+H26+H27+H28+H29+H30</f>
        <v>41341086</v>
      </c>
      <c r="I25" s="95">
        <f t="shared" ref="I25" si="1">+I26+I27+I28+I29+I30</f>
        <v>72090086</v>
      </c>
    </row>
    <row r="26" spans="1:9" ht="33.75" customHeight="1" x14ac:dyDescent="0.25">
      <c r="A26" s="320" t="s">
        <v>546</v>
      </c>
      <c r="B26" s="320"/>
      <c r="C26" s="91" t="s">
        <v>27</v>
      </c>
      <c r="D26" s="93"/>
      <c r="E26" s="93"/>
      <c r="F26" s="93"/>
      <c r="G26" s="93"/>
      <c r="H26" s="94">
        <v>0</v>
      </c>
      <c r="I26" s="94">
        <v>30749000</v>
      </c>
    </row>
    <row r="27" spans="1:9" ht="33.75" customHeight="1" x14ac:dyDescent="0.25">
      <c r="A27" s="320" t="s">
        <v>547</v>
      </c>
      <c r="B27" s="320"/>
      <c r="C27" s="91" t="s">
        <v>28</v>
      </c>
      <c r="D27" s="93"/>
      <c r="E27" s="93"/>
      <c r="F27" s="93"/>
      <c r="G27" s="93"/>
      <c r="H27" s="94"/>
      <c r="I27" s="94"/>
    </row>
    <row r="28" spans="1:9" ht="45" customHeight="1" x14ac:dyDescent="0.25">
      <c r="A28" s="320" t="s">
        <v>548</v>
      </c>
      <c r="B28" s="320"/>
      <c r="C28" s="91" t="s">
        <v>468</v>
      </c>
      <c r="D28" s="93"/>
      <c r="E28" s="93"/>
      <c r="F28" s="93"/>
      <c r="G28" s="93"/>
      <c r="H28" s="94"/>
      <c r="I28" s="94"/>
    </row>
    <row r="29" spans="1:9" ht="45" customHeight="1" x14ac:dyDescent="0.25">
      <c r="A29" s="320" t="s">
        <v>549</v>
      </c>
      <c r="B29" s="320"/>
      <c r="C29" s="91" t="s">
        <v>469</v>
      </c>
      <c r="D29" s="93"/>
      <c r="E29" s="93"/>
      <c r="F29" s="93"/>
      <c r="G29" s="93"/>
      <c r="H29" s="94"/>
      <c r="I29" s="94"/>
    </row>
    <row r="30" spans="1:9" ht="22.5" customHeight="1" x14ac:dyDescent="0.25">
      <c r="A30" s="320" t="s">
        <v>550</v>
      </c>
      <c r="B30" s="320"/>
      <c r="C30" s="91" t="s">
        <v>31</v>
      </c>
      <c r="D30" s="93"/>
      <c r="E30" s="92">
        <v>41341086</v>
      </c>
      <c r="F30" s="93"/>
      <c r="G30" s="92">
        <v>41341086</v>
      </c>
      <c r="H30" s="94">
        <f>+G30</f>
        <v>41341086</v>
      </c>
      <c r="I30" s="94">
        <v>41341086</v>
      </c>
    </row>
    <row r="31" spans="1:9" x14ac:dyDescent="0.25">
      <c r="A31" s="320" t="s">
        <v>551</v>
      </c>
      <c r="B31" s="320"/>
      <c r="C31" s="91" t="s">
        <v>32</v>
      </c>
      <c r="D31" s="93"/>
      <c r="E31" s="93"/>
      <c r="F31" s="93"/>
      <c r="G31" s="93"/>
      <c r="H31" s="94"/>
      <c r="I31" s="94"/>
    </row>
    <row r="32" spans="1:9" ht="21" customHeight="1" x14ac:dyDescent="0.25">
      <c r="A32" s="319" t="s">
        <v>33</v>
      </c>
      <c r="B32" s="319"/>
      <c r="C32" s="96" t="s">
        <v>34</v>
      </c>
      <c r="D32" s="97">
        <v>399000000</v>
      </c>
      <c r="E32" s="98"/>
      <c r="F32" s="98"/>
      <c r="G32" s="97">
        <v>399000000</v>
      </c>
      <c r="H32" s="95">
        <f>+H33+H36+H37+H38</f>
        <v>399000000</v>
      </c>
      <c r="I32" s="95">
        <f t="shared" ref="I32" si="2">+I33+I36+I37+I38</f>
        <v>399318395</v>
      </c>
    </row>
    <row r="33" spans="1:9" ht="22.5" customHeight="1" x14ac:dyDescent="0.25">
      <c r="A33" s="320" t="s">
        <v>552</v>
      </c>
      <c r="B33" s="320"/>
      <c r="C33" s="91" t="s">
        <v>35</v>
      </c>
      <c r="D33" s="92">
        <v>360000000</v>
      </c>
      <c r="E33" s="93"/>
      <c r="F33" s="93"/>
      <c r="G33" s="92">
        <v>360000000</v>
      </c>
      <c r="H33" s="94">
        <f>+G33</f>
        <v>360000000</v>
      </c>
      <c r="I33" s="94">
        <v>360000000</v>
      </c>
    </row>
    <row r="34" spans="1:9" x14ac:dyDescent="0.25">
      <c r="A34" s="320" t="s">
        <v>553</v>
      </c>
      <c r="B34" s="320"/>
      <c r="C34" s="91" t="s">
        <v>36</v>
      </c>
      <c r="D34" s="92">
        <v>60000000</v>
      </c>
      <c r="E34" s="93"/>
      <c r="F34" s="93"/>
      <c r="G34" s="92">
        <v>60000000</v>
      </c>
      <c r="H34" s="94">
        <f t="shared" ref="H34:H38" si="3">+G34</f>
        <v>60000000</v>
      </c>
      <c r="I34" s="94">
        <v>60000000</v>
      </c>
    </row>
    <row r="35" spans="1:9" ht="22.5" customHeight="1" x14ac:dyDescent="0.25">
      <c r="A35" s="320" t="s">
        <v>554</v>
      </c>
      <c r="B35" s="320"/>
      <c r="C35" s="91" t="s">
        <v>37</v>
      </c>
      <c r="D35" s="92">
        <v>300000000</v>
      </c>
      <c r="E35" s="93"/>
      <c r="F35" s="93"/>
      <c r="G35" s="92">
        <v>300000000</v>
      </c>
      <c r="H35" s="94">
        <f t="shared" si="3"/>
        <v>300000000</v>
      </c>
      <c r="I35" s="94">
        <v>300000000</v>
      </c>
    </row>
    <row r="36" spans="1:9" x14ac:dyDescent="0.25">
      <c r="A36" s="320" t="s">
        <v>555</v>
      </c>
      <c r="B36" s="320"/>
      <c r="C36" s="91" t="s">
        <v>38</v>
      </c>
      <c r="D36" s="92">
        <v>30000000</v>
      </c>
      <c r="E36" s="93"/>
      <c r="F36" s="93"/>
      <c r="G36" s="92">
        <v>30000000</v>
      </c>
      <c r="H36" s="94">
        <f t="shared" si="3"/>
        <v>30000000</v>
      </c>
      <c r="I36" s="94">
        <v>30000000</v>
      </c>
    </row>
    <row r="37" spans="1:9" ht="22.5" customHeight="1" x14ac:dyDescent="0.25">
      <c r="A37" s="320" t="s">
        <v>556</v>
      </c>
      <c r="B37" s="320"/>
      <c r="C37" s="91" t="s">
        <v>39</v>
      </c>
      <c r="D37" s="92">
        <v>7000000</v>
      </c>
      <c r="E37" s="93"/>
      <c r="F37" s="93"/>
      <c r="G37" s="92">
        <v>7000000</v>
      </c>
      <c r="H37" s="94">
        <f t="shared" si="3"/>
        <v>7000000</v>
      </c>
      <c r="I37" s="94">
        <v>7000000</v>
      </c>
    </row>
    <row r="38" spans="1:9" ht="22.5" customHeight="1" x14ac:dyDescent="0.25">
      <c r="A38" s="320" t="s">
        <v>557</v>
      </c>
      <c r="B38" s="320"/>
      <c r="C38" s="91" t="s">
        <v>40</v>
      </c>
      <c r="D38" s="92">
        <v>2000000</v>
      </c>
      <c r="E38" s="93"/>
      <c r="F38" s="93"/>
      <c r="G38" s="92">
        <v>2000000</v>
      </c>
      <c r="H38" s="94">
        <f t="shared" si="3"/>
        <v>2000000</v>
      </c>
      <c r="I38" s="94">
        <v>2318395</v>
      </c>
    </row>
    <row r="39" spans="1:9" ht="21" customHeight="1" x14ac:dyDescent="0.25">
      <c r="A39" s="319" t="s">
        <v>41</v>
      </c>
      <c r="B39" s="319"/>
      <c r="C39" s="96" t="s">
        <v>42</v>
      </c>
      <c r="D39" s="97">
        <v>104145610</v>
      </c>
      <c r="E39" s="98"/>
      <c r="F39" s="98"/>
      <c r="G39" s="97">
        <v>104145610</v>
      </c>
      <c r="H39" s="95">
        <f>SUM(H41:H49)</f>
        <v>104145610</v>
      </c>
      <c r="I39" s="95">
        <f t="shared" ref="I39" si="4">SUM(I41:I49)</f>
        <v>76243684</v>
      </c>
    </row>
    <row r="40" spans="1:9" ht="22.5" customHeight="1" x14ac:dyDescent="0.25">
      <c r="A40" s="320" t="s">
        <v>558</v>
      </c>
      <c r="B40" s="320"/>
      <c r="C40" s="91" t="s">
        <v>43</v>
      </c>
      <c r="D40" s="93"/>
      <c r="E40" s="93"/>
      <c r="F40" s="93"/>
      <c r="G40" s="93"/>
      <c r="H40" s="94"/>
      <c r="I40" s="94"/>
    </row>
    <row r="41" spans="1:9" x14ac:dyDescent="0.25">
      <c r="A41" s="320" t="s">
        <v>559</v>
      </c>
      <c r="B41" s="320"/>
      <c r="C41" s="91" t="s">
        <v>44</v>
      </c>
      <c r="D41" s="92">
        <v>3000000</v>
      </c>
      <c r="E41" s="93"/>
      <c r="F41" s="93"/>
      <c r="G41" s="92">
        <v>3000000</v>
      </c>
      <c r="H41" s="94">
        <f>+G41</f>
        <v>3000000</v>
      </c>
      <c r="I41" s="94">
        <v>3000000</v>
      </c>
    </row>
    <row r="42" spans="1:9" ht="22.5" customHeight="1" x14ac:dyDescent="0.25">
      <c r="A42" s="320" t="s">
        <v>560</v>
      </c>
      <c r="B42" s="320"/>
      <c r="C42" s="91" t="s">
        <v>45</v>
      </c>
      <c r="D42" s="92">
        <v>15000000</v>
      </c>
      <c r="E42" s="93"/>
      <c r="F42" s="93"/>
      <c r="G42" s="92">
        <v>15000000</v>
      </c>
      <c r="H42" s="94">
        <f t="shared" ref="H42:H49" si="5">+G42</f>
        <v>15000000</v>
      </c>
      <c r="I42" s="94">
        <v>15000000</v>
      </c>
    </row>
    <row r="43" spans="1:9" x14ac:dyDescent="0.25">
      <c r="A43" s="320" t="s">
        <v>561</v>
      </c>
      <c r="B43" s="320"/>
      <c r="C43" s="91" t="s">
        <v>46</v>
      </c>
      <c r="D43" s="92">
        <v>57095610</v>
      </c>
      <c r="E43" s="93"/>
      <c r="F43" s="93"/>
      <c r="G43" s="92">
        <v>57095610</v>
      </c>
      <c r="H43" s="94">
        <f t="shared" si="5"/>
        <v>57095610</v>
      </c>
      <c r="I43" s="94">
        <v>5095610</v>
      </c>
    </row>
    <row r="44" spans="1:9" x14ac:dyDescent="0.25">
      <c r="A44" s="320" t="s">
        <v>562</v>
      </c>
      <c r="B44" s="320"/>
      <c r="C44" s="91" t="s">
        <v>47</v>
      </c>
      <c r="D44" s="92">
        <v>19000000</v>
      </c>
      <c r="E44" s="93"/>
      <c r="F44" s="93"/>
      <c r="G44" s="92">
        <v>19000000</v>
      </c>
      <c r="H44" s="94">
        <f t="shared" si="5"/>
        <v>19000000</v>
      </c>
      <c r="I44" s="94">
        <v>19000000</v>
      </c>
    </row>
    <row r="45" spans="1:9" ht="22.5" customHeight="1" x14ac:dyDescent="0.25">
      <c r="A45" s="320" t="s">
        <v>563</v>
      </c>
      <c r="B45" s="320"/>
      <c r="C45" s="91" t="s">
        <v>48</v>
      </c>
      <c r="D45" s="92">
        <v>8000000</v>
      </c>
      <c r="E45" s="93"/>
      <c r="F45" s="93"/>
      <c r="G45" s="92">
        <v>8000000</v>
      </c>
      <c r="H45" s="94">
        <f t="shared" si="5"/>
        <v>8000000</v>
      </c>
      <c r="I45" s="94">
        <v>8000000</v>
      </c>
    </row>
    <row r="46" spans="1:9" ht="22.5" customHeight="1" x14ac:dyDescent="0.25">
      <c r="A46" s="320" t="s">
        <v>564</v>
      </c>
      <c r="B46" s="320"/>
      <c r="C46" s="91" t="s">
        <v>49</v>
      </c>
      <c r="D46" s="93"/>
      <c r="E46" s="93"/>
      <c r="F46" s="93"/>
      <c r="G46" s="93"/>
      <c r="H46" s="94">
        <f t="shared" si="5"/>
        <v>0</v>
      </c>
      <c r="I46" s="94"/>
    </row>
    <row r="47" spans="1:9" x14ac:dyDescent="0.25">
      <c r="A47" s="320" t="s">
        <v>565</v>
      </c>
      <c r="B47" s="320"/>
      <c r="C47" s="91" t="s">
        <v>50</v>
      </c>
      <c r="D47" s="92">
        <v>50000</v>
      </c>
      <c r="E47" s="93"/>
      <c r="F47" s="93"/>
      <c r="G47" s="92">
        <v>50000</v>
      </c>
      <c r="H47" s="94">
        <f t="shared" si="5"/>
        <v>50000</v>
      </c>
      <c r="I47" s="94">
        <v>50000</v>
      </c>
    </row>
    <row r="48" spans="1:9" ht="22.5" customHeight="1" x14ac:dyDescent="0.25">
      <c r="A48" s="320" t="s">
        <v>566</v>
      </c>
      <c r="B48" s="320"/>
      <c r="C48" s="91" t="s">
        <v>51</v>
      </c>
      <c r="D48" s="93"/>
      <c r="E48" s="93"/>
      <c r="F48" s="93"/>
      <c r="G48" s="93"/>
      <c r="H48" s="94">
        <f t="shared" si="5"/>
        <v>0</v>
      </c>
      <c r="I48" s="94">
        <v>279215</v>
      </c>
    </row>
    <row r="49" spans="1:9" x14ac:dyDescent="0.25">
      <c r="A49" s="320" t="s">
        <v>567</v>
      </c>
      <c r="B49" s="320"/>
      <c r="C49" s="91" t="s">
        <v>52</v>
      </c>
      <c r="D49" s="92">
        <v>2000000</v>
      </c>
      <c r="E49" s="93"/>
      <c r="F49" s="93"/>
      <c r="G49" s="92">
        <v>2000000</v>
      </c>
      <c r="H49" s="94">
        <f t="shared" si="5"/>
        <v>2000000</v>
      </c>
      <c r="I49" s="94">
        <v>25818859</v>
      </c>
    </row>
    <row r="50" spans="1:9" ht="21" customHeight="1" x14ac:dyDescent="0.25">
      <c r="A50" s="319" t="s">
        <v>53</v>
      </c>
      <c r="B50" s="319"/>
      <c r="C50" s="96" t="s">
        <v>54</v>
      </c>
      <c r="D50" s="98"/>
      <c r="E50" s="97">
        <v>32656780</v>
      </c>
      <c r="F50" s="98"/>
      <c r="G50" s="97">
        <v>32656780</v>
      </c>
      <c r="H50" s="95">
        <f>+H52</f>
        <v>32656780</v>
      </c>
      <c r="I50" s="95">
        <f t="shared" ref="I50" si="6">+I52</f>
        <v>0</v>
      </c>
    </row>
    <row r="51" spans="1:9" ht="22.5" customHeight="1" x14ac:dyDescent="0.25">
      <c r="A51" s="320" t="s">
        <v>568</v>
      </c>
      <c r="B51" s="320"/>
      <c r="C51" s="91" t="s">
        <v>55</v>
      </c>
      <c r="D51" s="93"/>
      <c r="E51" s="93"/>
      <c r="F51" s="93"/>
      <c r="G51" s="93"/>
      <c r="H51" s="94"/>
      <c r="I51" s="94"/>
    </row>
    <row r="52" spans="1:9" x14ac:dyDescent="0.25">
      <c r="A52" s="320" t="s">
        <v>569</v>
      </c>
      <c r="B52" s="320"/>
      <c r="C52" s="91" t="s">
        <v>56</v>
      </c>
      <c r="D52" s="93"/>
      <c r="E52" s="92">
        <v>32656780</v>
      </c>
      <c r="F52" s="93"/>
      <c r="G52" s="92">
        <v>32656780</v>
      </c>
      <c r="H52" s="94">
        <f>+G52</f>
        <v>32656780</v>
      </c>
      <c r="I52" s="94">
        <v>0</v>
      </c>
    </row>
    <row r="53" spans="1:9" ht="22.5" customHeight="1" x14ac:dyDescent="0.25">
      <c r="A53" s="320" t="s">
        <v>570</v>
      </c>
      <c r="B53" s="320"/>
      <c r="C53" s="91" t="s">
        <v>57</v>
      </c>
      <c r="D53" s="93"/>
      <c r="E53" s="93"/>
      <c r="F53" s="93"/>
      <c r="G53" s="93"/>
      <c r="H53" s="94"/>
      <c r="I53" s="94"/>
    </row>
    <row r="54" spans="1:9" x14ac:dyDescent="0.25">
      <c r="A54" s="320" t="s">
        <v>571</v>
      </c>
      <c r="B54" s="320"/>
      <c r="C54" s="91" t="s">
        <v>58</v>
      </c>
      <c r="D54" s="93"/>
      <c r="E54" s="93"/>
      <c r="F54" s="93"/>
      <c r="G54" s="93"/>
      <c r="H54" s="94"/>
      <c r="I54" s="94"/>
    </row>
    <row r="55" spans="1:9" ht="33.75" customHeight="1" x14ac:dyDescent="0.25">
      <c r="A55" s="320" t="s">
        <v>572</v>
      </c>
      <c r="B55" s="320"/>
      <c r="C55" s="91" t="s">
        <v>59</v>
      </c>
      <c r="D55" s="93"/>
      <c r="E55" s="93"/>
      <c r="F55" s="93"/>
      <c r="G55" s="93"/>
      <c r="H55" s="94"/>
      <c r="I55" s="94"/>
    </row>
    <row r="56" spans="1:9" ht="31.5" customHeight="1" x14ac:dyDescent="0.25">
      <c r="A56" s="319" t="s">
        <v>60</v>
      </c>
      <c r="B56" s="319"/>
      <c r="C56" s="96" t="s">
        <v>61</v>
      </c>
      <c r="D56" s="98"/>
      <c r="E56" s="98"/>
      <c r="F56" s="98"/>
      <c r="G56" s="98"/>
      <c r="H56" s="94"/>
      <c r="I56" s="95">
        <v>90000</v>
      </c>
    </row>
    <row r="57" spans="1:9" ht="45" customHeight="1" x14ac:dyDescent="0.25">
      <c r="A57" s="320" t="s">
        <v>573</v>
      </c>
      <c r="B57" s="320"/>
      <c r="C57" s="91" t="s">
        <v>62</v>
      </c>
      <c r="D57" s="93"/>
      <c r="E57" s="93"/>
      <c r="F57" s="93"/>
      <c r="G57" s="93"/>
      <c r="H57" s="94"/>
      <c r="I57" s="94"/>
    </row>
    <row r="58" spans="1:9" ht="45" customHeight="1" x14ac:dyDescent="0.25">
      <c r="A58" s="320" t="s">
        <v>574</v>
      </c>
      <c r="B58" s="320"/>
      <c r="C58" s="91" t="s">
        <v>63</v>
      </c>
      <c r="D58" s="93"/>
      <c r="E58" s="93"/>
      <c r="F58" s="93"/>
      <c r="G58" s="93"/>
      <c r="H58" s="94"/>
      <c r="I58" s="94"/>
    </row>
    <row r="59" spans="1:9" ht="22.5" customHeight="1" x14ac:dyDescent="0.25">
      <c r="A59" s="320" t="s">
        <v>575</v>
      </c>
      <c r="B59" s="320"/>
      <c r="C59" s="91" t="s">
        <v>64</v>
      </c>
      <c r="D59" s="93"/>
      <c r="E59" s="93"/>
      <c r="F59" s="93"/>
      <c r="G59" s="93"/>
      <c r="H59" s="94"/>
      <c r="I59" s="94">
        <v>90000</v>
      </c>
    </row>
    <row r="60" spans="1:9" ht="22.5" customHeight="1" x14ac:dyDescent="0.25">
      <c r="A60" s="320" t="s">
        <v>576</v>
      </c>
      <c r="B60" s="320"/>
      <c r="C60" s="91" t="s">
        <v>65</v>
      </c>
      <c r="D60" s="93"/>
      <c r="E60" s="93"/>
      <c r="F60" s="93"/>
      <c r="G60" s="93"/>
      <c r="H60" s="94"/>
      <c r="I60" s="94"/>
    </row>
    <row r="61" spans="1:9" ht="31.5" customHeight="1" x14ac:dyDescent="0.25">
      <c r="A61" s="319" t="s">
        <v>66</v>
      </c>
      <c r="B61" s="319"/>
      <c r="C61" s="96" t="s">
        <v>67</v>
      </c>
      <c r="D61" s="98"/>
      <c r="E61" s="98"/>
      <c r="F61" s="98"/>
      <c r="G61" s="98"/>
      <c r="H61" s="95">
        <f>+H64</f>
        <v>68897</v>
      </c>
      <c r="I61" s="95">
        <f>+I64</f>
        <v>10076042</v>
      </c>
    </row>
    <row r="62" spans="1:9" ht="45" customHeight="1" x14ac:dyDescent="0.25">
      <c r="A62" s="320" t="s">
        <v>577</v>
      </c>
      <c r="B62" s="320"/>
      <c r="C62" s="91" t="s">
        <v>68</v>
      </c>
      <c r="D62" s="93"/>
      <c r="E62" s="93"/>
      <c r="F62" s="93"/>
      <c r="G62" s="93"/>
      <c r="H62" s="94"/>
      <c r="I62" s="94"/>
    </row>
    <row r="63" spans="1:9" ht="45" customHeight="1" x14ac:dyDescent="0.25">
      <c r="A63" s="320" t="s">
        <v>578</v>
      </c>
      <c r="B63" s="320"/>
      <c r="C63" s="91" t="s">
        <v>69</v>
      </c>
      <c r="D63" s="93"/>
      <c r="E63" s="93"/>
      <c r="F63" s="93"/>
      <c r="G63" s="93"/>
      <c r="H63" s="94"/>
      <c r="I63" s="94"/>
    </row>
    <row r="64" spans="1:9" ht="22.5" customHeight="1" x14ac:dyDescent="0.25">
      <c r="A64" s="320" t="s">
        <v>579</v>
      </c>
      <c r="B64" s="320"/>
      <c r="C64" s="91" t="s">
        <v>70</v>
      </c>
      <c r="D64" s="93"/>
      <c r="E64" s="93"/>
      <c r="F64" s="93"/>
      <c r="G64" s="93"/>
      <c r="H64" s="94">
        <v>68897</v>
      </c>
      <c r="I64" s="94">
        <v>10076042</v>
      </c>
    </row>
    <row r="65" spans="1:9" ht="22.5" customHeight="1" x14ac:dyDescent="0.25">
      <c r="A65" s="320" t="s">
        <v>580</v>
      </c>
      <c r="B65" s="320"/>
      <c r="C65" s="91" t="s">
        <v>71</v>
      </c>
      <c r="D65" s="93"/>
      <c r="E65" s="93"/>
      <c r="F65" s="93"/>
      <c r="G65" s="93"/>
      <c r="H65" s="94"/>
      <c r="I65" s="94"/>
    </row>
    <row r="66" spans="1:9" ht="31.5" customHeight="1" x14ac:dyDescent="0.25">
      <c r="A66" s="319" t="s">
        <v>72</v>
      </c>
      <c r="B66" s="319"/>
      <c r="C66" s="96" t="s">
        <v>73</v>
      </c>
      <c r="D66" s="97">
        <v>1006851158</v>
      </c>
      <c r="E66" s="97">
        <v>73997866</v>
      </c>
      <c r="F66" s="97">
        <v>121736220</v>
      </c>
      <c r="G66" s="97">
        <v>1202585244</v>
      </c>
      <c r="H66" s="95">
        <f>+H10+H18+H25+H32+H39+H50+H61</f>
        <v>1209016456</v>
      </c>
      <c r="I66" s="95">
        <f t="shared" ref="I66" si="7">+I10+I18+I25+I32+I39+I50+I61+I56</f>
        <v>1187221055</v>
      </c>
    </row>
    <row r="67" spans="1:9" ht="31.5" customHeight="1" x14ac:dyDescent="0.25">
      <c r="A67" s="319" t="s">
        <v>470</v>
      </c>
      <c r="B67" s="319"/>
      <c r="C67" s="96" t="s">
        <v>75</v>
      </c>
      <c r="D67" s="98"/>
      <c r="E67" s="98"/>
      <c r="F67" s="98"/>
      <c r="G67" s="98"/>
      <c r="H67" s="94"/>
      <c r="I67" s="94"/>
    </row>
    <row r="68" spans="1:9" ht="22.5" customHeight="1" x14ac:dyDescent="0.25">
      <c r="A68" s="320" t="s">
        <v>581</v>
      </c>
      <c r="B68" s="320"/>
      <c r="C68" s="91" t="s">
        <v>76</v>
      </c>
      <c r="D68" s="93"/>
      <c r="E68" s="93"/>
      <c r="F68" s="93"/>
      <c r="G68" s="93"/>
      <c r="H68" s="94"/>
      <c r="I68" s="94"/>
    </row>
    <row r="69" spans="1:9" ht="33.75" customHeight="1" x14ac:dyDescent="0.25">
      <c r="A69" s="320" t="s">
        <v>582</v>
      </c>
      <c r="B69" s="320"/>
      <c r="C69" s="91" t="s">
        <v>77</v>
      </c>
      <c r="D69" s="93"/>
      <c r="E69" s="93"/>
      <c r="F69" s="93"/>
      <c r="G69" s="93"/>
      <c r="H69" s="94"/>
      <c r="I69" s="94"/>
    </row>
    <row r="70" spans="1:9" ht="22.5" customHeight="1" x14ac:dyDescent="0.25">
      <c r="A70" s="320" t="s">
        <v>583</v>
      </c>
      <c r="B70" s="320"/>
      <c r="C70" s="91" t="s">
        <v>471</v>
      </c>
      <c r="D70" s="93"/>
      <c r="E70" s="93"/>
      <c r="F70" s="93"/>
      <c r="G70" s="93"/>
      <c r="H70" s="94"/>
      <c r="I70" s="94"/>
    </row>
    <row r="71" spans="1:9" ht="31.5" customHeight="1" x14ac:dyDescent="0.25">
      <c r="A71" s="319" t="s">
        <v>79</v>
      </c>
      <c r="B71" s="319"/>
      <c r="C71" s="96" t="s">
        <v>80</v>
      </c>
      <c r="D71" s="98"/>
      <c r="E71" s="98"/>
      <c r="F71" s="98"/>
      <c r="G71" s="98"/>
      <c r="H71" s="94"/>
      <c r="I71" s="94"/>
    </row>
    <row r="72" spans="1:9" ht="33.75" customHeight="1" x14ac:dyDescent="0.25">
      <c r="A72" s="320" t="s">
        <v>584</v>
      </c>
      <c r="B72" s="320"/>
      <c r="C72" s="91" t="s">
        <v>81</v>
      </c>
      <c r="D72" s="93"/>
      <c r="E72" s="93"/>
      <c r="F72" s="93"/>
      <c r="G72" s="93"/>
      <c r="H72" s="94"/>
      <c r="I72" s="94"/>
    </row>
    <row r="73" spans="1:9" ht="22.5" customHeight="1" x14ac:dyDescent="0.25">
      <c r="A73" s="320" t="s">
        <v>585</v>
      </c>
      <c r="B73" s="320"/>
      <c r="C73" s="91" t="s">
        <v>82</v>
      </c>
      <c r="D73" s="93"/>
      <c r="E73" s="93"/>
      <c r="F73" s="93"/>
      <c r="G73" s="93"/>
      <c r="H73" s="94"/>
      <c r="I73" s="94"/>
    </row>
    <row r="74" spans="1:9" ht="33.75" customHeight="1" x14ac:dyDescent="0.25">
      <c r="A74" s="320" t="s">
        <v>586</v>
      </c>
      <c r="B74" s="320"/>
      <c r="C74" s="91" t="s">
        <v>83</v>
      </c>
      <c r="D74" s="93"/>
      <c r="E74" s="93"/>
      <c r="F74" s="93"/>
      <c r="G74" s="93"/>
      <c r="H74" s="94"/>
      <c r="I74" s="94"/>
    </row>
    <row r="75" spans="1:9" ht="22.5" customHeight="1" x14ac:dyDescent="0.25">
      <c r="A75" s="320" t="s">
        <v>587</v>
      </c>
      <c r="B75" s="320"/>
      <c r="C75" s="91" t="s">
        <v>84</v>
      </c>
      <c r="D75" s="93"/>
      <c r="E75" s="93"/>
      <c r="F75" s="93"/>
      <c r="G75" s="93"/>
      <c r="H75" s="94"/>
      <c r="I75" s="94"/>
    </row>
    <row r="76" spans="1:9" ht="31.5" customHeight="1" x14ac:dyDescent="0.25">
      <c r="A76" s="319" t="s">
        <v>85</v>
      </c>
      <c r="B76" s="319"/>
      <c r="C76" s="96" t="s">
        <v>86</v>
      </c>
      <c r="D76" s="97">
        <v>440000000</v>
      </c>
      <c r="E76" s="98"/>
      <c r="F76" s="98"/>
      <c r="G76" s="97">
        <v>440000000</v>
      </c>
      <c r="H76" s="95">
        <f>+H77</f>
        <v>440000000</v>
      </c>
      <c r="I76" s="95">
        <v>409960217</v>
      </c>
    </row>
    <row r="77" spans="1:9" ht="33.75" customHeight="1" x14ac:dyDescent="0.25">
      <c r="A77" s="320" t="s">
        <v>588</v>
      </c>
      <c r="B77" s="320"/>
      <c r="C77" s="91" t="s">
        <v>87</v>
      </c>
      <c r="D77" s="92">
        <v>440000000</v>
      </c>
      <c r="E77" s="93"/>
      <c r="F77" s="93"/>
      <c r="G77" s="92">
        <v>440000000</v>
      </c>
      <c r="H77" s="94">
        <f>+G77</f>
        <v>440000000</v>
      </c>
      <c r="I77" s="94">
        <v>409960217</v>
      </c>
    </row>
    <row r="78" spans="1:9" ht="33.75" customHeight="1" x14ac:dyDescent="0.25">
      <c r="A78" s="320" t="s">
        <v>589</v>
      </c>
      <c r="B78" s="320"/>
      <c r="C78" s="91" t="s">
        <v>88</v>
      </c>
      <c r="D78" s="93"/>
      <c r="E78" s="93"/>
      <c r="F78" s="93"/>
      <c r="G78" s="93"/>
      <c r="H78" s="94"/>
      <c r="I78" s="94"/>
    </row>
    <row r="79" spans="1:9" ht="31.5" customHeight="1" x14ac:dyDescent="0.25">
      <c r="A79" s="319" t="s">
        <v>89</v>
      </c>
      <c r="B79" s="319"/>
      <c r="C79" s="96" t="s">
        <v>90</v>
      </c>
      <c r="D79" s="97">
        <v>21261195</v>
      </c>
      <c r="E79" s="98"/>
      <c r="F79" s="98"/>
      <c r="G79" s="97">
        <v>21261195</v>
      </c>
      <c r="H79" s="95">
        <f>+H80</f>
        <v>21261195</v>
      </c>
      <c r="I79" s="95">
        <f>+I80+I83</f>
        <v>21848334</v>
      </c>
    </row>
    <row r="80" spans="1:9" ht="22.5" customHeight="1" x14ac:dyDescent="0.25">
      <c r="A80" s="320" t="s">
        <v>590</v>
      </c>
      <c r="B80" s="320"/>
      <c r="C80" s="91" t="s">
        <v>91</v>
      </c>
      <c r="D80" s="92">
        <v>21261195</v>
      </c>
      <c r="E80" s="93"/>
      <c r="F80" s="93"/>
      <c r="G80" s="92">
        <v>21261195</v>
      </c>
      <c r="H80" s="94">
        <f>+G80</f>
        <v>21261195</v>
      </c>
      <c r="I80" s="94">
        <v>21848334</v>
      </c>
    </row>
    <row r="81" spans="1:9" ht="33.75" customHeight="1" x14ac:dyDescent="0.25">
      <c r="A81" s="320" t="s">
        <v>591</v>
      </c>
      <c r="B81" s="320"/>
      <c r="C81" s="91" t="s">
        <v>92</v>
      </c>
      <c r="D81" s="93"/>
      <c r="E81" s="93"/>
      <c r="F81" s="93"/>
      <c r="G81" s="93"/>
      <c r="H81" s="94"/>
      <c r="I81" s="94"/>
    </row>
    <row r="82" spans="1:9" x14ac:dyDescent="0.25">
      <c r="A82" s="320" t="s">
        <v>592</v>
      </c>
      <c r="B82" s="320"/>
      <c r="C82" s="91" t="s">
        <v>93</v>
      </c>
      <c r="D82" s="93"/>
      <c r="E82" s="93"/>
      <c r="F82" s="93"/>
      <c r="G82" s="93"/>
      <c r="H82" s="94"/>
      <c r="I82" s="94"/>
    </row>
    <row r="83" spans="1:9" x14ac:dyDescent="0.25">
      <c r="A83" s="316" t="s">
        <v>593</v>
      </c>
      <c r="B83" s="317"/>
      <c r="C83" s="107" t="s">
        <v>498</v>
      </c>
      <c r="D83" s="110"/>
      <c r="E83" s="93"/>
      <c r="F83" s="93"/>
      <c r="G83" s="93"/>
      <c r="H83" s="94"/>
      <c r="I83" s="94">
        <v>0</v>
      </c>
    </row>
    <row r="84" spans="1:9" ht="21" customHeight="1" x14ac:dyDescent="0.25">
      <c r="A84" s="319" t="s">
        <v>594</v>
      </c>
      <c r="B84" s="319"/>
      <c r="C84" s="96" t="s">
        <v>95</v>
      </c>
      <c r="D84" s="98"/>
      <c r="E84" s="98"/>
      <c r="F84" s="98"/>
      <c r="G84" s="98"/>
      <c r="H84" s="94"/>
      <c r="I84" s="94"/>
    </row>
    <row r="85" spans="1:9" ht="33.75" customHeight="1" x14ac:dyDescent="0.25">
      <c r="A85" s="320" t="s">
        <v>96</v>
      </c>
      <c r="B85" s="320"/>
      <c r="C85" s="91" t="s">
        <v>97</v>
      </c>
      <c r="D85" s="93"/>
      <c r="E85" s="93"/>
      <c r="F85" s="93"/>
      <c r="G85" s="93"/>
      <c r="H85" s="94"/>
      <c r="I85" s="94"/>
    </row>
    <row r="86" spans="1:9" ht="33.75" customHeight="1" x14ac:dyDescent="0.25">
      <c r="A86" s="320" t="s">
        <v>98</v>
      </c>
      <c r="B86" s="320"/>
      <c r="C86" s="91" t="s">
        <v>99</v>
      </c>
      <c r="D86" s="93"/>
      <c r="E86" s="93"/>
      <c r="F86" s="93"/>
      <c r="G86" s="93"/>
      <c r="H86" s="94"/>
      <c r="I86" s="94"/>
    </row>
    <row r="87" spans="1:9" ht="22.5" customHeight="1" x14ac:dyDescent="0.25">
      <c r="A87" s="320" t="s">
        <v>100</v>
      </c>
      <c r="B87" s="320"/>
      <c r="C87" s="91" t="s">
        <v>101</v>
      </c>
      <c r="D87" s="93"/>
      <c r="E87" s="93"/>
      <c r="F87" s="93"/>
      <c r="G87" s="93"/>
      <c r="H87" s="94"/>
      <c r="I87" s="94"/>
    </row>
    <row r="88" spans="1:9" ht="22.5" customHeight="1" x14ac:dyDescent="0.25">
      <c r="A88" s="320" t="s">
        <v>102</v>
      </c>
      <c r="B88" s="320"/>
      <c r="C88" s="91" t="s">
        <v>103</v>
      </c>
      <c r="D88" s="93"/>
      <c r="E88" s="93"/>
      <c r="F88" s="93"/>
      <c r="G88" s="93"/>
      <c r="H88" s="94"/>
      <c r="I88" s="94"/>
    </row>
    <row r="89" spans="1:9" ht="42" customHeight="1" x14ac:dyDescent="0.25">
      <c r="A89" s="319" t="s">
        <v>104</v>
      </c>
      <c r="B89" s="319"/>
      <c r="C89" s="96" t="s">
        <v>105</v>
      </c>
      <c r="D89" s="98"/>
      <c r="E89" s="98"/>
      <c r="F89" s="98"/>
      <c r="G89" s="98"/>
      <c r="H89" s="94"/>
      <c r="I89" s="94"/>
    </row>
    <row r="90" spans="1:9" ht="42" customHeight="1" x14ac:dyDescent="0.25">
      <c r="A90" s="319" t="s">
        <v>106</v>
      </c>
      <c r="B90" s="319"/>
      <c r="C90" s="96" t="s">
        <v>107</v>
      </c>
      <c r="D90" s="97">
        <v>461261195</v>
      </c>
      <c r="E90" s="98"/>
      <c r="F90" s="98"/>
      <c r="G90" s="97">
        <v>461261195</v>
      </c>
      <c r="H90" s="95">
        <f>+H76+H79</f>
        <v>461261195</v>
      </c>
      <c r="I90" s="95">
        <f>+I76+I79</f>
        <v>431808551</v>
      </c>
    </row>
    <row r="91" spans="1:9" ht="21" customHeight="1" x14ac:dyDescent="0.25">
      <c r="A91" s="319" t="s">
        <v>108</v>
      </c>
      <c r="B91" s="319"/>
      <c r="C91" s="96" t="s">
        <v>472</v>
      </c>
      <c r="D91" s="97">
        <v>1468112353</v>
      </c>
      <c r="E91" s="97">
        <v>73997866</v>
      </c>
      <c r="F91" s="97">
        <v>121736220</v>
      </c>
      <c r="G91" s="97">
        <v>1663846439</v>
      </c>
      <c r="H91" s="95">
        <f>+H66+H90</f>
        <v>1670277651</v>
      </c>
      <c r="I91" s="95">
        <f t="shared" ref="I91" si="8">+I66+I90</f>
        <v>1619029606</v>
      </c>
    </row>
    <row r="92" spans="1:9" ht="15" customHeight="1" x14ac:dyDescent="0.25">
      <c r="A92" s="111"/>
      <c r="B92" s="111"/>
      <c r="C92" s="112"/>
      <c r="D92" s="113"/>
      <c r="E92" s="113"/>
      <c r="F92" s="113"/>
      <c r="G92" s="113"/>
      <c r="I92" s="104">
        <f>+I830</f>
        <v>0</v>
      </c>
    </row>
    <row r="93" spans="1:9" ht="15" customHeight="1" x14ac:dyDescent="0.25">
      <c r="A93" s="111"/>
      <c r="B93" s="111"/>
      <c r="C93" s="112"/>
      <c r="D93" s="113"/>
      <c r="E93" s="113"/>
      <c r="F93" s="113"/>
      <c r="G93" s="113"/>
    </row>
    <row r="94" spans="1:9" ht="15" customHeight="1" x14ac:dyDescent="0.25">
      <c r="A94" s="111"/>
      <c r="B94" s="111"/>
      <c r="C94" s="112"/>
      <c r="D94" s="113"/>
      <c r="E94" s="113"/>
      <c r="F94" s="113"/>
      <c r="G94" s="113"/>
    </row>
    <row r="95" spans="1:9" x14ac:dyDescent="0.25">
      <c r="A95" s="322"/>
      <c r="B95" s="322"/>
      <c r="C95" s="114"/>
      <c r="D95" s="113"/>
      <c r="E95" s="113"/>
      <c r="F95" s="113"/>
      <c r="G95" s="113"/>
    </row>
    <row r="96" spans="1:9" x14ac:dyDescent="0.25">
      <c r="A96" s="321"/>
      <c r="B96" s="321"/>
      <c r="C96" s="114"/>
      <c r="D96" s="115"/>
      <c r="E96" s="115"/>
      <c r="F96" s="115"/>
      <c r="G96" s="116"/>
      <c r="I96" s="116" t="s">
        <v>2</v>
      </c>
    </row>
    <row r="97" spans="1:10" x14ac:dyDescent="0.25">
      <c r="A97" s="319" t="s">
        <v>464</v>
      </c>
      <c r="B97" s="319"/>
      <c r="C97" s="323" t="s">
        <v>465</v>
      </c>
      <c r="D97" s="315" t="s">
        <v>4</v>
      </c>
      <c r="E97" s="315"/>
      <c r="F97" s="315"/>
      <c r="G97" s="315"/>
      <c r="H97" s="318" t="s">
        <v>532</v>
      </c>
      <c r="I97" s="318" t="s">
        <v>497</v>
      </c>
    </row>
    <row r="98" spans="1:10" ht="21" x14ac:dyDescent="0.25">
      <c r="A98" s="319"/>
      <c r="B98" s="319"/>
      <c r="C98" s="323"/>
      <c r="D98" s="105" t="s">
        <v>5</v>
      </c>
      <c r="E98" s="105" t="s">
        <v>6</v>
      </c>
      <c r="F98" s="105" t="s">
        <v>7</v>
      </c>
      <c r="G98" s="106" t="s">
        <v>8</v>
      </c>
      <c r="H98" s="318"/>
      <c r="I98" s="318"/>
    </row>
    <row r="99" spans="1:10" x14ac:dyDescent="0.25">
      <c r="A99" s="319">
        <v>1</v>
      </c>
      <c r="B99" s="319"/>
      <c r="C99" s="96">
        <v>2</v>
      </c>
      <c r="D99" s="106">
        <v>3</v>
      </c>
      <c r="E99" s="106">
        <v>4</v>
      </c>
      <c r="F99" s="106">
        <v>5</v>
      </c>
      <c r="G99" s="106">
        <v>6</v>
      </c>
      <c r="H99" s="94"/>
      <c r="I99" s="94"/>
    </row>
    <row r="100" spans="1:10" x14ac:dyDescent="0.25">
      <c r="A100" s="324" t="s">
        <v>175</v>
      </c>
      <c r="B100" s="324"/>
      <c r="C100" s="324"/>
      <c r="D100" s="324"/>
      <c r="E100" s="324"/>
      <c r="F100" s="324"/>
      <c r="G100" s="324"/>
      <c r="H100" s="94"/>
      <c r="I100" s="94"/>
    </row>
    <row r="101" spans="1:10" ht="21.75" customHeight="1" x14ac:dyDescent="0.25">
      <c r="A101" s="319" t="s">
        <v>9</v>
      </c>
      <c r="B101" s="319"/>
      <c r="C101" s="96" t="s">
        <v>112</v>
      </c>
      <c r="D101" s="97">
        <v>743655786</v>
      </c>
      <c r="E101" s="97">
        <v>78315086</v>
      </c>
      <c r="F101" s="97">
        <v>229595986</v>
      </c>
      <c r="G101" s="97">
        <v>1051566858</v>
      </c>
      <c r="H101" s="95">
        <f>SUM(H102:H106)</f>
        <v>1051214960</v>
      </c>
      <c r="I101" s="95">
        <f>SUM(I102:I106)</f>
        <v>393901282</v>
      </c>
    </row>
    <row r="102" spans="1:10" x14ac:dyDescent="0.25">
      <c r="A102" s="320" t="s">
        <v>534</v>
      </c>
      <c r="B102" s="320"/>
      <c r="C102" s="91" t="s">
        <v>113</v>
      </c>
      <c r="D102" s="92">
        <v>56558088</v>
      </c>
      <c r="E102" s="92">
        <v>11790855</v>
      </c>
      <c r="F102" s="93"/>
      <c r="G102" s="92">
        <v>68348943</v>
      </c>
      <c r="H102" s="94">
        <f>+G102</f>
        <v>68348943</v>
      </c>
      <c r="I102" s="94">
        <v>68348943</v>
      </c>
    </row>
    <row r="103" spans="1:10" ht="33.75" customHeight="1" x14ac:dyDescent="0.25">
      <c r="A103" s="320" t="s">
        <v>595</v>
      </c>
      <c r="B103" s="320"/>
      <c r="C103" s="91" t="s">
        <v>114</v>
      </c>
      <c r="D103" s="92">
        <v>11028827</v>
      </c>
      <c r="E103" s="92">
        <v>2299217</v>
      </c>
      <c r="F103" s="93"/>
      <c r="G103" s="92">
        <v>13328044</v>
      </c>
      <c r="H103" s="94">
        <f>+G103</f>
        <v>13328044</v>
      </c>
      <c r="I103" s="94">
        <v>13328044</v>
      </c>
    </row>
    <row r="104" spans="1:10" x14ac:dyDescent="0.25">
      <c r="A104" s="320" t="s">
        <v>535</v>
      </c>
      <c r="B104" s="320"/>
      <c r="C104" s="91" t="s">
        <v>115</v>
      </c>
      <c r="D104" s="92">
        <v>177879130</v>
      </c>
      <c r="E104" s="92">
        <v>5506400</v>
      </c>
      <c r="F104" s="93"/>
      <c r="G104" s="92">
        <v>183385530</v>
      </c>
      <c r="H104" s="94">
        <v>179033631</v>
      </c>
      <c r="I104" s="94">
        <v>179262120</v>
      </c>
    </row>
    <row r="105" spans="1:10" ht="22.5" customHeight="1" x14ac:dyDescent="0.25">
      <c r="A105" s="320" t="s">
        <v>536</v>
      </c>
      <c r="B105" s="320"/>
      <c r="C105" s="91" t="s">
        <v>116</v>
      </c>
      <c r="D105" s="92">
        <v>19000000</v>
      </c>
      <c r="E105" s="93"/>
      <c r="F105" s="93"/>
      <c r="G105" s="92">
        <v>19000000</v>
      </c>
      <c r="H105" s="94">
        <v>19000000</v>
      </c>
      <c r="I105" s="94">
        <v>19000000</v>
      </c>
    </row>
    <row r="106" spans="1:10" ht="22.5" customHeight="1" x14ac:dyDescent="0.25">
      <c r="A106" s="320" t="s">
        <v>537</v>
      </c>
      <c r="B106" s="320"/>
      <c r="C106" s="91" t="s">
        <v>117</v>
      </c>
      <c r="D106" s="92">
        <v>479189741</v>
      </c>
      <c r="E106" s="92">
        <v>58718614</v>
      </c>
      <c r="F106" s="92">
        <v>229595986</v>
      </c>
      <c r="G106" s="92">
        <v>767504341</v>
      </c>
      <c r="H106" s="94">
        <v>771504342</v>
      </c>
      <c r="I106" s="94">
        <f>72568994+41393181</f>
        <v>113962175</v>
      </c>
      <c r="J106" s="282" t="s">
        <v>499</v>
      </c>
    </row>
    <row r="107" spans="1:10" ht="22.5" customHeight="1" x14ac:dyDescent="0.25">
      <c r="A107" s="320" t="s">
        <v>538</v>
      </c>
      <c r="B107" s="320"/>
      <c r="C107" s="91" t="s">
        <v>118</v>
      </c>
      <c r="D107" s="92">
        <v>11000000</v>
      </c>
      <c r="E107" s="93"/>
      <c r="F107" s="93"/>
      <c r="G107" s="92">
        <v>11000000</v>
      </c>
      <c r="H107" s="94">
        <v>11000000</v>
      </c>
      <c r="I107" s="94">
        <v>11959771</v>
      </c>
    </row>
    <row r="108" spans="1:10" ht="22.5" x14ac:dyDescent="0.25">
      <c r="A108" s="320" t="s">
        <v>539</v>
      </c>
      <c r="B108" s="320"/>
      <c r="C108" s="91" t="s">
        <v>119</v>
      </c>
      <c r="D108" s="93"/>
      <c r="E108" s="93"/>
      <c r="F108" s="93"/>
      <c r="G108" s="93"/>
      <c r="H108" s="94"/>
      <c r="I108" s="94"/>
    </row>
    <row r="109" spans="1:10" ht="33.75" customHeight="1" x14ac:dyDescent="0.25">
      <c r="A109" s="320" t="s">
        <v>596</v>
      </c>
      <c r="B109" s="320"/>
      <c r="C109" s="91" t="s">
        <v>120</v>
      </c>
      <c r="D109" s="93"/>
      <c r="E109" s="93"/>
      <c r="F109" s="93"/>
      <c r="G109" s="93"/>
      <c r="H109" s="94"/>
      <c r="I109" s="94"/>
    </row>
    <row r="110" spans="1:10" ht="33.75" customHeight="1" x14ac:dyDescent="0.25">
      <c r="A110" s="320" t="s">
        <v>597</v>
      </c>
      <c r="B110" s="320"/>
      <c r="C110" s="91" t="s">
        <v>121</v>
      </c>
      <c r="D110" s="93"/>
      <c r="E110" s="93"/>
      <c r="F110" s="93"/>
      <c r="G110" s="93"/>
      <c r="H110" s="94"/>
      <c r="I110" s="94"/>
    </row>
    <row r="111" spans="1:10" ht="22.5" x14ac:dyDescent="0.25">
      <c r="A111" s="320" t="s">
        <v>598</v>
      </c>
      <c r="B111" s="320"/>
      <c r="C111" s="91" t="s">
        <v>122</v>
      </c>
      <c r="D111" s="92">
        <v>468189741</v>
      </c>
      <c r="E111" s="93"/>
      <c r="F111" s="92">
        <v>229595986</v>
      </c>
      <c r="G111" s="92">
        <v>697785727</v>
      </c>
      <c r="H111" s="94">
        <f>+G111</f>
        <v>697785727</v>
      </c>
      <c r="I111" s="94">
        <v>390609</v>
      </c>
    </row>
    <row r="112" spans="1:10" ht="22.5" x14ac:dyDescent="0.25">
      <c r="A112" s="320" t="s">
        <v>599</v>
      </c>
      <c r="B112" s="320"/>
      <c r="C112" s="91" t="s">
        <v>123</v>
      </c>
      <c r="D112" s="93"/>
      <c r="E112" s="93"/>
      <c r="F112" s="93"/>
      <c r="G112" s="93"/>
      <c r="H112" s="94"/>
      <c r="I112" s="94"/>
    </row>
    <row r="113" spans="1:11" ht="33.75" customHeight="1" x14ac:dyDescent="0.25">
      <c r="A113" s="320" t="s">
        <v>600</v>
      </c>
      <c r="B113" s="320"/>
      <c r="C113" s="91" t="s">
        <v>124</v>
      </c>
      <c r="D113" s="93"/>
      <c r="E113" s="93"/>
      <c r="F113" s="93"/>
      <c r="G113" s="93"/>
      <c r="H113" s="94"/>
      <c r="I113" s="94"/>
    </row>
    <row r="114" spans="1:11" ht="22.5" customHeight="1" x14ac:dyDescent="0.25">
      <c r="A114" s="320" t="s">
        <v>601</v>
      </c>
      <c r="B114" s="320"/>
      <c r="C114" s="91" t="s">
        <v>125</v>
      </c>
      <c r="D114" s="93"/>
      <c r="E114" s="93"/>
      <c r="F114" s="93"/>
      <c r="G114" s="93"/>
      <c r="H114" s="94"/>
      <c r="I114" s="94"/>
    </row>
    <row r="115" spans="1:11" x14ac:dyDescent="0.25">
      <c r="A115" s="320" t="s">
        <v>602</v>
      </c>
      <c r="B115" s="320"/>
      <c r="C115" s="91" t="s">
        <v>126</v>
      </c>
      <c r="D115" s="93"/>
      <c r="E115" s="93"/>
      <c r="F115" s="93"/>
      <c r="G115" s="93"/>
      <c r="H115" s="94"/>
      <c r="I115" s="94"/>
    </row>
    <row r="116" spans="1:11" ht="33.75" customHeight="1" x14ac:dyDescent="0.25">
      <c r="A116" s="320" t="s">
        <v>603</v>
      </c>
      <c r="B116" s="320"/>
      <c r="C116" s="91" t="s">
        <v>127</v>
      </c>
      <c r="D116" s="93"/>
      <c r="E116" s="92">
        <v>58718614</v>
      </c>
      <c r="F116" s="93"/>
      <c r="G116" s="92">
        <v>58718614</v>
      </c>
      <c r="H116" s="94">
        <v>60718614</v>
      </c>
      <c r="I116" s="94">
        <v>60218614</v>
      </c>
    </row>
    <row r="117" spans="1:11" ht="32.25" customHeight="1" x14ac:dyDescent="0.25">
      <c r="A117" s="319" t="s">
        <v>17</v>
      </c>
      <c r="B117" s="319"/>
      <c r="C117" s="96" t="s">
        <v>128</v>
      </c>
      <c r="D117" s="98"/>
      <c r="E117" s="97">
        <v>557461606</v>
      </c>
      <c r="F117" s="98"/>
      <c r="G117" s="97">
        <v>557461606</v>
      </c>
      <c r="H117" s="95">
        <f>+H118+H120+H122</f>
        <v>557882401</v>
      </c>
      <c r="I117" s="95">
        <f>+I118+I120+I122</f>
        <v>502819076</v>
      </c>
    </row>
    <row r="118" spans="1:11" x14ac:dyDescent="0.25">
      <c r="A118" s="320" t="s">
        <v>540</v>
      </c>
      <c r="B118" s="320"/>
      <c r="C118" s="91" t="s">
        <v>129</v>
      </c>
      <c r="D118" s="93"/>
      <c r="E118" s="92">
        <v>528207483</v>
      </c>
      <c r="F118" s="93"/>
      <c r="G118" s="92">
        <v>528207483</v>
      </c>
      <c r="H118" s="94">
        <v>528384596</v>
      </c>
      <c r="I118" s="94">
        <f>488511603-1356649</f>
        <v>487154954</v>
      </c>
    </row>
    <row r="119" spans="1:11" ht="22.5" customHeight="1" x14ac:dyDescent="0.25">
      <c r="A119" s="320" t="s">
        <v>541</v>
      </c>
      <c r="B119" s="320"/>
      <c r="C119" s="91" t="s">
        <v>130</v>
      </c>
      <c r="D119" s="93"/>
      <c r="E119" s="93"/>
      <c r="F119" s="93"/>
      <c r="G119" s="93"/>
      <c r="H119" s="94"/>
      <c r="I119" s="94"/>
    </row>
    <row r="120" spans="1:11" x14ac:dyDescent="0.25">
      <c r="A120" s="320" t="s">
        <v>542</v>
      </c>
      <c r="B120" s="320"/>
      <c r="C120" s="91" t="s">
        <v>131</v>
      </c>
      <c r="D120" s="93"/>
      <c r="E120" s="92">
        <v>23499270</v>
      </c>
      <c r="F120" s="93"/>
      <c r="G120" s="92">
        <v>23499270</v>
      </c>
      <c r="H120" s="94">
        <v>23742953</v>
      </c>
      <c r="I120" s="94">
        <v>9909270</v>
      </c>
      <c r="J120" s="230"/>
      <c r="K120" s="231"/>
    </row>
    <row r="121" spans="1:11" ht="22.5" customHeight="1" x14ac:dyDescent="0.25">
      <c r="A121" s="320" t="s">
        <v>543</v>
      </c>
      <c r="B121" s="320"/>
      <c r="C121" s="91" t="s">
        <v>132</v>
      </c>
      <c r="D121" s="93"/>
      <c r="E121" s="93"/>
      <c r="F121" s="93"/>
      <c r="G121" s="93"/>
      <c r="H121" s="94"/>
      <c r="I121" s="94"/>
    </row>
    <row r="122" spans="1:11" ht="22.5" customHeight="1" x14ac:dyDescent="0.25">
      <c r="A122" s="320" t="s">
        <v>544</v>
      </c>
      <c r="B122" s="320"/>
      <c r="C122" s="91" t="s">
        <v>133</v>
      </c>
      <c r="D122" s="93"/>
      <c r="E122" s="92">
        <v>5754852</v>
      </c>
      <c r="F122" s="93"/>
      <c r="G122" s="92">
        <v>5754852</v>
      </c>
      <c r="H122" s="94">
        <f>+G122</f>
        <v>5754852</v>
      </c>
      <c r="I122" s="94">
        <v>5754852</v>
      </c>
    </row>
    <row r="123" spans="1:11" ht="33.75" customHeight="1" x14ac:dyDescent="0.25">
      <c r="A123" s="320" t="s">
        <v>545</v>
      </c>
      <c r="B123" s="320"/>
      <c r="C123" s="91" t="s">
        <v>134</v>
      </c>
      <c r="D123" s="93"/>
      <c r="E123" s="93"/>
      <c r="F123" s="93"/>
      <c r="G123" s="93"/>
      <c r="H123" s="94"/>
      <c r="I123" s="94"/>
    </row>
    <row r="124" spans="1:11" ht="33.75" customHeight="1" x14ac:dyDescent="0.25">
      <c r="A124" s="320" t="s">
        <v>604</v>
      </c>
      <c r="B124" s="320"/>
      <c r="C124" s="91" t="s">
        <v>135</v>
      </c>
      <c r="D124" s="93"/>
      <c r="E124" s="93"/>
      <c r="F124" s="93"/>
      <c r="G124" s="93"/>
      <c r="H124" s="94"/>
      <c r="I124" s="94"/>
    </row>
    <row r="125" spans="1:11" ht="33.75" customHeight="1" x14ac:dyDescent="0.25">
      <c r="A125" s="320" t="s">
        <v>605</v>
      </c>
      <c r="B125" s="320"/>
      <c r="C125" s="91" t="s">
        <v>121</v>
      </c>
      <c r="D125" s="93"/>
      <c r="E125" s="93"/>
      <c r="F125" s="93"/>
      <c r="G125" s="93"/>
      <c r="H125" s="94"/>
      <c r="I125" s="94"/>
    </row>
    <row r="126" spans="1:11" ht="33.75" customHeight="1" x14ac:dyDescent="0.25">
      <c r="A126" s="320" t="s">
        <v>606</v>
      </c>
      <c r="B126" s="320"/>
      <c r="C126" s="91" t="s">
        <v>136</v>
      </c>
      <c r="D126" s="93"/>
      <c r="E126" s="93"/>
      <c r="F126" s="93"/>
      <c r="G126" s="93"/>
      <c r="H126" s="94"/>
      <c r="I126" s="94"/>
    </row>
    <row r="127" spans="1:11" ht="33.75" customHeight="1" x14ac:dyDescent="0.25">
      <c r="A127" s="320" t="s">
        <v>607</v>
      </c>
      <c r="B127" s="320"/>
      <c r="C127" s="91" t="s">
        <v>137</v>
      </c>
      <c r="D127" s="93"/>
      <c r="E127" s="93"/>
      <c r="F127" s="93"/>
      <c r="G127" s="93"/>
      <c r="H127" s="94"/>
      <c r="I127" s="94"/>
    </row>
    <row r="128" spans="1:11" ht="33.75" customHeight="1" x14ac:dyDescent="0.25">
      <c r="A128" s="320" t="s">
        <v>608</v>
      </c>
      <c r="B128" s="320"/>
      <c r="C128" s="91" t="s">
        <v>124</v>
      </c>
      <c r="D128" s="93"/>
      <c r="E128" s="93"/>
      <c r="F128" s="93"/>
      <c r="G128" s="93"/>
      <c r="H128" s="94"/>
      <c r="I128" s="94"/>
    </row>
    <row r="129" spans="1:9" x14ac:dyDescent="0.25">
      <c r="A129" s="320" t="s">
        <v>609</v>
      </c>
      <c r="B129" s="320"/>
      <c r="C129" s="91" t="s">
        <v>138</v>
      </c>
      <c r="D129" s="93"/>
      <c r="E129" s="93"/>
      <c r="F129" s="93"/>
      <c r="G129" s="93"/>
      <c r="H129" s="94"/>
      <c r="I129" s="94"/>
    </row>
    <row r="130" spans="1:9" ht="66.75" customHeight="1" x14ac:dyDescent="0.25">
      <c r="A130" s="320" t="s">
        <v>610</v>
      </c>
      <c r="B130" s="320"/>
      <c r="C130" s="91" t="s">
        <v>473</v>
      </c>
      <c r="D130" s="93"/>
      <c r="E130" s="92">
        <v>5754852</v>
      </c>
      <c r="F130" s="93"/>
      <c r="G130" s="92">
        <v>5754852</v>
      </c>
      <c r="H130" s="94">
        <f>+G130</f>
        <v>5754852</v>
      </c>
      <c r="I130" s="94">
        <v>5754852</v>
      </c>
    </row>
    <row r="131" spans="1:9" x14ac:dyDescent="0.25">
      <c r="A131" s="319" t="s">
        <v>25</v>
      </c>
      <c r="B131" s="319"/>
      <c r="C131" s="96" t="s">
        <v>140</v>
      </c>
      <c r="D131" s="98"/>
      <c r="E131" s="97">
        <v>33556780</v>
      </c>
      <c r="F131" s="98"/>
      <c r="G131" s="97">
        <v>33556780</v>
      </c>
      <c r="H131" s="95">
        <f>+H132+H133</f>
        <v>39919095</v>
      </c>
      <c r="I131" s="95">
        <v>0</v>
      </c>
    </row>
    <row r="132" spans="1:9" x14ac:dyDescent="0.25">
      <c r="A132" s="320" t="s">
        <v>546</v>
      </c>
      <c r="B132" s="320"/>
      <c r="C132" s="91" t="s">
        <v>141</v>
      </c>
      <c r="D132" s="93"/>
      <c r="E132" s="92">
        <v>32656780</v>
      </c>
      <c r="F132" s="93"/>
      <c r="G132" s="92">
        <v>32656780</v>
      </c>
      <c r="H132" s="94">
        <v>39019095</v>
      </c>
      <c r="I132" s="94"/>
    </row>
    <row r="133" spans="1:9" x14ac:dyDescent="0.25">
      <c r="A133" s="320" t="s">
        <v>547</v>
      </c>
      <c r="B133" s="320"/>
      <c r="C133" s="91" t="s">
        <v>142</v>
      </c>
      <c r="D133" s="93"/>
      <c r="E133" s="92">
        <v>900000</v>
      </c>
      <c r="F133" s="93"/>
      <c r="G133" s="92">
        <v>900000</v>
      </c>
      <c r="H133" s="94">
        <v>900000</v>
      </c>
      <c r="I133" s="94"/>
    </row>
    <row r="134" spans="1:9" ht="31.5" customHeight="1" x14ac:dyDescent="0.25">
      <c r="A134" s="319" t="s">
        <v>143</v>
      </c>
      <c r="B134" s="319"/>
      <c r="C134" s="96" t="s">
        <v>144</v>
      </c>
      <c r="D134" s="97">
        <v>743655786</v>
      </c>
      <c r="E134" s="97">
        <v>669333472</v>
      </c>
      <c r="F134" s="97">
        <v>229595986</v>
      </c>
      <c r="G134" s="97">
        <v>1642585244</v>
      </c>
      <c r="H134" s="95">
        <f>+H101+H117+H131</f>
        <v>1649016456</v>
      </c>
      <c r="I134" s="95">
        <f>+I101+I117</f>
        <v>896720358</v>
      </c>
    </row>
    <row r="135" spans="1:9" ht="42" customHeight="1" x14ac:dyDescent="0.25">
      <c r="A135" s="319" t="s">
        <v>41</v>
      </c>
      <c r="B135" s="319"/>
      <c r="C135" s="96" t="s">
        <v>145</v>
      </c>
      <c r="D135" s="98"/>
      <c r="E135" s="98"/>
      <c r="F135" s="98"/>
      <c r="G135" s="98"/>
      <c r="H135" s="94"/>
      <c r="I135" s="94"/>
    </row>
    <row r="136" spans="1:9" ht="22.5" customHeight="1" x14ac:dyDescent="0.25">
      <c r="A136" s="320" t="s">
        <v>558</v>
      </c>
      <c r="B136" s="320"/>
      <c r="C136" s="91" t="s">
        <v>474</v>
      </c>
      <c r="D136" s="93"/>
      <c r="E136" s="93"/>
      <c r="F136" s="93"/>
      <c r="G136" s="93"/>
      <c r="H136" s="94"/>
      <c r="I136" s="94"/>
    </row>
    <row r="137" spans="1:9" ht="33.75" customHeight="1" x14ac:dyDescent="0.25">
      <c r="A137" s="320" t="s">
        <v>559</v>
      </c>
      <c r="B137" s="320"/>
      <c r="C137" s="91" t="s">
        <v>475</v>
      </c>
      <c r="D137" s="93"/>
      <c r="E137" s="93"/>
      <c r="F137" s="93"/>
      <c r="G137" s="93"/>
      <c r="H137" s="94"/>
      <c r="I137" s="94"/>
    </row>
    <row r="138" spans="1:9" ht="22.5" customHeight="1" x14ac:dyDescent="0.25">
      <c r="A138" s="320" t="s">
        <v>560</v>
      </c>
      <c r="B138" s="320"/>
      <c r="C138" s="91" t="s">
        <v>476</v>
      </c>
      <c r="D138" s="93"/>
      <c r="E138" s="93"/>
      <c r="F138" s="93"/>
      <c r="G138" s="93"/>
      <c r="H138" s="94"/>
      <c r="I138" s="94"/>
    </row>
    <row r="139" spans="1:9" ht="31.5" customHeight="1" x14ac:dyDescent="0.25">
      <c r="A139" s="319" t="s">
        <v>53</v>
      </c>
      <c r="B139" s="319"/>
      <c r="C139" s="96" t="s">
        <v>149</v>
      </c>
      <c r="D139" s="98"/>
      <c r="E139" s="98"/>
      <c r="F139" s="98"/>
      <c r="G139" s="98"/>
      <c r="H139" s="94"/>
      <c r="I139" s="94"/>
    </row>
    <row r="140" spans="1:9" ht="22.5" customHeight="1" x14ac:dyDescent="0.25">
      <c r="A140" s="320" t="s">
        <v>568</v>
      </c>
      <c r="B140" s="320"/>
      <c r="C140" s="91" t="s">
        <v>150</v>
      </c>
      <c r="D140" s="93"/>
      <c r="E140" s="93"/>
      <c r="F140" s="93"/>
      <c r="G140" s="93"/>
      <c r="H140" s="94"/>
      <c r="I140" s="94"/>
    </row>
    <row r="141" spans="1:9" ht="22.5" customHeight="1" x14ac:dyDescent="0.25">
      <c r="A141" s="320" t="s">
        <v>569</v>
      </c>
      <c r="B141" s="320"/>
      <c r="C141" s="91" t="s">
        <v>151</v>
      </c>
      <c r="D141" s="93"/>
      <c r="E141" s="93"/>
      <c r="F141" s="93"/>
      <c r="G141" s="93"/>
      <c r="H141" s="94"/>
      <c r="I141" s="94"/>
    </row>
    <row r="142" spans="1:9" ht="22.5" customHeight="1" x14ac:dyDescent="0.25">
      <c r="A142" s="320" t="s">
        <v>570</v>
      </c>
      <c r="B142" s="320"/>
      <c r="C142" s="91" t="s">
        <v>152</v>
      </c>
      <c r="D142" s="93"/>
      <c r="E142" s="93"/>
      <c r="F142" s="93"/>
      <c r="G142" s="93"/>
      <c r="H142" s="94"/>
      <c r="I142" s="94"/>
    </row>
    <row r="143" spans="1:9" ht="22.5" customHeight="1" x14ac:dyDescent="0.25">
      <c r="A143" s="320" t="s">
        <v>571</v>
      </c>
      <c r="B143" s="320"/>
      <c r="C143" s="91" t="s">
        <v>153</v>
      </c>
      <c r="D143" s="93"/>
      <c r="E143" s="93"/>
      <c r="F143" s="93"/>
      <c r="G143" s="93"/>
      <c r="H143" s="94"/>
      <c r="I143" s="94"/>
    </row>
    <row r="144" spans="1:9" ht="31.5" customHeight="1" x14ac:dyDescent="0.25">
      <c r="A144" s="319" t="s">
        <v>154</v>
      </c>
      <c r="B144" s="319"/>
      <c r="C144" s="96" t="s">
        <v>155</v>
      </c>
      <c r="D144" s="97">
        <v>21261195</v>
      </c>
      <c r="E144" s="98"/>
      <c r="F144" s="98"/>
      <c r="G144" s="97">
        <v>21261195</v>
      </c>
      <c r="H144" s="95">
        <f>+H146</f>
        <v>21261195</v>
      </c>
      <c r="I144" s="95">
        <f t="shared" ref="I144" si="9">+I146+I149</f>
        <v>722309248</v>
      </c>
    </row>
    <row r="145" spans="1:9" ht="33.75" customHeight="1" x14ac:dyDescent="0.25">
      <c r="A145" s="320" t="s">
        <v>573</v>
      </c>
      <c r="B145" s="320"/>
      <c r="C145" s="117" t="s">
        <v>156</v>
      </c>
      <c r="D145" s="97"/>
      <c r="E145" s="98"/>
      <c r="F145" s="98"/>
      <c r="G145" s="97"/>
      <c r="H145" s="94"/>
      <c r="I145" s="94"/>
    </row>
    <row r="146" spans="1:9" ht="33.75" customHeight="1" x14ac:dyDescent="0.25">
      <c r="A146" s="320" t="s">
        <v>574</v>
      </c>
      <c r="B146" s="320"/>
      <c r="C146" s="117" t="s">
        <v>157</v>
      </c>
      <c r="D146" s="92">
        <v>21261195</v>
      </c>
      <c r="E146" s="93"/>
      <c r="F146" s="93"/>
      <c r="G146" s="92">
        <v>21261195</v>
      </c>
      <c r="H146" s="94">
        <f>+G146</f>
        <v>21261195</v>
      </c>
      <c r="I146" s="94">
        <v>21848334</v>
      </c>
    </row>
    <row r="147" spans="1:9" ht="22.5" customHeight="1" x14ac:dyDescent="0.25">
      <c r="A147" s="320" t="s">
        <v>575</v>
      </c>
      <c r="B147" s="320"/>
      <c r="C147" s="117" t="s">
        <v>158</v>
      </c>
      <c r="D147" s="97"/>
      <c r="E147" s="98"/>
      <c r="F147" s="98"/>
      <c r="G147" s="97"/>
      <c r="H147" s="94"/>
      <c r="I147" s="94"/>
    </row>
    <row r="148" spans="1:9" ht="19.5" customHeight="1" x14ac:dyDescent="0.25">
      <c r="A148" s="320" t="s">
        <v>576</v>
      </c>
      <c r="B148" s="320"/>
      <c r="C148" s="117" t="s">
        <v>159</v>
      </c>
      <c r="D148" s="97"/>
      <c r="E148" s="98"/>
      <c r="F148" s="98"/>
      <c r="G148" s="97"/>
      <c r="H148" s="94"/>
      <c r="I148" s="94"/>
    </row>
    <row r="149" spans="1:9" ht="19.5" customHeight="1" x14ac:dyDescent="0.25">
      <c r="A149" s="316" t="s">
        <v>611</v>
      </c>
      <c r="B149" s="317"/>
      <c r="C149" s="284" t="s">
        <v>500</v>
      </c>
      <c r="D149" s="97"/>
      <c r="E149" s="98"/>
      <c r="F149" s="98"/>
      <c r="G149" s="97"/>
      <c r="H149" s="94"/>
      <c r="I149" s="94">
        <v>700460914</v>
      </c>
    </row>
    <row r="150" spans="1:9" ht="31.5" customHeight="1" x14ac:dyDescent="0.25">
      <c r="A150" s="319" t="s">
        <v>66</v>
      </c>
      <c r="B150" s="319"/>
      <c r="C150" s="118" t="s">
        <v>160</v>
      </c>
      <c r="D150" s="97"/>
      <c r="E150" s="98"/>
      <c r="F150" s="98"/>
      <c r="G150" s="97"/>
      <c r="H150" s="94"/>
      <c r="I150" s="94"/>
    </row>
    <row r="151" spans="1:9" ht="22.5" customHeight="1" x14ac:dyDescent="0.25">
      <c r="A151" s="320" t="s">
        <v>577</v>
      </c>
      <c r="B151" s="320"/>
      <c r="C151" s="117" t="s">
        <v>477</v>
      </c>
      <c r="D151" s="97"/>
      <c r="E151" s="98"/>
      <c r="F151" s="98"/>
      <c r="G151" s="97"/>
      <c r="H151" s="94"/>
      <c r="I151" s="94"/>
    </row>
    <row r="152" spans="1:9" ht="22.5" customHeight="1" x14ac:dyDescent="0.25">
      <c r="A152" s="320" t="s">
        <v>578</v>
      </c>
      <c r="B152" s="320"/>
      <c r="C152" s="117" t="s">
        <v>478</v>
      </c>
      <c r="D152" s="97"/>
      <c r="E152" s="98"/>
      <c r="F152" s="98"/>
      <c r="G152" s="97"/>
      <c r="H152" s="94"/>
      <c r="I152" s="94"/>
    </row>
    <row r="153" spans="1:9" ht="22.5" customHeight="1" x14ac:dyDescent="0.25">
      <c r="A153" s="320" t="s">
        <v>579</v>
      </c>
      <c r="B153" s="320"/>
      <c r="C153" s="117" t="s">
        <v>479</v>
      </c>
      <c r="D153" s="97"/>
      <c r="E153" s="98"/>
      <c r="F153" s="98"/>
      <c r="G153" s="97"/>
      <c r="H153" s="94"/>
      <c r="I153" s="94"/>
    </row>
    <row r="154" spans="1:9" ht="22.5" customHeight="1" x14ac:dyDescent="0.25">
      <c r="A154" s="320" t="s">
        <v>580</v>
      </c>
      <c r="B154" s="320"/>
      <c r="C154" s="117" t="s">
        <v>480</v>
      </c>
      <c r="D154" s="97"/>
      <c r="E154" s="98"/>
      <c r="F154" s="98"/>
      <c r="G154" s="97"/>
      <c r="H154" s="94"/>
      <c r="I154" s="94"/>
    </row>
    <row r="155" spans="1:9" ht="31.5" customHeight="1" x14ac:dyDescent="0.25">
      <c r="A155" s="319" t="s">
        <v>72</v>
      </c>
      <c r="B155" s="319"/>
      <c r="C155" s="118" t="s">
        <v>165</v>
      </c>
      <c r="D155" s="97">
        <v>21261195</v>
      </c>
      <c r="E155" s="98"/>
      <c r="F155" s="98"/>
      <c r="G155" s="97">
        <v>21261195</v>
      </c>
      <c r="H155" s="94">
        <f>+H144</f>
        <v>21261195</v>
      </c>
      <c r="I155" s="94">
        <f>+I144</f>
        <v>722309248</v>
      </c>
    </row>
    <row r="156" spans="1:9" ht="21" customHeight="1" x14ac:dyDescent="0.25">
      <c r="A156" s="319" t="s">
        <v>166</v>
      </c>
      <c r="B156" s="319"/>
      <c r="C156" s="118" t="s">
        <v>167</v>
      </c>
      <c r="D156" s="97">
        <v>764916981</v>
      </c>
      <c r="E156" s="98">
        <v>669333472</v>
      </c>
      <c r="F156" s="98">
        <v>229595986</v>
      </c>
      <c r="G156" s="97">
        <v>1663846439</v>
      </c>
      <c r="H156" s="95">
        <f>+H134+H155</f>
        <v>1670277651</v>
      </c>
      <c r="I156" s="95">
        <f t="shared" ref="I156" si="10">+I134+I155</f>
        <v>1619029606</v>
      </c>
    </row>
    <row r="157" spans="1:9" ht="21" customHeight="1" x14ac:dyDescent="0.25">
      <c r="A157" s="119"/>
      <c r="B157" s="120"/>
      <c r="C157" s="121"/>
      <c r="D157" s="121"/>
      <c r="E157" s="121"/>
      <c r="F157" s="121"/>
      <c r="G157" s="122">
        <f>+G91-G156</f>
        <v>0</v>
      </c>
      <c r="H157" s="122">
        <f t="shared" ref="H157" si="11">+H91-H156</f>
        <v>0</v>
      </c>
      <c r="I157" s="122">
        <f>+I91-I156</f>
        <v>0</v>
      </c>
    </row>
    <row r="158" spans="1:9" x14ac:dyDescent="0.25">
      <c r="A158" s="123"/>
      <c r="B158" s="124"/>
      <c r="C158" s="125"/>
      <c r="D158" s="125"/>
      <c r="E158" s="125"/>
      <c r="F158" s="125"/>
      <c r="G158" s="125"/>
    </row>
    <row r="159" spans="1:9" ht="15" customHeight="1" x14ac:dyDescent="0.25">
      <c r="A159" s="126" t="s">
        <v>481</v>
      </c>
      <c r="B159" s="126"/>
      <c r="C159" s="127"/>
      <c r="D159" s="97">
        <v>9</v>
      </c>
      <c r="E159" s="98"/>
      <c r="F159" s="98"/>
      <c r="G159" s="97"/>
    </row>
    <row r="160" spans="1:9" ht="15.75" customHeight="1" x14ac:dyDescent="0.25">
      <c r="A160" s="126"/>
      <c r="B160" s="126"/>
      <c r="C160" s="127"/>
      <c r="D160" s="97"/>
      <c r="E160" s="98"/>
      <c r="F160" s="98"/>
      <c r="G160" s="97"/>
    </row>
    <row r="161" spans="1:7" ht="15" customHeight="1" x14ac:dyDescent="0.25">
      <c r="A161" s="126" t="s">
        <v>482</v>
      </c>
      <c r="B161" s="126"/>
      <c r="C161" s="127"/>
      <c r="D161" s="97">
        <v>6</v>
      </c>
      <c r="E161" s="98"/>
      <c r="F161" s="98"/>
      <c r="G161" s="97"/>
    </row>
    <row r="162" spans="1:7" ht="15.75" customHeight="1" x14ac:dyDescent="0.25">
      <c r="A162" s="126"/>
      <c r="B162" s="126"/>
      <c r="C162" s="127"/>
      <c r="D162" s="97"/>
      <c r="E162" s="98"/>
      <c r="F162" s="98"/>
      <c r="G162" s="97"/>
    </row>
    <row r="163" spans="1:7" x14ac:dyDescent="0.25">
      <c r="A163" s="128"/>
      <c r="B163" s="128"/>
      <c r="C163" s="129"/>
      <c r="D163" s="130"/>
      <c r="E163" s="130"/>
      <c r="F163" s="130"/>
      <c r="G163" s="130"/>
    </row>
  </sheetData>
  <mergeCells count="160">
    <mergeCell ref="C6:C7"/>
    <mergeCell ref="D6:G6"/>
    <mergeCell ref="A11:B11"/>
    <mergeCell ref="A9:G9"/>
    <mergeCell ref="A10:B10"/>
    <mergeCell ref="A13:B13"/>
    <mergeCell ref="A12:B12"/>
    <mergeCell ref="A15:B15"/>
    <mergeCell ref="A14:B14"/>
    <mergeCell ref="A18:B18"/>
    <mergeCell ref="A16:B16"/>
    <mergeCell ref="A20:B20"/>
    <mergeCell ref="A19:B19"/>
    <mergeCell ref="A22:B22"/>
    <mergeCell ref="A17:B17"/>
    <mergeCell ref="A5:B5"/>
    <mergeCell ref="A3:B3"/>
    <mergeCell ref="A4:B4"/>
    <mergeCell ref="A8:B8"/>
    <mergeCell ref="A6:B7"/>
    <mergeCell ref="A21:B21"/>
    <mergeCell ref="A24:B24"/>
    <mergeCell ref="A23:B23"/>
    <mergeCell ref="A26:B26"/>
    <mergeCell ref="A25:B25"/>
    <mergeCell ref="A28:B28"/>
    <mergeCell ref="A27:B27"/>
    <mergeCell ref="A30:B30"/>
    <mergeCell ref="A29:B29"/>
    <mergeCell ref="A32:B32"/>
    <mergeCell ref="A31:B31"/>
    <mergeCell ref="A34:B34"/>
    <mergeCell ref="A33:B33"/>
    <mergeCell ref="A36:B36"/>
    <mergeCell ref="A35:B35"/>
    <mergeCell ref="A38:B38"/>
    <mergeCell ref="A37:B37"/>
    <mergeCell ref="A40:B40"/>
    <mergeCell ref="A39:B39"/>
    <mergeCell ref="A42:B42"/>
    <mergeCell ref="A41:B41"/>
    <mergeCell ref="A44:B44"/>
    <mergeCell ref="A43:B43"/>
    <mergeCell ref="A46:B46"/>
    <mergeCell ref="A45:B45"/>
    <mergeCell ref="A48:B48"/>
    <mergeCell ref="A47:B47"/>
    <mergeCell ref="A50:B50"/>
    <mergeCell ref="A49:B49"/>
    <mergeCell ref="A52:B52"/>
    <mergeCell ref="A51:B51"/>
    <mergeCell ref="A54:B54"/>
    <mergeCell ref="A53:B53"/>
    <mergeCell ref="A56:B56"/>
    <mergeCell ref="A55:B55"/>
    <mergeCell ref="A58:B58"/>
    <mergeCell ref="A57:B57"/>
    <mergeCell ref="A60:B60"/>
    <mergeCell ref="A59:B59"/>
    <mergeCell ref="A62:B62"/>
    <mergeCell ref="A61:B61"/>
    <mergeCell ref="A64:B64"/>
    <mergeCell ref="A63:B63"/>
    <mergeCell ref="A66:B66"/>
    <mergeCell ref="A65:B65"/>
    <mergeCell ref="A68:B68"/>
    <mergeCell ref="A67:B67"/>
    <mergeCell ref="A70:B70"/>
    <mergeCell ref="A69:B69"/>
    <mergeCell ref="A72:B72"/>
    <mergeCell ref="A71:B71"/>
    <mergeCell ref="A74:B74"/>
    <mergeCell ref="A73:B73"/>
    <mergeCell ref="A76:B76"/>
    <mergeCell ref="A75:B75"/>
    <mergeCell ref="A78:B78"/>
    <mergeCell ref="A77:B77"/>
    <mergeCell ref="A80:B80"/>
    <mergeCell ref="A79:B79"/>
    <mergeCell ref="A82:B82"/>
    <mergeCell ref="A81:B81"/>
    <mergeCell ref="A85:B85"/>
    <mergeCell ref="A84:B84"/>
    <mergeCell ref="A87:B87"/>
    <mergeCell ref="A86:B86"/>
    <mergeCell ref="A89:B89"/>
    <mergeCell ref="A88:B88"/>
    <mergeCell ref="A91:B91"/>
    <mergeCell ref="A90:B90"/>
    <mergeCell ref="A83:B83"/>
    <mergeCell ref="A96:B96"/>
    <mergeCell ref="A95:B95"/>
    <mergeCell ref="A99:B99"/>
    <mergeCell ref="A97:B98"/>
    <mergeCell ref="C97:C98"/>
    <mergeCell ref="D97:G97"/>
    <mergeCell ref="A102:B102"/>
    <mergeCell ref="A100:G100"/>
    <mergeCell ref="A101:B101"/>
    <mergeCell ref="A104:B104"/>
    <mergeCell ref="A103:B103"/>
    <mergeCell ref="A106:B106"/>
    <mergeCell ref="A105:B105"/>
    <mergeCell ref="A108:B108"/>
    <mergeCell ref="A107:B107"/>
    <mergeCell ref="A110:B110"/>
    <mergeCell ref="A109:B109"/>
    <mergeCell ref="A112:B112"/>
    <mergeCell ref="A111:B111"/>
    <mergeCell ref="A128:B128"/>
    <mergeCell ref="A127:B127"/>
    <mergeCell ref="A130:B130"/>
    <mergeCell ref="A129:B129"/>
    <mergeCell ref="A132:B132"/>
    <mergeCell ref="A131:B131"/>
    <mergeCell ref="A114:B114"/>
    <mergeCell ref="A113:B113"/>
    <mergeCell ref="A116:B116"/>
    <mergeCell ref="A115:B115"/>
    <mergeCell ref="A118:B118"/>
    <mergeCell ref="A117:B117"/>
    <mergeCell ref="A120:B120"/>
    <mergeCell ref="A119:B119"/>
    <mergeCell ref="A122:B122"/>
    <mergeCell ref="A121:B121"/>
    <mergeCell ref="A156:B156"/>
    <mergeCell ref="A144:B144"/>
    <mergeCell ref="A143:B143"/>
    <mergeCell ref="A146:B146"/>
    <mergeCell ref="A145:B145"/>
    <mergeCell ref="A148:B148"/>
    <mergeCell ref="A153:B153"/>
    <mergeCell ref="A147:B147"/>
    <mergeCell ref="A152:B152"/>
    <mergeCell ref="A151:B151"/>
    <mergeCell ref="A150:B150"/>
    <mergeCell ref="A2:I2"/>
    <mergeCell ref="C3:I3"/>
    <mergeCell ref="C4:I4"/>
    <mergeCell ref="H6:H7"/>
    <mergeCell ref="A149:B149"/>
    <mergeCell ref="H97:H98"/>
    <mergeCell ref="I97:I98"/>
    <mergeCell ref="I6:I7"/>
    <mergeCell ref="A155:B155"/>
    <mergeCell ref="A154:B154"/>
    <mergeCell ref="A134:B134"/>
    <mergeCell ref="A133:B133"/>
    <mergeCell ref="A136:B136"/>
    <mergeCell ref="A135:B135"/>
    <mergeCell ref="A138:B138"/>
    <mergeCell ref="A137:B137"/>
    <mergeCell ref="A140:B140"/>
    <mergeCell ref="A139:B139"/>
    <mergeCell ref="A142:B142"/>
    <mergeCell ref="A141:B141"/>
    <mergeCell ref="A124:B124"/>
    <mergeCell ref="A123:B123"/>
    <mergeCell ref="A126:B126"/>
    <mergeCell ref="A125:B12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70" workbookViewId="0">
      <selection activeCell="I9" sqref="I9"/>
    </sheetView>
  </sheetViews>
  <sheetFormatPr defaultRowHeight="21.95" customHeight="1" x14ac:dyDescent="0.25"/>
  <cols>
    <col min="1" max="1" width="9.140625" style="133"/>
    <col min="2" max="2" width="1.140625" style="133" customWidth="1"/>
    <col min="3" max="3" width="9.140625" style="133"/>
    <col min="4" max="4" width="20.28515625" style="133" customWidth="1"/>
    <col min="5" max="5" width="12.140625" style="133" customWidth="1"/>
    <col min="6" max="6" width="10.85546875" style="133" customWidth="1"/>
    <col min="7" max="7" width="16.140625" style="133" customWidth="1"/>
    <col min="8" max="8" width="16.42578125" style="133" customWidth="1"/>
    <col min="9" max="9" width="14.7109375" style="150" customWidth="1"/>
    <col min="10" max="10" width="12.7109375" style="151" customWidth="1"/>
    <col min="11" max="16384" width="9.140625" style="133"/>
  </cols>
  <sheetData>
    <row r="1" spans="1:10" ht="21.95" customHeight="1" x14ac:dyDescent="0.25">
      <c r="A1" s="336" t="s">
        <v>612</v>
      </c>
      <c r="B1" s="336"/>
      <c r="C1" s="336"/>
      <c r="D1" s="336"/>
      <c r="E1" s="336"/>
      <c r="F1" s="336"/>
      <c r="G1" s="336"/>
      <c r="H1" s="336"/>
      <c r="I1" s="336"/>
      <c r="J1" s="336"/>
    </row>
    <row r="2" spans="1:10" ht="21.95" customHeight="1" x14ac:dyDescent="0.25">
      <c r="A2" s="339" t="s">
        <v>176</v>
      </c>
      <c r="B2" s="339"/>
      <c r="C2" s="337" t="s">
        <v>483</v>
      </c>
      <c r="D2" s="337"/>
      <c r="E2" s="337"/>
      <c r="F2" s="337"/>
      <c r="G2" s="337"/>
      <c r="H2" s="337"/>
      <c r="I2" s="337"/>
      <c r="J2" s="337"/>
    </row>
    <row r="3" spans="1:10" ht="21.95" customHeight="1" x14ac:dyDescent="0.25">
      <c r="A3" s="339" t="s">
        <v>462</v>
      </c>
      <c r="B3" s="339"/>
      <c r="C3" s="337" t="s">
        <v>463</v>
      </c>
      <c r="D3" s="337"/>
      <c r="E3" s="337"/>
      <c r="F3" s="337"/>
      <c r="G3" s="337"/>
      <c r="H3" s="337"/>
      <c r="I3" s="337"/>
      <c r="J3" s="337"/>
    </row>
    <row r="4" spans="1:10" ht="21.95" customHeight="1" x14ac:dyDescent="0.25">
      <c r="A4" s="342"/>
      <c r="B4" s="343"/>
      <c r="C4" s="343"/>
      <c r="D4" s="343"/>
      <c r="E4" s="343"/>
      <c r="F4" s="343"/>
      <c r="G4" s="343"/>
      <c r="H4" s="343"/>
      <c r="I4" s="344"/>
      <c r="J4" s="134" t="s">
        <v>2</v>
      </c>
    </row>
    <row r="5" spans="1:10" ht="21.95" customHeight="1" x14ac:dyDescent="0.25">
      <c r="A5" s="338" t="s">
        <v>464</v>
      </c>
      <c r="B5" s="338"/>
      <c r="C5" s="340" t="s">
        <v>465</v>
      </c>
      <c r="D5" s="340"/>
      <c r="E5" s="341" t="s">
        <v>4</v>
      </c>
      <c r="F5" s="341"/>
      <c r="G5" s="341"/>
      <c r="H5" s="341"/>
      <c r="I5" s="286" t="s">
        <v>617</v>
      </c>
      <c r="J5" s="286" t="s">
        <v>636</v>
      </c>
    </row>
    <row r="6" spans="1:10" ht="48.75" customHeight="1" x14ac:dyDescent="0.25">
      <c r="A6" s="338"/>
      <c r="B6" s="338"/>
      <c r="C6" s="338"/>
      <c r="D6" s="338"/>
      <c r="E6" s="136" t="s">
        <v>5</v>
      </c>
      <c r="F6" s="136" t="s">
        <v>6</v>
      </c>
      <c r="G6" s="137" t="s">
        <v>7</v>
      </c>
      <c r="H6" s="138" t="s">
        <v>8</v>
      </c>
      <c r="I6" s="286"/>
      <c r="J6" s="286"/>
    </row>
    <row r="7" spans="1:10" ht="21.95" customHeight="1" x14ac:dyDescent="0.25">
      <c r="A7" s="338">
        <v>1</v>
      </c>
      <c r="B7" s="338"/>
      <c r="C7" s="338">
        <v>2</v>
      </c>
      <c r="D7" s="338"/>
      <c r="E7" s="139">
        <v>3</v>
      </c>
      <c r="F7" s="138">
        <v>4</v>
      </c>
      <c r="G7" s="138">
        <v>5</v>
      </c>
      <c r="H7" s="138">
        <v>6</v>
      </c>
      <c r="I7" s="135">
        <v>7</v>
      </c>
      <c r="J7" s="90">
        <v>8</v>
      </c>
    </row>
    <row r="8" spans="1:10" ht="21.95" customHeight="1" x14ac:dyDescent="0.25">
      <c r="A8" s="345" t="s">
        <v>174</v>
      </c>
      <c r="B8" s="346"/>
      <c r="C8" s="346"/>
      <c r="D8" s="346"/>
      <c r="E8" s="346"/>
      <c r="F8" s="346"/>
      <c r="G8" s="346"/>
      <c r="H8" s="346"/>
      <c r="I8" s="346"/>
      <c r="J8" s="347"/>
    </row>
    <row r="9" spans="1:10" ht="21.95" customHeight="1" x14ac:dyDescent="0.25">
      <c r="A9" s="338" t="s">
        <v>9</v>
      </c>
      <c r="B9" s="338"/>
      <c r="C9" s="329" t="s">
        <v>10</v>
      </c>
      <c r="D9" s="329"/>
      <c r="E9" s="141"/>
      <c r="F9" s="142"/>
      <c r="G9" s="142"/>
      <c r="H9" s="142"/>
      <c r="I9" s="135"/>
      <c r="J9" s="90"/>
    </row>
    <row r="10" spans="1:10" ht="21.95" customHeight="1" x14ac:dyDescent="0.25">
      <c r="A10" s="330" t="s">
        <v>534</v>
      </c>
      <c r="B10" s="330"/>
      <c r="C10" s="331" t="s">
        <v>11</v>
      </c>
      <c r="D10" s="331"/>
      <c r="E10" s="143"/>
      <c r="F10" s="89"/>
      <c r="G10" s="89"/>
      <c r="H10" s="89"/>
      <c r="I10" s="135"/>
      <c r="J10" s="90"/>
    </row>
    <row r="11" spans="1:10" ht="21.95" customHeight="1" x14ac:dyDescent="0.25">
      <c r="A11" s="330" t="s">
        <v>508</v>
      </c>
      <c r="B11" s="330"/>
      <c r="C11" s="331" t="s">
        <v>12</v>
      </c>
      <c r="D11" s="331"/>
      <c r="E11" s="143"/>
      <c r="F11" s="89"/>
      <c r="G11" s="89"/>
      <c r="H11" s="89"/>
      <c r="I11" s="135"/>
      <c r="J11" s="90"/>
    </row>
    <row r="12" spans="1:10" ht="21.95" customHeight="1" x14ac:dyDescent="0.25">
      <c r="A12" s="330" t="s">
        <v>535</v>
      </c>
      <c r="B12" s="330"/>
      <c r="C12" s="331" t="s">
        <v>13</v>
      </c>
      <c r="D12" s="331"/>
      <c r="E12" s="143"/>
      <c r="F12" s="89"/>
      <c r="G12" s="89"/>
      <c r="H12" s="89"/>
      <c r="I12" s="135"/>
      <c r="J12" s="90"/>
    </row>
    <row r="13" spans="1:10" ht="21.95" customHeight="1" x14ac:dyDescent="0.25">
      <c r="A13" s="330" t="s">
        <v>536</v>
      </c>
      <c r="B13" s="330"/>
      <c r="C13" s="331" t="s">
        <v>14</v>
      </c>
      <c r="D13" s="331"/>
      <c r="E13" s="143"/>
      <c r="F13" s="89"/>
      <c r="G13" s="89"/>
      <c r="H13" s="89"/>
      <c r="I13" s="135"/>
      <c r="J13" s="90"/>
    </row>
    <row r="14" spans="1:10" ht="21.95" customHeight="1" x14ac:dyDescent="0.25">
      <c r="A14" s="330" t="s">
        <v>537</v>
      </c>
      <c r="B14" s="330"/>
      <c r="C14" s="331" t="s">
        <v>15</v>
      </c>
      <c r="D14" s="331"/>
      <c r="E14" s="143"/>
      <c r="F14" s="89"/>
      <c r="G14" s="89"/>
      <c r="H14" s="89"/>
      <c r="I14" s="135"/>
      <c r="J14" s="90"/>
    </row>
    <row r="15" spans="1:10" ht="21.95" customHeight="1" x14ac:dyDescent="0.25">
      <c r="A15" s="330" t="s">
        <v>538</v>
      </c>
      <c r="B15" s="330"/>
      <c r="C15" s="331" t="s">
        <v>16</v>
      </c>
      <c r="D15" s="331"/>
      <c r="E15" s="143"/>
      <c r="F15" s="89"/>
      <c r="G15" s="89"/>
      <c r="H15" s="89"/>
      <c r="I15" s="135"/>
      <c r="J15" s="90"/>
    </row>
    <row r="16" spans="1:10" ht="21.95" customHeight="1" x14ac:dyDescent="0.25">
      <c r="A16" s="334" t="s">
        <v>539</v>
      </c>
      <c r="B16" s="335"/>
      <c r="C16" s="332"/>
      <c r="D16" s="333"/>
      <c r="E16" s="143"/>
      <c r="F16" s="89"/>
      <c r="G16" s="89"/>
      <c r="H16" s="89"/>
      <c r="I16" s="135"/>
      <c r="J16" s="90"/>
    </row>
    <row r="17" spans="1:10" ht="21.95" customHeight="1" x14ac:dyDescent="0.25">
      <c r="A17" s="328" t="s">
        <v>17</v>
      </c>
      <c r="B17" s="328"/>
      <c r="C17" s="329" t="s">
        <v>18</v>
      </c>
      <c r="D17" s="329"/>
      <c r="E17" s="141"/>
      <c r="F17" s="142"/>
      <c r="G17" s="86">
        <v>231871206</v>
      </c>
      <c r="H17" s="86">
        <v>231871206</v>
      </c>
      <c r="I17" s="144">
        <f>+I22</f>
        <v>231871206</v>
      </c>
      <c r="J17" s="145">
        <v>2294624</v>
      </c>
    </row>
    <row r="18" spans="1:10" ht="21.95" customHeight="1" x14ac:dyDescent="0.25">
      <c r="A18" s="330" t="s">
        <v>540</v>
      </c>
      <c r="B18" s="330"/>
      <c r="C18" s="331" t="s">
        <v>19</v>
      </c>
      <c r="D18" s="331"/>
      <c r="E18" s="143"/>
      <c r="F18" s="89"/>
      <c r="G18" s="89"/>
      <c r="H18" s="89"/>
      <c r="I18" s="135"/>
      <c r="J18" s="90"/>
    </row>
    <row r="19" spans="1:10" ht="21.95" customHeight="1" x14ac:dyDescent="0.25">
      <c r="A19" s="330" t="s">
        <v>541</v>
      </c>
      <c r="B19" s="330"/>
      <c r="C19" s="331" t="s">
        <v>20</v>
      </c>
      <c r="D19" s="331"/>
      <c r="E19" s="143"/>
      <c r="F19" s="89"/>
      <c r="G19" s="89"/>
      <c r="H19" s="89"/>
      <c r="I19" s="135"/>
      <c r="J19" s="90"/>
    </row>
    <row r="20" spans="1:10" ht="21.95" customHeight="1" x14ac:dyDescent="0.25">
      <c r="A20" s="330" t="s">
        <v>542</v>
      </c>
      <c r="B20" s="330"/>
      <c r="C20" s="331" t="s">
        <v>466</v>
      </c>
      <c r="D20" s="331"/>
      <c r="E20" s="143"/>
      <c r="F20" s="89"/>
      <c r="G20" s="89"/>
      <c r="H20" s="89"/>
      <c r="I20" s="135"/>
      <c r="J20" s="90"/>
    </row>
    <row r="21" spans="1:10" ht="21.95" customHeight="1" x14ac:dyDescent="0.25">
      <c r="A21" s="330" t="s">
        <v>543</v>
      </c>
      <c r="B21" s="330"/>
      <c r="C21" s="331" t="s">
        <v>467</v>
      </c>
      <c r="D21" s="331"/>
      <c r="E21" s="143"/>
      <c r="F21" s="89"/>
      <c r="G21" s="89"/>
      <c r="H21" s="89"/>
      <c r="I21" s="135"/>
      <c r="J21" s="90"/>
    </row>
    <row r="22" spans="1:10" ht="21.95" customHeight="1" x14ac:dyDescent="0.25">
      <c r="A22" s="330" t="s">
        <v>544</v>
      </c>
      <c r="B22" s="330"/>
      <c r="C22" s="331" t="s">
        <v>23</v>
      </c>
      <c r="D22" s="331"/>
      <c r="E22" s="143"/>
      <c r="F22" s="89"/>
      <c r="G22" s="146">
        <v>231871206</v>
      </c>
      <c r="H22" s="146">
        <v>231871206</v>
      </c>
      <c r="I22" s="147">
        <f>+H22</f>
        <v>231871206</v>
      </c>
      <c r="J22" s="90">
        <v>2294624</v>
      </c>
    </row>
    <row r="23" spans="1:10" ht="21.95" customHeight="1" x14ac:dyDescent="0.25">
      <c r="A23" s="330" t="s">
        <v>545</v>
      </c>
      <c r="B23" s="330"/>
      <c r="C23" s="331" t="s">
        <v>24</v>
      </c>
      <c r="D23" s="331"/>
      <c r="E23" s="143"/>
      <c r="F23" s="89"/>
      <c r="G23" s="89"/>
      <c r="H23" s="89"/>
      <c r="I23" s="135"/>
      <c r="J23" s="90"/>
    </row>
    <row r="24" spans="1:10" ht="21.95" customHeight="1" x14ac:dyDescent="0.25">
      <c r="A24" s="328" t="s">
        <v>25</v>
      </c>
      <c r="B24" s="328"/>
      <c r="C24" s="329" t="s">
        <v>26</v>
      </c>
      <c r="D24" s="329"/>
      <c r="E24" s="141"/>
      <c r="F24" s="142"/>
      <c r="G24" s="142"/>
      <c r="H24" s="142"/>
      <c r="I24" s="135"/>
      <c r="J24" s="90"/>
    </row>
    <row r="25" spans="1:10" ht="21.95" customHeight="1" x14ac:dyDescent="0.25">
      <c r="A25" s="330" t="s">
        <v>546</v>
      </c>
      <c r="B25" s="330"/>
      <c r="C25" s="331" t="s">
        <v>27</v>
      </c>
      <c r="D25" s="331"/>
      <c r="E25" s="143"/>
      <c r="F25" s="89"/>
      <c r="G25" s="89"/>
      <c r="H25" s="89"/>
      <c r="I25" s="135"/>
      <c r="J25" s="90"/>
    </row>
    <row r="26" spans="1:10" ht="21.95" customHeight="1" x14ac:dyDescent="0.25">
      <c r="A26" s="330" t="s">
        <v>547</v>
      </c>
      <c r="B26" s="330"/>
      <c r="C26" s="331" t="s">
        <v>28</v>
      </c>
      <c r="D26" s="331"/>
      <c r="E26" s="143"/>
      <c r="F26" s="89"/>
      <c r="G26" s="89"/>
      <c r="H26" s="89"/>
      <c r="I26" s="135"/>
      <c r="J26" s="90"/>
    </row>
    <row r="27" spans="1:10" ht="21.95" customHeight="1" x14ac:dyDescent="0.25">
      <c r="A27" s="330" t="s">
        <v>548</v>
      </c>
      <c r="B27" s="330"/>
      <c r="C27" s="331" t="s">
        <v>468</v>
      </c>
      <c r="D27" s="331"/>
      <c r="E27" s="143"/>
      <c r="F27" s="89"/>
      <c r="G27" s="89"/>
      <c r="H27" s="89"/>
      <c r="I27" s="135"/>
      <c r="J27" s="90"/>
    </row>
    <row r="28" spans="1:10" ht="21.95" customHeight="1" x14ac:dyDescent="0.25">
      <c r="A28" s="330" t="s">
        <v>549</v>
      </c>
      <c r="B28" s="330"/>
      <c r="C28" s="331" t="s">
        <v>469</v>
      </c>
      <c r="D28" s="331"/>
      <c r="E28" s="143"/>
      <c r="F28" s="89"/>
      <c r="G28" s="89"/>
      <c r="H28" s="89"/>
      <c r="I28" s="135"/>
      <c r="J28" s="90"/>
    </row>
    <row r="29" spans="1:10" ht="21.95" customHeight="1" x14ac:dyDescent="0.25">
      <c r="A29" s="330" t="s">
        <v>550</v>
      </c>
      <c r="B29" s="330"/>
      <c r="C29" s="331" t="s">
        <v>31</v>
      </c>
      <c r="D29" s="331"/>
      <c r="E29" s="143"/>
      <c r="F29" s="89"/>
      <c r="G29" s="89"/>
      <c r="H29" s="89"/>
      <c r="I29" s="135"/>
      <c r="J29" s="90"/>
    </row>
    <row r="30" spans="1:10" ht="21.95" customHeight="1" x14ac:dyDescent="0.25">
      <c r="A30" s="330" t="s">
        <v>551</v>
      </c>
      <c r="B30" s="330"/>
      <c r="C30" s="331" t="s">
        <v>32</v>
      </c>
      <c r="D30" s="331"/>
      <c r="E30" s="143"/>
      <c r="F30" s="89"/>
      <c r="G30" s="89"/>
      <c r="H30" s="89"/>
      <c r="I30" s="135"/>
      <c r="J30" s="90"/>
    </row>
    <row r="31" spans="1:10" ht="21.95" customHeight="1" x14ac:dyDescent="0.25">
      <c r="A31" s="328" t="s">
        <v>33</v>
      </c>
      <c r="B31" s="328"/>
      <c r="C31" s="329" t="s">
        <v>34</v>
      </c>
      <c r="D31" s="329"/>
      <c r="E31" s="141"/>
      <c r="F31" s="142"/>
      <c r="G31" s="142"/>
      <c r="H31" s="142"/>
      <c r="I31" s="135"/>
      <c r="J31" s="90"/>
    </row>
    <row r="32" spans="1:10" ht="21.95" customHeight="1" x14ac:dyDescent="0.25">
      <c r="A32" s="330" t="s">
        <v>552</v>
      </c>
      <c r="B32" s="330"/>
      <c r="C32" s="331" t="s">
        <v>35</v>
      </c>
      <c r="D32" s="331"/>
      <c r="E32" s="143"/>
      <c r="F32" s="89"/>
      <c r="G32" s="89"/>
      <c r="H32" s="89"/>
      <c r="I32" s="135"/>
      <c r="J32" s="90"/>
    </row>
    <row r="33" spans="1:10" ht="21.95" customHeight="1" x14ac:dyDescent="0.25">
      <c r="A33" s="330" t="s">
        <v>553</v>
      </c>
      <c r="B33" s="330"/>
      <c r="C33" s="331" t="s">
        <v>36</v>
      </c>
      <c r="D33" s="331"/>
      <c r="E33" s="143"/>
      <c r="F33" s="89"/>
      <c r="G33" s="89"/>
      <c r="H33" s="89"/>
      <c r="I33" s="135"/>
      <c r="J33" s="90"/>
    </row>
    <row r="34" spans="1:10" ht="21.95" customHeight="1" x14ac:dyDescent="0.25">
      <c r="A34" s="330" t="s">
        <v>554</v>
      </c>
      <c r="B34" s="330"/>
      <c r="C34" s="331" t="s">
        <v>37</v>
      </c>
      <c r="D34" s="331"/>
      <c r="E34" s="143"/>
      <c r="F34" s="89"/>
      <c r="G34" s="89"/>
      <c r="H34" s="89"/>
      <c r="I34" s="135"/>
      <c r="J34" s="90"/>
    </row>
    <row r="35" spans="1:10" ht="21.95" customHeight="1" x14ac:dyDescent="0.25">
      <c r="A35" s="330" t="s">
        <v>555</v>
      </c>
      <c r="B35" s="330"/>
      <c r="C35" s="331" t="s">
        <v>38</v>
      </c>
      <c r="D35" s="331"/>
      <c r="E35" s="143"/>
      <c r="F35" s="89"/>
      <c r="G35" s="89"/>
      <c r="H35" s="89"/>
      <c r="I35" s="135"/>
      <c r="J35" s="90"/>
    </row>
    <row r="36" spans="1:10" ht="21.95" customHeight="1" x14ac:dyDescent="0.25">
      <c r="A36" s="330" t="s">
        <v>556</v>
      </c>
      <c r="B36" s="330"/>
      <c r="C36" s="331" t="s">
        <v>39</v>
      </c>
      <c r="D36" s="331"/>
      <c r="E36" s="143"/>
      <c r="F36" s="89"/>
      <c r="G36" s="89"/>
      <c r="H36" s="89"/>
      <c r="I36" s="135"/>
      <c r="J36" s="90"/>
    </row>
    <row r="37" spans="1:10" ht="21.95" customHeight="1" x14ac:dyDescent="0.25">
      <c r="A37" s="330" t="s">
        <v>557</v>
      </c>
      <c r="B37" s="330"/>
      <c r="C37" s="331" t="s">
        <v>40</v>
      </c>
      <c r="D37" s="331"/>
      <c r="E37" s="143"/>
      <c r="F37" s="89"/>
      <c r="G37" s="89"/>
      <c r="H37" s="89"/>
      <c r="I37" s="135"/>
      <c r="J37" s="90"/>
    </row>
    <row r="38" spans="1:10" ht="21.95" customHeight="1" x14ac:dyDescent="0.25">
      <c r="A38" s="328" t="s">
        <v>41</v>
      </c>
      <c r="B38" s="328"/>
      <c r="C38" s="329" t="s">
        <v>42</v>
      </c>
      <c r="D38" s="329"/>
      <c r="E38" s="141"/>
      <c r="F38" s="142"/>
      <c r="G38" s="86">
        <v>5590000</v>
      </c>
      <c r="H38" s="86">
        <v>5590000</v>
      </c>
      <c r="I38" s="145">
        <f>SUM(I39:I48)</f>
        <v>5590000</v>
      </c>
      <c r="J38" s="145">
        <f t="shared" ref="J38" si="0">SUM(J39:J48)</f>
        <v>5590000</v>
      </c>
    </row>
    <row r="39" spans="1:10" ht="21.95" customHeight="1" x14ac:dyDescent="0.25">
      <c r="A39" s="330" t="s">
        <v>558</v>
      </c>
      <c r="B39" s="330"/>
      <c r="C39" s="331" t="s">
        <v>43</v>
      </c>
      <c r="D39" s="331"/>
      <c r="E39" s="143"/>
      <c r="F39" s="89"/>
      <c r="G39" s="89"/>
      <c r="H39" s="89"/>
      <c r="I39" s="135"/>
      <c r="J39" s="90"/>
    </row>
    <row r="40" spans="1:10" ht="21.95" customHeight="1" x14ac:dyDescent="0.25">
      <c r="A40" s="330" t="s">
        <v>559</v>
      </c>
      <c r="B40" s="330"/>
      <c r="C40" s="331" t="s">
        <v>44</v>
      </c>
      <c r="D40" s="331"/>
      <c r="E40" s="143"/>
      <c r="F40" s="89"/>
      <c r="G40" s="146">
        <v>500000</v>
      </c>
      <c r="H40" s="146">
        <v>500000</v>
      </c>
      <c r="I40" s="147">
        <f>+H40</f>
        <v>500000</v>
      </c>
      <c r="J40" s="90">
        <v>385000</v>
      </c>
    </row>
    <row r="41" spans="1:10" ht="21.95" customHeight="1" x14ac:dyDescent="0.25">
      <c r="A41" s="330" t="s">
        <v>560</v>
      </c>
      <c r="B41" s="330"/>
      <c r="C41" s="331" t="s">
        <v>45</v>
      </c>
      <c r="D41" s="331"/>
      <c r="E41" s="143"/>
      <c r="F41" s="89"/>
      <c r="G41" s="146">
        <v>4000000</v>
      </c>
      <c r="H41" s="146">
        <v>4000000</v>
      </c>
      <c r="I41" s="147">
        <f t="shared" ref="I41:I48" si="1">+H41</f>
        <v>4000000</v>
      </c>
      <c r="J41" s="90">
        <v>4000000</v>
      </c>
    </row>
    <row r="42" spans="1:10" ht="21.95" customHeight="1" x14ac:dyDescent="0.25">
      <c r="A42" s="330" t="s">
        <v>561</v>
      </c>
      <c r="B42" s="330"/>
      <c r="C42" s="331" t="s">
        <v>46</v>
      </c>
      <c r="D42" s="331"/>
      <c r="E42" s="143"/>
      <c r="F42" s="89"/>
      <c r="G42" s="89"/>
      <c r="H42" s="89"/>
      <c r="I42" s="147">
        <f t="shared" si="1"/>
        <v>0</v>
      </c>
      <c r="J42" s="90"/>
    </row>
    <row r="43" spans="1:10" ht="21.95" customHeight="1" x14ac:dyDescent="0.25">
      <c r="A43" s="330" t="s">
        <v>562</v>
      </c>
      <c r="B43" s="330"/>
      <c r="C43" s="331" t="s">
        <v>47</v>
      </c>
      <c r="D43" s="331"/>
      <c r="E43" s="143"/>
      <c r="F43" s="89"/>
      <c r="G43" s="89"/>
      <c r="H43" s="89"/>
      <c r="I43" s="147">
        <f t="shared" si="1"/>
        <v>0</v>
      </c>
      <c r="J43" s="90"/>
    </row>
    <row r="44" spans="1:10" ht="21.95" customHeight="1" x14ac:dyDescent="0.25">
      <c r="A44" s="330" t="s">
        <v>563</v>
      </c>
      <c r="B44" s="330"/>
      <c r="C44" s="331" t="s">
        <v>48</v>
      </c>
      <c r="D44" s="331"/>
      <c r="E44" s="143"/>
      <c r="F44" s="89"/>
      <c r="G44" s="146">
        <v>1080000</v>
      </c>
      <c r="H44" s="146">
        <v>1080000</v>
      </c>
      <c r="I44" s="147">
        <f t="shared" si="1"/>
        <v>1080000</v>
      </c>
      <c r="J44" s="90">
        <v>1080000</v>
      </c>
    </row>
    <row r="45" spans="1:10" ht="21.95" customHeight="1" x14ac:dyDescent="0.25">
      <c r="A45" s="330" t="s">
        <v>564</v>
      </c>
      <c r="B45" s="330"/>
      <c r="C45" s="331" t="s">
        <v>49</v>
      </c>
      <c r="D45" s="331"/>
      <c r="E45" s="143"/>
      <c r="F45" s="89"/>
      <c r="G45" s="89"/>
      <c r="H45" s="89"/>
      <c r="I45" s="147">
        <f t="shared" si="1"/>
        <v>0</v>
      </c>
      <c r="J45" s="90"/>
    </row>
    <row r="46" spans="1:10" ht="21.95" customHeight="1" x14ac:dyDescent="0.25">
      <c r="A46" s="330" t="s">
        <v>565</v>
      </c>
      <c r="B46" s="330"/>
      <c r="C46" s="331" t="s">
        <v>50</v>
      </c>
      <c r="D46" s="331"/>
      <c r="E46" s="143"/>
      <c r="F46" s="89"/>
      <c r="G46" s="146">
        <v>1000</v>
      </c>
      <c r="H46" s="146">
        <v>1000</v>
      </c>
      <c r="I46" s="147">
        <f t="shared" si="1"/>
        <v>1000</v>
      </c>
      <c r="J46" s="90">
        <v>1000</v>
      </c>
    </row>
    <row r="47" spans="1:10" ht="21.95" customHeight="1" x14ac:dyDescent="0.25">
      <c r="A47" s="330" t="s">
        <v>566</v>
      </c>
      <c r="B47" s="330"/>
      <c r="C47" s="331" t="s">
        <v>51</v>
      </c>
      <c r="D47" s="331"/>
      <c r="E47" s="143"/>
      <c r="F47" s="89"/>
      <c r="G47" s="89"/>
      <c r="H47" s="89"/>
      <c r="I47" s="147">
        <f t="shared" si="1"/>
        <v>0</v>
      </c>
      <c r="J47" s="90"/>
    </row>
    <row r="48" spans="1:10" ht="21.95" customHeight="1" x14ac:dyDescent="0.25">
      <c r="A48" s="330" t="s">
        <v>567</v>
      </c>
      <c r="B48" s="330"/>
      <c r="C48" s="331" t="s">
        <v>52</v>
      </c>
      <c r="D48" s="331"/>
      <c r="E48" s="143"/>
      <c r="F48" s="89"/>
      <c r="G48" s="146">
        <v>9000</v>
      </c>
      <c r="H48" s="146">
        <v>9000</v>
      </c>
      <c r="I48" s="147">
        <f t="shared" si="1"/>
        <v>9000</v>
      </c>
      <c r="J48" s="90">
        <v>124000</v>
      </c>
    </row>
    <row r="49" spans="1:10" ht="21.95" customHeight="1" x14ac:dyDescent="0.25">
      <c r="A49" s="328" t="s">
        <v>53</v>
      </c>
      <c r="B49" s="328"/>
      <c r="C49" s="329" t="s">
        <v>54</v>
      </c>
      <c r="D49" s="329"/>
      <c r="E49" s="141"/>
      <c r="F49" s="142"/>
      <c r="G49" s="142"/>
      <c r="H49" s="142"/>
      <c r="I49" s="147"/>
      <c r="J49" s="90"/>
    </row>
    <row r="50" spans="1:10" ht="21.95" customHeight="1" x14ac:dyDescent="0.25">
      <c r="A50" s="330" t="s">
        <v>568</v>
      </c>
      <c r="B50" s="330"/>
      <c r="C50" s="331" t="s">
        <v>55</v>
      </c>
      <c r="D50" s="331"/>
      <c r="E50" s="143"/>
      <c r="F50" s="89"/>
      <c r="G50" s="89"/>
      <c r="H50" s="89"/>
      <c r="I50" s="147"/>
      <c r="J50" s="90"/>
    </row>
    <row r="51" spans="1:10" ht="21.95" customHeight="1" x14ac:dyDescent="0.25">
      <c r="A51" s="330" t="s">
        <v>569</v>
      </c>
      <c r="B51" s="330"/>
      <c r="C51" s="331" t="s">
        <v>56</v>
      </c>
      <c r="D51" s="331"/>
      <c r="E51" s="143"/>
      <c r="F51" s="89"/>
      <c r="G51" s="89"/>
      <c r="H51" s="89"/>
      <c r="I51" s="147"/>
      <c r="J51" s="90"/>
    </row>
    <row r="52" spans="1:10" ht="21.95" customHeight="1" x14ac:dyDescent="0.25">
      <c r="A52" s="330" t="s">
        <v>570</v>
      </c>
      <c r="B52" s="330"/>
      <c r="C52" s="331" t="s">
        <v>57</v>
      </c>
      <c r="D52" s="331"/>
      <c r="E52" s="143"/>
      <c r="F52" s="89"/>
      <c r="G52" s="89"/>
      <c r="H52" s="89"/>
      <c r="I52" s="147"/>
      <c r="J52" s="90"/>
    </row>
    <row r="53" spans="1:10" ht="21.95" customHeight="1" x14ac:dyDescent="0.25">
      <c r="A53" s="330" t="s">
        <v>571</v>
      </c>
      <c r="B53" s="330"/>
      <c r="C53" s="331" t="s">
        <v>58</v>
      </c>
      <c r="D53" s="331"/>
      <c r="E53" s="143"/>
      <c r="F53" s="89"/>
      <c r="G53" s="89"/>
      <c r="H53" s="89"/>
      <c r="I53" s="147"/>
      <c r="J53" s="90"/>
    </row>
    <row r="54" spans="1:10" ht="21.95" customHeight="1" x14ac:dyDescent="0.25">
      <c r="A54" s="330" t="s">
        <v>572</v>
      </c>
      <c r="B54" s="330"/>
      <c r="C54" s="331" t="s">
        <v>59</v>
      </c>
      <c r="D54" s="331"/>
      <c r="E54" s="143"/>
      <c r="F54" s="89"/>
      <c r="G54" s="89"/>
      <c r="H54" s="89"/>
      <c r="I54" s="135"/>
      <c r="J54" s="90"/>
    </row>
    <row r="55" spans="1:10" ht="21.95" customHeight="1" x14ac:dyDescent="0.25">
      <c r="A55" s="328" t="s">
        <v>60</v>
      </c>
      <c r="B55" s="328"/>
      <c r="C55" s="329" t="s">
        <v>61</v>
      </c>
      <c r="D55" s="329"/>
      <c r="E55" s="141"/>
      <c r="F55" s="142"/>
      <c r="G55" s="142"/>
      <c r="H55" s="142"/>
      <c r="I55" s="135"/>
      <c r="J55" s="90"/>
    </row>
    <row r="56" spans="1:10" ht="21.95" customHeight="1" x14ac:dyDescent="0.25">
      <c r="A56" s="330" t="s">
        <v>573</v>
      </c>
      <c r="B56" s="330"/>
      <c r="C56" s="331" t="s">
        <v>62</v>
      </c>
      <c r="D56" s="331"/>
      <c r="E56" s="143"/>
      <c r="F56" s="89"/>
      <c r="G56" s="89"/>
      <c r="H56" s="89"/>
      <c r="I56" s="135"/>
      <c r="J56" s="90"/>
    </row>
    <row r="57" spans="1:10" ht="21.95" customHeight="1" x14ac:dyDescent="0.25">
      <c r="A57" s="330" t="s">
        <v>574</v>
      </c>
      <c r="B57" s="330"/>
      <c r="C57" s="331" t="s">
        <v>63</v>
      </c>
      <c r="D57" s="331"/>
      <c r="E57" s="143"/>
      <c r="F57" s="89"/>
      <c r="G57" s="89"/>
      <c r="H57" s="89"/>
      <c r="I57" s="135"/>
      <c r="J57" s="90"/>
    </row>
    <row r="58" spans="1:10" ht="21.95" customHeight="1" x14ac:dyDescent="0.25">
      <c r="A58" s="330" t="s">
        <v>575</v>
      </c>
      <c r="B58" s="330"/>
      <c r="C58" s="331" t="s">
        <v>64</v>
      </c>
      <c r="D58" s="331"/>
      <c r="E58" s="143"/>
      <c r="F58" s="89"/>
      <c r="G58" s="89"/>
      <c r="H58" s="89"/>
      <c r="I58" s="135"/>
      <c r="J58" s="90"/>
    </row>
    <row r="59" spans="1:10" ht="21.95" customHeight="1" x14ac:dyDescent="0.25">
      <c r="A59" s="330" t="s">
        <v>576</v>
      </c>
      <c r="B59" s="330"/>
      <c r="C59" s="331" t="s">
        <v>65</v>
      </c>
      <c r="D59" s="331"/>
      <c r="E59" s="143"/>
      <c r="F59" s="89"/>
      <c r="G59" s="89"/>
      <c r="H59" s="89"/>
      <c r="I59" s="135"/>
      <c r="J59" s="90"/>
    </row>
    <row r="60" spans="1:10" ht="21.95" customHeight="1" x14ac:dyDescent="0.25">
      <c r="A60" s="328" t="s">
        <v>66</v>
      </c>
      <c r="B60" s="328"/>
      <c r="C60" s="329" t="s">
        <v>67</v>
      </c>
      <c r="D60" s="329"/>
      <c r="E60" s="141"/>
      <c r="F60" s="142"/>
      <c r="G60" s="142"/>
      <c r="H60" s="142"/>
      <c r="I60" s="135"/>
      <c r="J60" s="90"/>
    </row>
    <row r="61" spans="1:10" ht="21.95" customHeight="1" x14ac:dyDescent="0.25">
      <c r="A61" s="330" t="s">
        <v>577</v>
      </c>
      <c r="B61" s="330"/>
      <c r="C61" s="331" t="s">
        <v>68</v>
      </c>
      <c r="D61" s="331"/>
      <c r="E61" s="143"/>
      <c r="F61" s="89"/>
      <c r="G61" s="89"/>
      <c r="H61" s="89"/>
      <c r="I61" s="135"/>
      <c r="J61" s="90"/>
    </row>
    <row r="62" spans="1:10" ht="21.95" customHeight="1" x14ac:dyDescent="0.25">
      <c r="A62" s="330" t="s">
        <v>578</v>
      </c>
      <c r="B62" s="330"/>
      <c r="C62" s="331" t="s">
        <v>69</v>
      </c>
      <c r="D62" s="331"/>
      <c r="E62" s="143"/>
      <c r="F62" s="89"/>
      <c r="G62" s="89"/>
      <c r="H62" s="89"/>
      <c r="I62" s="135"/>
      <c r="J62" s="90"/>
    </row>
    <row r="63" spans="1:10" ht="21.95" customHeight="1" x14ac:dyDescent="0.25">
      <c r="A63" s="330" t="s">
        <v>579</v>
      </c>
      <c r="B63" s="330"/>
      <c r="C63" s="331" t="s">
        <v>70</v>
      </c>
      <c r="D63" s="331"/>
      <c r="E63" s="143"/>
      <c r="F63" s="89"/>
      <c r="G63" s="89"/>
      <c r="H63" s="89"/>
      <c r="I63" s="135"/>
      <c r="J63" s="90"/>
    </row>
    <row r="64" spans="1:10" ht="21.95" customHeight="1" x14ac:dyDescent="0.25">
      <c r="A64" s="330" t="s">
        <v>580</v>
      </c>
      <c r="B64" s="330"/>
      <c r="C64" s="331" t="s">
        <v>71</v>
      </c>
      <c r="D64" s="331"/>
      <c r="E64" s="143"/>
      <c r="F64" s="89"/>
      <c r="G64" s="89"/>
      <c r="H64" s="89"/>
      <c r="I64" s="135"/>
      <c r="J64" s="90"/>
    </row>
    <row r="65" spans="1:10" ht="21.95" customHeight="1" x14ac:dyDescent="0.25">
      <c r="A65" s="328" t="s">
        <v>72</v>
      </c>
      <c r="B65" s="328"/>
      <c r="C65" s="329" t="s">
        <v>73</v>
      </c>
      <c r="D65" s="329"/>
      <c r="E65" s="141"/>
      <c r="F65" s="142"/>
      <c r="G65" s="86">
        <v>237461206</v>
      </c>
      <c r="H65" s="86">
        <v>237461206</v>
      </c>
      <c r="I65" s="148">
        <f>+I17+I38+I60</f>
        <v>237461206</v>
      </c>
      <c r="J65" s="148">
        <f>+J17+J38+J60</f>
        <v>7884624</v>
      </c>
    </row>
    <row r="66" spans="1:10" ht="21.95" customHeight="1" x14ac:dyDescent="0.25">
      <c r="A66" s="328" t="s">
        <v>470</v>
      </c>
      <c r="B66" s="328"/>
      <c r="C66" s="329" t="s">
        <v>75</v>
      </c>
      <c r="D66" s="329"/>
      <c r="E66" s="141"/>
      <c r="F66" s="142"/>
      <c r="G66" s="142"/>
      <c r="H66" s="142"/>
      <c r="I66" s="135"/>
      <c r="J66" s="90"/>
    </row>
    <row r="67" spans="1:10" ht="21.95" customHeight="1" x14ac:dyDescent="0.25">
      <c r="A67" s="330" t="s">
        <v>633</v>
      </c>
      <c r="B67" s="330"/>
      <c r="C67" s="331" t="s">
        <v>76</v>
      </c>
      <c r="D67" s="331"/>
      <c r="E67" s="143"/>
      <c r="F67" s="89"/>
      <c r="G67" s="89"/>
      <c r="H67" s="89"/>
      <c r="I67" s="135"/>
      <c r="J67" s="90"/>
    </row>
    <row r="68" spans="1:10" ht="21.95" customHeight="1" x14ac:dyDescent="0.25">
      <c r="A68" s="330" t="s">
        <v>582</v>
      </c>
      <c r="B68" s="330"/>
      <c r="C68" s="331" t="s">
        <v>77</v>
      </c>
      <c r="D68" s="331"/>
      <c r="E68" s="143"/>
      <c r="F68" s="89"/>
      <c r="G68" s="89"/>
      <c r="H68" s="89"/>
      <c r="I68" s="135"/>
      <c r="J68" s="90"/>
    </row>
    <row r="69" spans="1:10" ht="21.95" customHeight="1" x14ac:dyDescent="0.25">
      <c r="A69" s="330" t="s">
        <v>583</v>
      </c>
      <c r="B69" s="330"/>
      <c r="C69" s="331" t="s">
        <v>471</v>
      </c>
      <c r="D69" s="331"/>
      <c r="E69" s="143"/>
      <c r="F69" s="89"/>
      <c r="G69" s="89"/>
      <c r="H69" s="89"/>
      <c r="I69" s="135"/>
      <c r="J69" s="90"/>
    </row>
    <row r="70" spans="1:10" ht="21.95" customHeight="1" x14ac:dyDescent="0.25">
      <c r="A70" s="328" t="s">
        <v>79</v>
      </c>
      <c r="B70" s="328"/>
      <c r="C70" s="329" t="s">
        <v>80</v>
      </c>
      <c r="D70" s="329"/>
      <c r="E70" s="141"/>
      <c r="F70" s="142"/>
      <c r="G70" s="142"/>
      <c r="H70" s="142"/>
      <c r="I70" s="135"/>
      <c r="J70" s="90"/>
    </row>
    <row r="71" spans="1:10" ht="21.95" customHeight="1" x14ac:dyDescent="0.25">
      <c r="A71" s="330" t="s">
        <v>584</v>
      </c>
      <c r="B71" s="330"/>
      <c r="C71" s="331" t="s">
        <v>81</v>
      </c>
      <c r="D71" s="331"/>
      <c r="E71" s="143"/>
      <c r="F71" s="89"/>
      <c r="G71" s="89"/>
      <c r="H71" s="89"/>
      <c r="I71" s="135"/>
      <c r="J71" s="90"/>
    </row>
    <row r="72" spans="1:10" ht="21.95" customHeight="1" x14ac:dyDescent="0.25">
      <c r="A72" s="330" t="s">
        <v>585</v>
      </c>
      <c r="B72" s="330"/>
      <c r="C72" s="331" t="s">
        <v>82</v>
      </c>
      <c r="D72" s="331"/>
      <c r="E72" s="143"/>
      <c r="F72" s="89"/>
      <c r="G72" s="89"/>
      <c r="H72" s="89"/>
      <c r="I72" s="135"/>
      <c r="J72" s="90"/>
    </row>
    <row r="73" spans="1:10" ht="21.95" customHeight="1" x14ac:dyDescent="0.25">
      <c r="A73" s="330" t="s">
        <v>586</v>
      </c>
      <c r="B73" s="330"/>
      <c r="C73" s="331" t="s">
        <v>83</v>
      </c>
      <c r="D73" s="331"/>
      <c r="E73" s="143"/>
      <c r="F73" s="89"/>
      <c r="G73" s="89"/>
      <c r="H73" s="89"/>
      <c r="I73" s="135"/>
      <c r="J73" s="90"/>
    </row>
    <row r="74" spans="1:10" ht="21.95" customHeight="1" x14ac:dyDescent="0.25">
      <c r="A74" s="330" t="s">
        <v>587</v>
      </c>
      <c r="B74" s="330"/>
      <c r="C74" s="331" t="s">
        <v>84</v>
      </c>
      <c r="D74" s="331"/>
      <c r="E74" s="143"/>
      <c r="F74" s="89"/>
      <c r="G74" s="89"/>
      <c r="H74" s="89"/>
      <c r="I74" s="135"/>
      <c r="J74" s="90"/>
    </row>
    <row r="75" spans="1:10" ht="21.95" customHeight="1" x14ac:dyDescent="0.25">
      <c r="A75" s="328" t="s">
        <v>85</v>
      </c>
      <c r="B75" s="328"/>
      <c r="C75" s="329" t="s">
        <v>86</v>
      </c>
      <c r="D75" s="329"/>
      <c r="E75" s="141"/>
      <c r="F75" s="142"/>
      <c r="G75" s="86">
        <v>2500000</v>
      </c>
      <c r="H75" s="86">
        <v>2500000</v>
      </c>
      <c r="I75" s="144">
        <f>+I76</f>
        <v>2500000</v>
      </c>
      <c r="J75" s="144">
        <f>+J76</f>
        <v>11896965</v>
      </c>
    </row>
    <row r="76" spans="1:10" ht="21.95" customHeight="1" x14ac:dyDescent="0.25">
      <c r="A76" s="330" t="s">
        <v>588</v>
      </c>
      <c r="B76" s="330"/>
      <c r="C76" s="331" t="s">
        <v>87</v>
      </c>
      <c r="D76" s="331"/>
      <c r="E76" s="143"/>
      <c r="F76" s="89"/>
      <c r="G76" s="146">
        <v>2500000</v>
      </c>
      <c r="H76" s="146">
        <v>2500000</v>
      </c>
      <c r="I76" s="147">
        <f>+H76</f>
        <v>2500000</v>
      </c>
      <c r="J76" s="90">
        <v>11896965</v>
      </c>
    </row>
    <row r="77" spans="1:10" ht="21.95" customHeight="1" x14ac:dyDescent="0.25">
      <c r="A77" s="330" t="s">
        <v>589</v>
      </c>
      <c r="B77" s="330"/>
      <c r="C77" s="331" t="s">
        <v>88</v>
      </c>
      <c r="D77" s="331"/>
      <c r="E77" s="143"/>
      <c r="F77" s="89"/>
      <c r="G77" s="89"/>
      <c r="H77" s="89"/>
      <c r="I77" s="135"/>
      <c r="J77" s="90"/>
    </row>
    <row r="78" spans="1:10" ht="21.95" customHeight="1" x14ac:dyDescent="0.25">
      <c r="A78" s="328" t="s">
        <v>89</v>
      </c>
      <c r="B78" s="328"/>
      <c r="C78" s="329" t="s">
        <v>90</v>
      </c>
      <c r="D78" s="329"/>
      <c r="E78" s="141"/>
      <c r="F78" s="142"/>
      <c r="G78" s="142"/>
      <c r="H78" s="142"/>
      <c r="I78" s="135"/>
      <c r="J78" s="145">
        <v>230655586</v>
      </c>
    </row>
    <row r="79" spans="1:10" ht="21.95" customHeight="1" x14ac:dyDescent="0.25">
      <c r="A79" s="330" t="s">
        <v>590</v>
      </c>
      <c r="B79" s="330"/>
      <c r="C79" s="331" t="s">
        <v>91</v>
      </c>
      <c r="D79" s="331"/>
      <c r="E79" s="143"/>
      <c r="F79" s="89"/>
      <c r="G79" s="89"/>
      <c r="H79" s="89"/>
      <c r="I79" s="135"/>
      <c r="J79" s="90"/>
    </row>
    <row r="80" spans="1:10" ht="21.95" customHeight="1" x14ac:dyDescent="0.25">
      <c r="A80" s="330" t="s">
        <v>591</v>
      </c>
      <c r="B80" s="330"/>
      <c r="C80" s="331" t="s">
        <v>92</v>
      </c>
      <c r="D80" s="331"/>
      <c r="E80" s="143"/>
      <c r="F80" s="89"/>
      <c r="G80" s="89"/>
      <c r="H80" s="89"/>
      <c r="I80" s="135"/>
      <c r="J80" s="90"/>
    </row>
    <row r="81" spans="1:10" ht="21.95" customHeight="1" x14ac:dyDescent="0.25">
      <c r="A81" s="330" t="s">
        <v>592</v>
      </c>
      <c r="B81" s="330"/>
      <c r="C81" s="331" t="s">
        <v>93</v>
      </c>
      <c r="D81" s="331"/>
      <c r="E81" s="143"/>
      <c r="F81" s="89"/>
      <c r="G81" s="89"/>
      <c r="H81" s="89"/>
      <c r="I81" s="135"/>
      <c r="J81" s="90"/>
    </row>
    <row r="82" spans="1:10" ht="21.95" customHeight="1" x14ac:dyDescent="0.25">
      <c r="A82" s="334" t="s">
        <v>593</v>
      </c>
      <c r="B82" s="335"/>
      <c r="C82" s="332" t="s">
        <v>498</v>
      </c>
      <c r="D82" s="333"/>
      <c r="E82" s="149"/>
      <c r="F82" s="149"/>
      <c r="G82" s="149"/>
      <c r="H82" s="149"/>
      <c r="I82" s="135"/>
      <c r="J82" s="90">
        <v>230655586</v>
      </c>
    </row>
    <row r="83" spans="1:10" ht="21.95" customHeight="1" x14ac:dyDescent="0.25">
      <c r="A83" s="328" t="s">
        <v>594</v>
      </c>
      <c r="B83" s="328"/>
      <c r="C83" s="329" t="s">
        <v>95</v>
      </c>
      <c r="D83" s="329"/>
      <c r="E83" s="141"/>
      <c r="F83" s="142"/>
      <c r="G83" s="142"/>
      <c r="H83" s="142"/>
      <c r="I83" s="135"/>
      <c r="J83" s="90"/>
    </row>
    <row r="84" spans="1:10" ht="21.95" customHeight="1" x14ac:dyDescent="0.25">
      <c r="A84" s="330" t="s">
        <v>96</v>
      </c>
      <c r="B84" s="330"/>
      <c r="C84" s="331" t="s">
        <v>97</v>
      </c>
      <c r="D84" s="331"/>
      <c r="E84" s="143"/>
      <c r="F84" s="89"/>
      <c r="G84" s="89"/>
      <c r="H84" s="89"/>
      <c r="I84" s="135"/>
      <c r="J84" s="90"/>
    </row>
    <row r="85" spans="1:10" ht="21.95" customHeight="1" x14ac:dyDescent="0.25">
      <c r="A85" s="330" t="s">
        <v>98</v>
      </c>
      <c r="B85" s="330"/>
      <c r="C85" s="331" t="s">
        <v>99</v>
      </c>
      <c r="D85" s="331"/>
      <c r="E85" s="143"/>
      <c r="F85" s="89"/>
      <c r="G85" s="89"/>
      <c r="H85" s="89"/>
      <c r="I85" s="135"/>
      <c r="J85" s="90"/>
    </row>
    <row r="86" spans="1:10" ht="21.95" customHeight="1" x14ac:dyDescent="0.25">
      <c r="A86" s="330" t="s">
        <v>100</v>
      </c>
      <c r="B86" s="330"/>
      <c r="C86" s="331" t="s">
        <v>101</v>
      </c>
      <c r="D86" s="331"/>
      <c r="E86" s="143"/>
      <c r="F86" s="89"/>
      <c r="G86" s="89"/>
      <c r="H86" s="89"/>
      <c r="I86" s="135"/>
      <c r="J86" s="90"/>
    </row>
    <row r="87" spans="1:10" ht="21.95" customHeight="1" x14ac:dyDescent="0.25">
      <c r="A87" s="330" t="s">
        <v>102</v>
      </c>
      <c r="B87" s="330"/>
      <c r="C87" s="331" t="s">
        <v>103</v>
      </c>
      <c r="D87" s="331"/>
      <c r="E87" s="143"/>
      <c r="F87" s="89"/>
      <c r="G87" s="89"/>
      <c r="H87" s="89"/>
      <c r="I87" s="135"/>
      <c r="J87" s="90"/>
    </row>
    <row r="88" spans="1:10" ht="21.95" customHeight="1" x14ac:dyDescent="0.25">
      <c r="A88" s="328" t="s">
        <v>104</v>
      </c>
      <c r="B88" s="328"/>
      <c r="C88" s="329" t="s">
        <v>105</v>
      </c>
      <c r="D88" s="329"/>
      <c r="E88" s="141"/>
      <c r="F88" s="142"/>
      <c r="G88" s="142"/>
      <c r="H88" s="142"/>
      <c r="I88" s="135"/>
      <c r="J88" s="90"/>
    </row>
    <row r="89" spans="1:10" ht="21.95" customHeight="1" x14ac:dyDescent="0.25">
      <c r="A89" s="328" t="s">
        <v>106</v>
      </c>
      <c r="B89" s="328"/>
      <c r="C89" s="329" t="s">
        <v>107</v>
      </c>
      <c r="D89" s="329"/>
      <c r="E89" s="141"/>
      <c r="F89" s="142"/>
      <c r="G89" s="86">
        <v>2500000</v>
      </c>
      <c r="H89" s="86">
        <v>2500000</v>
      </c>
      <c r="I89" s="144">
        <f>+I75+I78</f>
        <v>2500000</v>
      </c>
      <c r="J89" s="144">
        <f>+J75+J78</f>
        <v>242552551</v>
      </c>
    </row>
    <row r="90" spans="1:10" ht="21.95" customHeight="1" x14ac:dyDescent="0.25">
      <c r="A90" s="328" t="s">
        <v>108</v>
      </c>
      <c r="B90" s="328"/>
      <c r="C90" s="329" t="s">
        <v>472</v>
      </c>
      <c r="D90" s="329"/>
      <c r="E90" s="141"/>
      <c r="F90" s="142"/>
      <c r="G90" s="86">
        <v>239961206</v>
      </c>
      <c r="H90" s="86">
        <v>239961206</v>
      </c>
      <c r="I90" s="144">
        <f>+I65+I89</f>
        <v>239961206</v>
      </c>
      <c r="J90" s="144">
        <f t="shared" ref="J90" si="2">+J65+J89</f>
        <v>250437175</v>
      </c>
    </row>
    <row r="91" spans="1:10" ht="21.95" customHeight="1" x14ac:dyDescent="0.25">
      <c r="J91" s="150"/>
    </row>
    <row r="92" spans="1:10" ht="21.95" customHeight="1" x14ac:dyDescent="0.25">
      <c r="I92" s="152"/>
      <c r="J92" s="152"/>
    </row>
  </sheetData>
  <mergeCells count="178">
    <mergeCell ref="A1:J1"/>
    <mergeCell ref="C2:J2"/>
    <mergeCell ref="C3:J3"/>
    <mergeCell ref="I5:I6"/>
    <mergeCell ref="J5:J6"/>
    <mergeCell ref="A10:B10"/>
    <mergeCell ref="C10:D10"/>
    <mergeCell ref="A9:B9"/>
    <mergeCell ref="C9:D9"/>
    <mergeCell ref="A2:B2"/>
    <mergeCell ref="A3:B3"/>
    <mergeCell ref="A7:B7"/>
    <mergeCell ref="C7:D7"/>
    <mergeCell ref="A5:B6"/>
    <mergeCell ref="C5:D6"/>
    <mergeCell ref="E5:H5"/>
    <mergeCell ref="A4:I4"/>
    <mergeCell ref="A8:J8"/>
    <mergeCell ref="A11:B11"/>
    <mergeCell ref="C11:D11"/>
    <mergeCell ref="A14:B14"/>
    <mergeCell ref="C14:D14"/>
    <mergeCell ref="A13:B13"/>
    <mergeCell ref="C13:D13"/>
    <mergeCell ref="A21:B21"/>
    <mergeCell ref="C21:D21"/>
    <mergeCell ref="A20:B20"/>
    <mergeCell ref="C20:D20"/>
    <mergeCell ref="A16:B16"/>
    <mergeCell ref="C16:D16"/>
    <mergeCell ref="A17:B17"/>
    <mergeCell ref="C17:D17"/>
    <mergeCell ref="A15:B15"/>
    <mergeCell ref="C15:D15"/>
    <mergeCell ref="A19:B19"/>
    <mergeCell ref="C19:D19"/>
    <mergeCell ref="A18:B18"/>
    <mergeCell ref="C18:D18"/>
    <mergeCell ref="A12:B12"/>
    <mergeCell ref="C12:D12"/>
    <mergeCell ref="A23:B23"/>
    <mergeCell ref="C23:D23"/>
    <mergeCell ref="A22:B22"/>
    <mergeCell ref="C22:D22"/>
    <mergeCell ref="A25:B25"/>
    <mergeCell ref="C25:D25"/>
    <mergeCell ref="A24:B24"/>
    <mergeCell ref="C24:D24"/>
    <mergeCell ref="A27:B27"/>
    <mergeCell ref="C27:D27"/>
    <mergeCell ref="A26:B26"/>
    <mergeCell ref="C26:D26"/>
    <mergeCell ref="A29:B29"/>
    <mergeCell ref="C29:D29"/>
    <mergeCell ref="A28:B28"/>
    <mergeCell ref="C28:D28"/>
    <mergeCell ref="A31:B31"/>
    <mergeCell ref="C31:D31"/>
    <mergeCell ref="A30:B30"/>
    <mergeCell ref="C30:D30"/>
    <mergeCell ref="A33:B33"/>
    <mergeCell ref="C33:D33"/>
    <mergeCell ref="A32:B32"/>
    <mergeCell ref="C32:D32"/>
    <mergeCell ref="A35:B35"/>
    <mergeCell ref="C35:D35"/>
    <mergeCell ref="A34:B34"/>
    <mergeCell ref="C34:D34"/>
    <mergeCell ref="A37:B37"/>
    <mergeCell ref="C37:D37"/>
    <mergeCell ref="A36:B36"/>
    <mergeCell ref="C36:D36"/>
    <mergeCell ref="A39:B39"/>
    <mergeCell ref="C39:D39"/>
    <mergeCell ref="A38:B38"/>
    <mergeCell ref="C38:D38"/>
    <mergeCell ref="A41:B41"/>
    <mergeCell ref="C41:D41"/>
    <mergeCell ref="A40:B40"/>
    <mergeCell ref="C40:D40"/>
    <mergeCell ref="A43:B43"/>
    <mergeCell ref="C43:D43"/>
    <mergeCell ref="A42:B42"/>
    <mergeCell ref="C42:D42"/>
    <mergeCell ref="A45:B45"/>
    <mergeCell ref="C45:D45"/>
    <mergeCell ref="A44:B44"/>
    <mergeCell ref="C44:D44"/>
    <mergeCell ref="A47:B47"/>
    <mergeCell ref="C47:D47"/>
    <mergeCell ref="A46:B46"/>
    <mergeCell ref="C46:D46"/>
    <mergeCell ref="A49:B49"/>
    <mergeCell ref="C49:D49"/>
    <mergeCell ref="A48:B48"/>
    <mergeCell ref="C48:D48"/>
    <mergeCell ref="A51:B51"/>
    <mergeCell ref="C51:D51"/>
    <mergeCell ref="A50:B50"/>
    <mergeCell ref="C50:D50"/>
    <mergeCell ref="A53:B53"/>
    <mergeCell ref="C53:D53"/>
    <mergeCell ref="A52:B52"/>
    <mergeCell ref="C52:D52"/>
    <mergeCell ref="A55:B55"/>
    <mergeCell ref="C55:D55"/>
    <mergeCell ref="A54:B54"/>
    <mergeCell ref="C54:D54"/>
    <mergeCell ref="A57:B57"/>
    <mergeCell ref="C57:D57"/>
    <mergeCell ref="A56:B56"/>
    <mergeCell ref="C56:D56"/>
    <mergeCell ref="A59:B59"/>
    <mergeCell ref="C59:D59"/>
    <mergeCell ref="A58:B58"/>
    <mergeCell ref="C58:D58"/>
    <mergeCell ref="A61:B61"/>
    <mergeCell ref="C61:D61"/>
    <mergeCell ref="A60:B60"/>
    <mergeCell ref="C60:D60"/>
    <mergeCell ref="A63:B63"/>
    <mergeCell ref="C63:D63"/>
    <mergeCell ref="A62:B62"/>
    <mergeCell ref="C62:D62"/>
    <mergeCell ref="A65:B65"/>
    <mergeCell ref="C65:D65"/>
    <mergeCell ref="A64:B64"/>
    <mergeCell ref="C64:D64"/>
    <mergeCell ref="A67:B67"/>
    <mergeCell ref="C67:D67"/>
    <mergeCell ref="A66:B66"/>
    <mergeCell ref="C66:D66"/>
    <mergeCell ref="A69:B69"/>
    <mergeCell ref="C69:D69"/>
    <mergeCell ref="A68:B68"/>
    <mergeCell ref="C68:D68"/>
    <mergeCell ref="A71:B71"/>
    <mergeCell ref="C71:D71"/>
    <mergeCell ref="A70:B70"/>
    <mergeCell ref="C70:D70"/>
    <mergeCell ref="A73:B73"/>
    <mergeCell ref="C73:D73"/>
    <mergeCell ref="A72:B72"/>
    <mergeCell ref="C72:D72"/>
    <mergeCell ref="A75:B75"/>
    <mergeCell ref="C75:D75"/>
    <mergeCell ref="A74:B74"/>
    <mergeCell ref="C74:D74"/>
    <mergeCell ref="A77:B77"/>
    <mergeCell ref="C77:D77"/>
    <mergeCell ref="A76:B76"/>
    <mergeCell ref="C76:D76"/>
    <mergeCell ref="A79:B79"/>
    <mergeCell ref="C79:D79"/>
    <mergeCell ref="A78:B78"/>
    <mergeCell ref="C78:D78"/>
    <mergeCell ref="A80:B80"/>
    <mergeCell ref="C80:D80"/>
    <mergeCell ref="A88:B88"/>
    <mergeCell ref="C88:D88"/>
    <mergeCell ref="A87:B87"/>
    <mergeCell ref="C87:D87"/>
    <mergeCell ref="A90:B90"/>
    <mergeCell ref="C90:D90"/>
    <mergeCell ref="A89:B89"/>
    <mergeCell ref="C89:D89"/>
    <mergeCell ref="A81:B81"/>
    <mergeCell ref="C81:D81"/>
    <mergeCell ref="A84:B84"/>
    <mergeCell ref="C84:D84"/>
    <mergeCell ref="A83:B83"/>
    <mergeCell ref="C83:D83"/>
    <mergeCell ref="A86:B86"/>
    <mergeCell ref="C86:D86"/>
    <mergeCell ref="A85:B85"/>
    <mergeCell ref="C85:D85"/>
    <mergeCell ref="C82:D82"/>
    <mergeCell ref="A82:B8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52" workbookViewId="0">
      <selection activeCell="H12" sqref="H12"/>
    </sheetView>
  </sheetViews>
  <sheetFormatPr defaultRowHeight="15" x14ac:dyDescent="0.25"/>
  <cols>
    <col min="1" max="1" width="11" style="210" customWidth="1"/>
    <col min="2" max="2" width="42.5703125" bestFit="1" customWidth="1"/>
    <col min="3" max="3" width="11.140625" customWidth="1"/>
    <col min="5" max="6" width="10.85546875" bestFit="1" customWidth="1"/>
    <col min="7" max="7" width="14.28515625" style="56" customWidth="1"/>
    <col min="8" max="8" width="14.140625" style="56" customWidth="1"/>
  </cols>
  <sheetData>
    <row r="1" spans="1:8" ht="15" customHeight="1" x14ac:dyDescent="0.25">
      <c r="A1" s="349" t="s">
        <v>612</v>
      </c>
      <c r="B1" s="349"/>
      <c r="C1" s="349"/>
      <c r="D1" s="349"/>
      <c r="E1" s="349"/>
      <c r="F1" s="349"/>
      <c r="G1" s="349"/>
      <c r="H1" s="349"/>
    </row>
    <row r="2" spans="1:8" ht="15" customHeight="1" x14ac:dyDescent="0.25">
      <c r="A2" s="136" t="s">
        <v>176</v>
      </c>
      <c r="B2" s="350" t="s">
        <v>483</v>
      </c>
      <c r="C2" s="351"/>
      <c r="D2" s="351"/>
      <c r="E2" s="351"/>
      <c r="F2" s="351"/>
      <c r="G2" s="351"/>
      <c r="H2" s="351"/>
    </row>
    <row r="3" spans="1:8" ht="25.5" customHeight="1" x14ac:dyDescent="0.25">
      <c r="A3" s="136" t="s">
        <v>462</v>
      </c>
      <c r="B3" s="350" t="s">
        <v>463</v>
      </c>
      <c r="C3" s="351"/>
      <c r="D3" s="351"/>
      <c r="E3" s="351"/>
      <c r="F3" s="351"/>
      <c r="G3" s="351"/>
      <c r="H3" s="352"/>
    </row>
    <row r="4" spans="1:8" x14ac:dyDescent="0.25">
      <c r="A4" s="264"/>
      <c r="B4" s="348"/>
      <c r="C4" s="348"/>
      <c r="D4" s="348"/>
      <c r="E4" s="348"/>
      <c r="F4" s="348"/>
      <c r="G4" s="348"/>
      <c r="H4" s="36" t="s">
        <v>2</v>
      </c>
    </row>
    <row r="5" spans="1:8" x14ac:dyDescent="0.25">
      <c r="A5" s="355" t="s">
        <v>464</v>
      </c>
      <c r="B5" s="286" t="s">
        <v>465</v>
      </c>
      <c r="C5" s="287" t="s">
        <v>4</v>
      </c>
      <c r="D5" s="287"/>
      <c r="E5" s="287"/>
      <c r="F5" s="287"/>
      <c r="G5" s="286" t="s">
        <v>617</v>
      </c>
      <c r="H5" s="286" t="s">
        <v>635</v>
      </c>
    </row>
    <row r="6" spans="1:8" ht="29.25" customHeight="1" x14ac:dyDescent="0.25">
      <c r="A6" s="355"/>
      <c r="B6" s="286"/>
      <c r="C6" s="38" t="s">
        <v>5</v>
      </c>
      <c r="D6" s="38" t="s">
        <v>6</v>
      </c>
      <c r="E6" s="38" t="s">
        <v>7</v>
      </c>
      <c r="F6" s="4" t="s">
        <v>8</v>
      </c>
      <c r="G6" s="286"/>
      <c r="H6" s="286"/>
    </row>
    <row r="7" spans="1:8" x14ac:dyDescent="0.25">
      <c r="A7" s="208">
        <v>1</v>
      </c>
      <c r="B7" s="4">
        <v>2</v>
      </c>
      <c r="C7" s="4">
        <v>3</v>
      </c>
      <c r="D7" s="4">
        <v>4</v>
      </c>
      <c r="E7" s="4">
        <v>5</v>
      </c>
      <c r="F7" s="4">
        <v>6</v>
      </c>
      <c r="G7" s="153">
        <v>7</v>
      </c>
      <c r="H7" s="153">
        <v>8</v>
      </c>
    </row>
    <row r="8" spans="1:8" x14ac:dyDescent="0.25">
      <c r="A8" s="299" t="s">
        <v>175</v>
      </c>
      <c r="B8" s="300"/>
      <c r="C8" s="300"/>
      <c r="D8" s="300"/>
      <c r="E8" s="300"/>
      <c r="F8" s="300"/>
      <c r="G8" s="300"/>
      <c r="H8" s="301"/>
    </row>
    <row r="9" spans="1:8" x14ac:dyDescent="0.25">
      <c r="A9" s="208" t="s">
        <v>9</v>
      </c>
      <c r="B9" s="6" t="s">
        <v>112</v>
      </c>
      <c r="C9" s="8"/>
      <c r="D9" s="8"/>
      <c r="E9" s="7">
        <v>236151206</v>
      </c>
      <c r="F9" s="7">
        <v>236151206</v>
      </c>
      <c r="G9" s="59">
        <f>+G10+G11+G12</f>
        <v>236151206</v>
      </c>
      <c r="H9" s="59">
        <f t="shared" ref="H9" si="0">+H10+H11+H12</f>
        <v>246627175</v>
      </c>
    </row>
    <row r="10" spans="1:8" x14ac:dyDescent="0.25">
      <c r="A10" s="265" t="s">
        <v>534</v>
      </c>
      <c r="B10" s="9" t="s">
        <v>113</v>
      </c>
      <c r="C10" s="11"/>
      <c r="D10" s="11"/>
      <c r="E10" s="10">
        <v>153979361</v>
      </c>
      <c r="F10" s="10">
        <v>153979361</v>
      </c>
      <c r="G10" s="58">
        <f>+F10</f>
        <v>153979361</v>
      </c>
      <c r="H10" s="58">
        <v>154813692</v>
      </c>
    </row>
    <row r="11" spans="1:8" x14ac:dyDescent="0.25">
      <c r="A11" s="265" t="s">
        <v>595</v>
      </c>
      <c r="B11" s="9" t="s">
        <v>114</v>
      </c>
      <c r="C11" s="11"/>
      <c r="D11" s="11"/>
      <c r="E11" s="10">
        <v>30161845</v>
      </c>
      <c r="F11" s="10">
        <v>30161845</v>
      </c>
      <c r="G11" s="58">
        <f t="shared" ref="G11:G12" si="1">+F11</f>
        <v>30161845</v>
      </c>
      <c r="H11" s="58">
        <v>30387114</v>
      </c>
    </row>
    <row r="12" spans="1:8" x14ac:dyDescent="0.25">
      <c r="A12" s="265" t="s">
        <v>535</v>
      </c>
      <c r="B12" s="9" t="s">
        <v>115</v>
      </c>
      <c r="C12" s="11"/>
      <c r="D12" s="11"/>
      <c r="E12" s="10">
        <v>52010000</v>
      </c>
      <c r="F12" s="10">
        <v>52010000</v>
      </c>
      <c r="G12" s="58">
        <f t="shared" si="1"/>
        <v>52010000</v>
      </c>
      <c r="H12" s="58">
        <v>61426369</v>
      </c>
    </row>
    <row r="13" spans="1:8" x14ac:dyDescent="0.25">
      <c r="A13" s="265" t="s">
        <v>536</v>
      </c>
      <c r="B13" s="9" t="s">
        <v>116</v>
      </c>
      <c r="C13" s="11"/>
      <c r="D13" s="11"/>
      <c r="E13" s="11"/>
      <c r="F13" s="11"/>
      <c r="G13" s="58"/>
      <c r="H13" s="58"/>
    </row>
    <row r="14" spans="1:8" x14ac:dyDescent="0.25">
      <c r="A14" s="265" t="s">
        <v>537</v>
      </c>
      <c r="B14" s="9" t="s">
        <v>117</v>
      </c>
      <c r="C14" s="11"/>
      <c r="D14" s="11"/>
      <c r="E14" s="11"/>
      <c r="F14" s="11"/>
      <c r="G14" s="58"/>
      <c r="H14" s="58"/>
    </row>
    <row r="15" spans="1:8" x14ac:dyDescent="0.25">
      <c r="A15" s="265" t="s">
        <v>538</v>
      </c>
      <c r="B15" s="9" t="s">
        <v>118</v>
      </c>
      <c r="C15" s="11"/>
      <c r="D15" s="11"/>
      <c r="E15" s="11"/>
      <c r="F15" s="11"/>
      <c r="G15" s="58"/>
      <c r="H15" s="58"/>
    </row>
    <row r="16" spans="1:8" x14ac:dyDescent="0.25">
      <c r="A16" s="265" t="s">
        <v>539</v>
      </c>
      <c r="B16" s="12" t="s">
        <v>119</v>
      </c>
      <c r="C16" s="11"/>
      <c r="D16" s="11"/>
      <c r="E16" s="11"/>
      <c r="F16" s="11"/>
      <c r="G16" s="58"/>
      <c r="H16" s="58"/>
    </row>
    <row r="17" spans="1:8" ht="22.5" x14ac:dyDescent="0.25">
      <c r="A17" s="265" t="s">
        <v>596</v>
      </c>
      <c r="B17" s="9" t="s">
        <v>120</v>
      </c>
      <c r="C17" s="11"/>
      <c r="D17" s="11"/>
      <c r="E17" s="11"/>
      <c r="F17" s="11"/>
      <c r="G17" s="58"/>
      <c r="H17" s="58"/>
    </row>
    <row r="18" spans="1:8" ht="22.5" x14ac:dyDescent="0.25">
      <c r="A18" s="265" t="s">
        <v>597</v>
      </c>
      <c r="B18" s="9" t="s">
        <v>121</v>
      </c>
      <c r="C18" s="11"/>
      <c r="D18" s="11"/>
      <c r="E18" s="11"/>
      <c r="F18" s="11"/>
      <c r="G18" s="58"/>
      <c r="H18" s="58"/>
    </row>
    <row r="19" spans="1:8" x14ac:dyDescent="0.25">
      <c r="A19" s="265" t="s">
        <v>598</v>
      </c>
      <c r="B19" s="12" t="s">
        <v>122</v>
      </c>
      <c r="C19" s="11"/>
      <c r="D19" s="11"/>
      <c r="E19" s="11"/>
      <c r="F19" s="11"/>
      <c r="G19" s="58"/>
      <c r="H19" s="58"/>
    </row>
    <row r="20" spans="1:8" x14ac:dyDescent="0.25">
      <c r="A20" s="265" t="s">
        <v>599</v>
      </c>
      <c r="B20" s="12" t="s">
        <v>123</v>
      </c>
      <c r="C20" s="11"/>
      <c r="D20" s="11"/>
      <c r="E20" s="11"/>
      <c r="F20" s="11"/>
      <c r="G20" s="58"/>
      <c r="H20" s="58"/>
    </row>
    <row r="21" spans="1:8" ht="22.5" x14ac:dyDescent="0.25">
      <c r="A21" s="265" t="s">
        <v>600</v>
      </c>
      <c r="B21" s="9" t="s">
        <v>124</v>
      </c>
      <c r="C21" s="11"/>
      <c r="D21" s="11"/>
      <c r="E21" s="11"/>
      <c r="F21" s="11"/>
      <c r="G21" s="58"/>
      <c r="H21" s="58"/>
    </row>
    <row r="22" spans="1:8" x14ac:dyDescent="0.25">
      <c r="A22" s="265" t="s">
        <v>601</v>
      </c>
      <c r="B22" s="9" t="s">
        <v>125</v>
      </c>
      <c r="C22" s="11"/>
      <c r="D22" s="11"/>
      <c r="E22" s="11"/>
      <c r="F22" s="11"/>
      <c r="G22" s="58"/>
      <c r="H22" s="58"/>
    </row>
    <row r="23" spans="1:8" x14ac:dyDescent="0.25">
      <c r="A23" s="265" t="s">
        <v>602</v>
      </c>
      <c r="B23" s="9" t="s">
        <v>126</v>
      </c>
      <c r="C23" s="11"/>
      <c r="D23" s="11"/>
      <c r="E23" s="11"/>
      <c r="F23" s="11"/>
      <c r="G23" s="58"/>
      <c r="H23" s="58"/>
    </row>
    <row r="24" spans="1:8" ht="22.5" x14ac:dyDescent="0.25">
      <c r="A24" s="265" t="s">
        <v>603</v>
      </c>
      <c r="B24" s="9" t="s">
        <v>127</v>
      </c>
      <c r="C24" s="11"/>
      <c r="D24" s="11"/>
      <c r="E24" s="11"/>
      <c r="F24" s="11"/>
      <c r="G24" s="58"/>
      <c r="H24" s="58"/>
    </row>
    <row r="25" spans="1:8" x14ac:dyDescent="0.25">
      <c r="A25" s="208" t="s">
        <v>17</v>
      </c>
      <c r="B25" s="6" t="s">
        <v>128</v>
      </c>
      <c r="C25" s="8"/>
      <c r="D25" s="8"/>
      <c r="E25" s="7">
        <v>3810000</v>
      </c>
      <c r="F25" s="7">
        <v>3810000</v>
      </c>
      <c r="G25" s="59">
        <f>+G26</f>
        <v>3810000</v>
      </c>
      <c r="H25" s="59">
        <f t="shared" ref="H25" si="2">+H26+H28</f>
        <v>3810000</v>
      </c>
    </row>
    <row r="26" spans="1:8" x14ac:dyDescent="0.25">
      <c r="A26" s="265" t="s">
        <v>540</v>
      </c>
      <c r="B26" s="9" t="s">
        <v>129</v>
      </c>
      <c r="C26" s="11"/>
      <c r="D26" s="11"/>
      <c r="E26" s="10">
        <v>3810000</v>
      </c>
      <c r="F26" s="10">
        <v>3810000</v>
      </c>
      <c r="G26" s="58">
        <f>+F26</f>
        <v>3810000</v>
      </c>
      <c r="H26" s="58">
        <v>3110748</v>
      </c>
    </row>
    <row r="27" spans="1:8" x14ac:dyDescent="0.25">
      <c r="A27" s="265" t="s">
        <v>541</v>
      </c>
      <c r="B27" s="9" t="s">
        <v>130</v>
      </c>
      <c r="C27" s="11"/>
      <c r="D27" s="11"/>
      <c r="E27" s="11"/>
      <c r="F27" s="11"/>
      <c r="G27" s="58"/>
      <c r="H27" s="58"/>
    </row>
    <row r="28" spans="1:8" x14ac:dyDescent="0.25">
      <c r="A28" s="265" t="s">
        <v>542</v>
      </c>
      <c r="B28" s="9" t="s">
        <v>131</v>
      </c>
      <c r="C28" s="11"/>
      <c r="D28" s="11"/>
      <c r="E28" s="11"/>
      <c r="F28" s="11"/>
      <c r="G28" s="58"/>
      <c r="H28" s="58">
        <v>699252</v>
      </c>
    </row>
    <row r="29" spans="1:8" x14ac:dyDescent="0.25">
      <c r="A29" s="265" t="s">
        <v>543</v>
      </c>
      <c r="B29" s="9" t="s">
        <v>132</v>
      </c>
      <c r="C29" s="11"/>
      <c r="D29" s="11"/>
      <c r="E29" s="11"/>
      <c r="F29" s="11"/>
      <c r="G29" s="58"/>
      <c r="H29" s="58"/>
    </row>
    <row r="30" spans="1:8" x14ac:dyDescent="0.25">
      <c r="A30" s="265" t="s">
        <v>544</v>
      </c>
      <c r="B30" s="9" t="s">
        <v>133</v>
      </c>
      <c r="C30" s="11"/>
      <c r="D30" s="11"/>
      <c r="E30" s="11"/>
      <c r="F30" s="11"/>
      <c r="G30" s="58"/>
      <c r="H30" s="58"/>
    </row>
    <row r="31" spans="1:8" ht="22.5" x14ac:dyDescent="0.25">
      <c r="A31" s="265" t="s">
        <v>545</v>
      </c>
      <c r="B31" s="9" t="s">
        <v>134</v>
      </c>
      <c r="C31" s="11"/>
      <c r="D31" s="11"/>
      <c r="E31" s="11"/>
      <c r="F31" s="11"/>
      <c r="G31" s="58"/>
      <c r="H31" s="58"/>
    </row>
    <row r="32" spans="1:8" ht="22.5" x14ac:dyDescent="0.25">
      <c r="A32" s="265" t="s">
        <v>604</v>
      </c>
      <c r="B32" s="9" t="s">
        <v>135</v>
      </c>
      <c r="C32" s="11"/>
      <c r="D32" s="11"/>
      <c r="E32" s="11"/>
      <c r="F32" s="11"/>
      <c r="G32" s="58"/>
      <c r="H32" s="58"/>
    </row>
    <row r="33" spans="1:8" ht="22.5" x14ac:dyDescent="0.25">
      <c r="A33" s="265" t="s">
        <v>605</v>
      </c>
      <c r="B33" s="9" t="s">
        <v>121</v>
      </c>
      <c r="C33" s="11"/>
      <c r="D33" s="11"/>
      <c r="E33" s="11"/>
      <c r="F33" s="11"/>
      <c r="G33" s="58"/>
      <c r="H33" s="58"/>
    </row>
    <row r="34" spans="1:8" x14ac:dyDescent="0.25">
      <c r="A34" s="265" t="s">
        <v>606</v>
      </c>
      <c r="B34" s="9" t="s">
        <v>136</v>
      </c>
      <c r="C34" s="11"/>
      <c r="D34" s="11"/>
      <c r="E34" s="11"/>
      <c r="F34" s="11"/>
      <c r="G34" s="58"/>
      <c r="H34" s="58"/>
    </row>
    <row r="35" spans="1:8" x14ac:dyDescent="0.25">
      <c r="A35" s="265" t="s">
        <v>607</v>
      </c>
      <c r="B35" s="9" t="s">
        <v>137</v>
      </c>
      <c r="C35" s="11"/>
      <c r="D35" s="11"/>
      <c r="E35" s="11"/>
      <c r="F35" s="11"/>
      <c r="G35" s="58"/>
      <c r="H35" s="58"/>
    </row>
    <row r="36" spans="1:8" ht="22.5" x14ac:dyDescent="0.25">
      <c r="A36" s="265" t="s">
        <v>608</v>
      </c>
      <c r="B36" s="9" t="s">
        <v>124</v>
      </c>
      <c r="C36" s="11"/>
      <c r="D36" s="11"/>
      <c r="E36" s="11"/>
      <c r="F36" s="11"/>
      <c r="G36" s="58"/>
      <c r="H36" s="58"/>
    </row>
    <row r="37" spans="1:8" x14ac:dyDescent="0.25">
      <c r="A37" s="265" t="s">
        <v>609</v>
      </c>
      <c r="B37" s="9" t="s">
        <v>138</v>
      </c>
      <c r="C37" s="11"/>
      <c r="D37" s="11"/>
      <c r="E37" s="11"/>
      <c r="F37" s="11"/>
      <c r="G37" s="58"/>
      <c r="H37" s="58"/>
    </row>
    <row r="38" spans="1:8" ht="22.5" x14ac:dyDescent="0.25">
      <c r="A38" s="265" t="s">
        <v>610</v>
      </c>
      <c r="B38" s="9" t="s">
        <v>139</v>
      </c>
      <c r="C38" s="11"/>
      <c r="D38" s="11"/>
      <c r="E38" s="11"/>
      <c r="F38" s="11"/>
      <c r="G38" s="58"/>
      <c r="H38" s="58"/>
    </row>
    <row r="39" spans="1:8" x14ac:dyDescent="0.25">
      <c r="A39" s="208" t="s">
        <v>25</v>
      </c>
      <c r="B39" s="6" t="s">
        <v>140</v>
      </c>
      <c r="C39" s="8"/>
      <c r="D39" s="8"/>
      <c r="E39" s="8"/>
      <c r="F39" s="8"/>
      <c r="G39" s="58"/>
      <c r="H39" s="58"/>
    </row>
    <row r="40" spans="1:8" x14ac:dyDescent="0.25">
      <c r="A40" s="265" t="s">
        <v>546</v>
      </c>
      <c r="B40" s="9" t="s">
        <v>141</v>
      </c>
      <c r="C40" s="11"/>
      <c r="D40" s="11"/>
      <c r="E40" s="11"/>
      <c r="F40" s="11"/>
      <c r="G40" s="58"/>
      <c r="H40" s="58"/>
    </row>
    <row r="41" spans="1:8" x14ac:dyDescent="0.25">
      <c r="A41" s="265" t="s">
        <v>547</v>
      </c>
      <c r="B41" s="9" t="s">
        <v>142</v>
      </c>
      <c r="C41" s="11"/>
      <c r="D41" s="11"/>
      <c r="E41" s="11"/>
      <c r="F41" s="11"/>
      <c r="G41" s="58"/>
      <c r="H41" s="58"/>
    </row>
    <row r="42" spans="1:8" x14ac:dyDescent="0.25">
      <c r="A42" s="208" t="s">
        <v>143</v>
      </c>
      <c r="B42" s="6" t="s">
        <v>144</v>
      </c>
      <c r="C42" s="8"/>
      <c r="D42" s="8"/>
      <c r="E42" s="7">
        <v>239961206</v>
      </c>
      <c r="F42" s="7">
        <v>239961206</v>
      </c>
      <c r="G42" s="59">
        <f>+G9+G25</f>
        <v>239961206</v>
      </c>
      <c r="H42" s="59">
        <f t="shared" ref="H42" si="3">+H9+H25</f>
        <v>250437175</v>
      </c>
    </row>
    <row r="43" spans="1:8" ht="21" x14ac:dyDescent="0.25">
      <c r="A43" s="208" t="s">
        <v>41</v>
      </c>
      <c r="B43" s="6" t="s">
        <v>145</v>
      </c>
      <c r="C43" s="8"/>
      <c r="D43" s="8"/>
      <c r="E43" s="8"/>
      <c r="F43" s="8"/>
      <c r="G43" s="58"/>
      <c r="H43" s="58"/>
    </row>
    <row r="44" spans="1:8" x14ac:dyDescent="0.25">
      <c r="A44" s="265" t="s">
        <v>558</v>
      </c>
      <c r="B44" s="9" t="s">
        <v>474</v>
      </c>
      <c r="C44" s="11"/>
      <c r="D44" s="11"/>
      <c r="E44" s="11"/>
      <c r="F44" s="11"/>
      <c r="G44" s="58"/>
      <c r="H44" s="58"/>
    </row>
    <row r="45" spans="1:8" ht="22.5" x14ac:dyDescent="0.25">
      <c r="A45" s="265" t="s">
        <v>559</v>
      </c>
      <c r="B45" s="9" t="s">
        <v>475</v>
      </c>
      <c r="C45" s="11"/>
      <c r="D45" s="11"/>
      <c r="E45" s="11"/>
      <c r="F45" s="11"/>
      <c r="G45" s="58"/>
      <c r="H45" s="58"/>
    </row>
    <row r="46" spans="1:8" x14ac:dyDescent="0.25">
      <c r="A46" s="265" t="s">
        <v>560</v>
      </c>
      <c r="B46" s="9" t="s">
        <v>476</v>
      </c>
      <c r="C46" s="11"/>
      <c r="D46" s="11"/>
      <c r="E46" s="11"/>
      <c r="F46" s="11"/>
      <c r="G46" s="58"/>
      <c r="H46" s="58"/>
    </row>
    <row r="47" spans="1:8" x14ac:dyDescent="0.25">
      <c r="A47" s="208" t="s">
        <v>53</v>
      </c>
      <c r="B47" s="6" t="s">
        <v>149</v>
      </c>
      <c r="C47" s="8"/>
      <c r="D47" s="8"/>
      <c r="E47" s="8"/>
      <c r="F47" s="8"/>
      <c r="G47" s="58"/>
      <c r="H47" s="58"/>
    </row>
    <row r="48" spans="1:8" x14ac:dyDescent="0.25">
      <c r="A48" s="265" t="s">
        <v>568</v>
      </c>
      <c r="B48" s="9" t="s">
        <v>150</v>
      </c>
      <c r="C48" s="11"/>
      <c r="D48" s="11"/>
      <c r="E48" s="11"/>
      <c r="F48" s="11"/>
      <c r="G48" s="58"/>
      <c r="H48" s="58"/>
    </row>
    <row r="49" spans="1:8" x14ac:dyDescent="0.25">
      <c r="A49" s="265" t="s">
        <v>569</v>
      </c>
      <c r="B49" s="9" t="s">
        <v>151</v>
      </c>
      <c r="C49" s="11"/>
      <c r="D49" s="11"/>
      <c r="E49" s="11"/>
      <c r="F49" s="11"/>
      <c r="G49" s="58"/>
      <c r="H49" s="58"/>
    </row>
    <row r="50" spans="1:8" x14ac:dyDescent="0.25">
      <c r="A50" s="265" t="s">
        <v>570</v>
      </c>
      <c r="B50" s="9" t="s">
        <v>152</v>
      </c>
      <c r="C50" s="11"/>
      <c r="D50" s="11"/>
      <c r="E50" s="11"/>
      <c r="F50" s="11"/>
      <c r="G50" s="58"/>
      <c r="H50" s="58"/>
    </row>
    <row r="51" spans="1:8" x14ac:dyDescent="0.25">
      <c r="A51" s="265" t="s">
        <v>571</v>
      </c>
      <c r="B51" s="9" t="s">
        <v>153</v>
      </c>
      <c r="C51" s="11"/>
      <c r="D51" s="11"/>
      <c r="E51" s="11"/>
      <c r="F51" s="11"/>
      <c r="G51" s="58"/>
      <c r="H51" s="58"/>
    </row>
    <row r="52" spans="1:8" x14ac:dyDescent="0.25">
      <c r="A52" s="208" t="s">
        <v>154</v>
      </c>
      <c r="B52" s="6" t="s">
        <v>155</v>
      </c>
      <c r="C52" s="8"/>
      <c r="D52" s="8"/>
      <c r="E52" s="8"/>
      <c r="F52" s="8"/>
      <c r="G52" s="58"/>
      <c r="H52" s="58"/>
    </row>
    <row r="53" spans="1:8" x14ac:dyDescent="0.25">
      <c r="A53" s="265" t="s">
        <v>573</v>
      </c>
      <c r="B53" s="9" t="s">
        <v>156</v>
      </c>
      <c r="C53" s="11"/>
      <c r="D53" s="11"/>
      <c r="E53" s="11"/>
      <c r="F53" s="11"/>
      <c r="G53" s="58"/>
      <c r="H53" s="58"/>
    </row>
    <row r="54" spans="1:8" x14ac:dyDescent="0.25">
      <c r="A54" s="265" t="s">
        <v>574</v>
      </c>
      <c r="B54" s="9" t="s">
        <v>157</v>
      </c>
      <c r="C54" s="11"/>
      <c r="D54" s="11"/>
      <c r="E54" s="11"/>
      <c r="F54" s="11"/>
      <c r="G54" s="58"/>
      <c r="H54" s="58"/>
    </row>
    <row r="55" spans="1:8" x14ac:dyDescent="0.25">
      <c r="A55" s="265" t="s">
        <v>575</v>
      </c>
      <c r="B55" s="9" t="s">
        <v>158</v>
      </c>
      <c r="C55" s="11"/>
      <c r="D55" s="11"/>
      <c r="E55" s="11"/>
      <c r="F55" s="11"/>
      <c r="G55" s="58"/>
      <c r="H55" s="58"/>
    </row>
    <row r="56" spans="1:8" x14ac:dyDescent="0.25">
      <c r="A56" s="265" t="s">
        <v>576</v>
      </c>
      <c r="B56" s="9" t="s">
        <v>159</v>
      </c>
      <c r="C56" s="11"/>
      <c r="D56" s="11"/>
      <c r="E56" s="11"/>
      <c r="F56" s="11"/>
      <c r="G56" s="58"/>
      <c r="H56" s="58"/>
    </row>
    <row r="57" spans="1:8" x14ac:dyDescent="0.25">
      <c r="A57" s="208" t="s">
        <v>66</v>
      </c>
      <c r="B57" s="6" t="s">
        <v>160</v>
      </c>
      <c r="C57" s="8"/>
      <c r="D57" s="8"/>
      <c r="E57" s="8"/>
      <c r="F57" s="8"/>
      <c r="G57" s="58"/>
      <c r="H57" s="58"/>
    </row>
    <row r="58" spans="1:8" x14ac:dyDescent="0.25">
      <c r="A58" s="265" t="s">
        <v>577</v>
      </c>
      <c r="B58" s="9" t="s">
        <v>477</v>
      </c>
      <c r="C58" s="11"/>
      <c r="D58" s="11"/>
      <c r="E58" s="11"/>
      <c r="F58" s="11"/>
      <c r="G58" s="58"/>
      <c r="H58" s="58"/>
    </row>
    <row r="59" spans="1:8" x14ac:dyDescent="0.25">
      <c r="A59" s="265" t="s">
        <v>578</v>
      </c>
      <c r="B59" s="9" t="s">
        <v>478</v>
      </c>
      <c r="C59" s="11"/>
      <c r="D59" s="11"/>
      <c r="E59" s="11"/>
      <c r="F59" s="11"/>
      <c r="G59" s="58"/>
      <c r="H59" s="58"/>
    </row>
    <row r="60" spans="1:8" x14ac:dyDescent="0.25">
      <c r="A60" s="265" t="s">
        <v>579</v>
      </c>
      <c r="B60" s="9" t="s">
        <v>479</v>
      </c>
      <c r="C60" s="11"/>
      <c r="D60" s="11"/>
      <c r="E60" s="11"/>
      <c r="F60" s="11"/>
      <c r="G60" s="58"/>
      <c r="H60" s="58"/>
    </row>
    <row r="61" spans="1:8" x14ac:dyDescent="0.25">
      <c r="A61" s="265" t="s">
        <v>580</v>
      </c>
      <c r="B61" s="9" t="s">
        <v>480</v>
      </c>
      <c r="C61" s="11"/>
      <c r="D61" s="11"/>
      <c r="E61" s="11"/>
      <c r="F61" s="11"/>
      <c r="G61" s="58"/>
      <c r="H61" s="58"/>
    </row>
    <row r="62" spans="1:8" x14ac:dyDescent="0.25">
      <c r="A62" s="208" t="s">
        <v>72</v>
      </c>
      <c r="B62" s="6" t="s">
        <v>165</v>
      </c>
      <c r="C62" s="8"/>
      <c r="D62" s="8"/>
      <c r="E62" s="8"/>
      <c r="F62" s="8"/>
      <c r="G62" s="58"/>
      <c r="H62" s="58"/>
    </row>
    <row r="63" spans="1:8" x14ac:dyDescent="0.25">
      <c r="A63" s="208" t="s">
        <v>166</v>
      </c>
      <c r="B63" s="6" t="s">
        <v>167</v>
      </c>
      <c r="C63" s="8"/>
      <c r="D63" s="8"/>
      <c r="E63" s="7">
        <v>239961206</v>
      </c>
      <c r="F63" s="7">
        <v>239961206</v>
      </c>
      <c r="G63" s="59">
        <f>+G42+G62</f>
        <v>239961206</v>
      </c>
      <c r="H63" s="59">
        <f t="shared" ref="H63" si="4">+H42+H62</f>
        <v>250437175</v>
      </c>
    </row>
    <row r="64" spans="1:8" x14ac:dyDescent="0.25">
      <c r="A64" s="266"/>
      <c r="B64" s="18"/>
      <c r="C64" s="18"/>
      <c r="D64" s="18"/>
      <c r="E64" s="18"/>
      <c r="F64" s="18"/>
      <c r="G64" s="58"/>
      <c r="H64" s="58"/>
    </row>
    <row r="65" spans="1:8" x14ac:dyDescent="0.25">
      <c r="A65" s="353" t="s">
        <v>484</v>
      </c>
      <c r="B65" s="353"/>
      <c r="C65" s="354">
        <v>30</v>
      </c>
      <c r="D65" s="354"/>
      <c r="E65" s="354"/>
      <c r="F65" s="354"/>
      <c r="G65" s="58"/>
      <c r="H65" s="58"/>
    </row>
    <row r="66" spans="1:8" x14ac:dyDescent="0.25">
      <c r="A66" s="353" t="s">
        <v>485</v>
      </c>
      <c r="B66" s="353"/>
      <c r="C66" s="354">
        <v>0</v>
      </c>
      <c r="D66" s="354"/>
      <c r="E66" s="354"/>
      <c r="F66" s="354"/>
      <c r="G66" s="58"/>
      <c r="H66" s="58"/>
    </row>
  </sheetData>
  <mergeCells count="14">
    <mergeCell ref="A65:B65"/>
    <mergeCell ref="C65:F65"/>
    <mergeCell ref="A66:B66"/>
    <mergeCell ref="C66:F66"/>
    <mergeCell ref="A5:A6"/>
    <mergeCell ref="B5:B6"/>
    <mergeCell ref="C5:F5"/>
    <mergeCell ref="B4:G4"/>
    <mergeCell ref="A8:H8"/>
    <mergeCell ref="A1:H1"/>
    <mergeCell ref="B2:H2"/>
    <mergeCell ref="B3:H3"/>
    <mergeCell ref="G5:G6"/>
    <mergeCell ref="H5:H6"/>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118" workbookViewId="0">
      <selection activeCell="H106" sqref="H106"/>
    </sheetView>
  </sheetViews>
  <sheetFormatPr defaultRowHeight="15" x14ac:dyDescent="0.25"/>
  <cols>
    <col min="1" max="1" width="8.7109375" style="210" bestFit="1" customWidth="1"/>
    <col min="2" max="2" width="42.5703125" bestFit="1" customWidth="1"/>
    <col min="3" max="3" width="10" bestFit="1" customWidth="1"/>
    <col min="4" max="4" width="11.140625" customWidth="1"/>
    <col min="5" max="5" width="10.5703125" customWidth="1"/>
    <col min="6" max="6" width="10" bestFit="1" customWidth="1"/>
    <col min="7" max="7" width="14.7109375" style="56" customWidth="1"/>
    <col min="8" max="8" width="15.7109375" style="56" customWidth="1"/>
    <col min="10" max="10" width="9.85546875" bestFit="1" customWidth="1"/>
  </cols>
  <sheetData>
    <row r="1" spans="1:8" x14ac:dyDescent="0.25">
      <c r="A1" s="360" t="s">
        <v>486</v>
      </c>
      <c r="B1" s="360"/>
      <c r="C1" s="360"/>
      <c r="D1" s="360"/>
      <c r="E1" s="360"/>
      <c r="F1" s="360"/>
    </row>
    <row r="2" spans="1:8" x14ac:dyDescent="0.25">
      <c r="A2" s="267" t="s">
        <v>176</v>
      </c>
      <c r="B2" s="287" t="s">
        <v>487</v>
      </c>
      <c r="C2" s="287"/>
      <c r="D2" s="287"/>
      <c r="E2" s="287"/>
      <c r="F2" s="287"/>
      <c r="G2" s="287"/>
      <c r="H2" s="287"/>
    </row>
    <row r="3" spans="1:8" ht="21" x14ac:dyDescent="0.25">
      <c r="A3" s="267" t="s">
        <v>462</v>
      </c>
      <c r="B3" s="287" t="s">
        <v>463</v>
      </c>
      <c r="C3" s="287"/>
      <c r="D3" s="287"/>
      <c r="E3" s="287"/>
      <c r="F3" s="287"/>
      <c r="G3" s="287"/>
      <c r="H3" s="287"/>
    </row>
    <row r="4" spans="1:8" x14ac:dyDescent="0.25">
      <c r="A4" s="268"/>
      <c r="B4" s="190"/>
      <c r="C4" s="191"/>
      <c r="D4" s="191"/>
      <c r="E4" s="191"/>
      <c r="F4" s="46" t="s">
        <v>2</v>
      </c>
      <c r="G4" s="58"/>
      <c r="H4" s="46" t="s">
        <v>2</v>
      </c>
    </row>
    <row r="5" spans="1:8" x14ac:dyDescent="0.25">
      <c r="A5" s="355" t="s">
        <v>464</v>
      </c>
      <c r="B5" s="286" t="s">
        <v>465</v>
      </c>
      <c r="C5" s="287" t="s">
        <v>4</v>
      </c>
      <c r="D5" s="287"/>
      <c r="E5" s="287"/>
      <c r="F5" s="287"/>
      <c r="G5" s="286" t="s">
        <v>617</v>
      </c>
      <c r="H5" s="286" t="s">
        <v>635</v>
      </c>
    </row>
    <row r="6" spans="1:8" ht="28.5" customHeight="1" x14ac:dyDescent="0.25">
      <c r="A6" s="355"/>
      <c r="B6" s="286"/>
      <c r="C6" s="38" t="s">
        <v>5</v>
      </c>
      <c r="D6" s="38" t="s">
        <v>6</v>
      </c>
      <c r="E6" s="38" t="s">
        <v>7</v>
      </c>
      <c r="F6" s="4" t="s">
        <v>8</v>
      </c>
      <c r="G6" s="286"/>
      <c r="H6" s="286"/>
    </row>
    <row r="7" spans="1:8" x14ac:dyDescent="0.25">
      <c r="A7" s="208">
        <v>1</v>
      </c>
      <c r="B7" s="4">
        <v>2</v>
      </c>
      <c r="C7" s="4">
        <v>3</v>
      </c>
      <c r="D7" s="4">
        <v>4</v>
      </c>
      <c r="E7" s="4">
        <v>5</v>
      </c>
      <c r="F7" s="4">
        <v>6</v>
      </c>
      <c r="G7" s="195">
        <v>7</v>
      </c>
      <c r="H7" s="195">
        <v>8</v>
      </c>
    </row>
    <row r="8" spans="1:8" x14ac:dyDescent="0.25">
      <c r="A8" s="286" t="s">
        <v>174</v>
      </c>
      <c r="B8" s="286"/>
      <c r="C8" s="286"/>
      <c r="D8" s="286"/>
      <c r="E8" s="286"/>
      <c r="F8" s="286"/>
      <c r="G8" s="58"/>
      <c r="H8" s="58"/>
    </row>
    <row r="9" spans="1:8" x14ac:dyDescent="0.25">
      <c r="A9" s="208" t="s">
        <v>9</v>
      </c>
      <c r="B9" s="6" t="s">
        <v>10</v>
      </c>
      <c r="C9" s="8"/>
      <c r="D9" s="8"/>
      <c r="E9" s="8"/>
      <c r="F9" s="8"/>
      <c r="G9" s="58"/>
      <c r="H9" s="58"/>
    </row>
    <row r="10" spans="1:8" x14ac:dyDescent="0.25">
      <c r="A10" s="265" t="s">
        <v>534</v>
      </c>
      <c r="B10" s="9" t="s">
        <v>11</v>
      </c>
      <c r="C10" s="11"/>
      <c r="D10" s="11"/>
      <c r="E10" s="11"/>
      <c r="F10" s="11"/>
      <c r="G10" s="58"/>
      <c r="H10" s="58"/>
    </row>
    <row r="11" spans="1:8" x14ac:dyDescent="0.25">
      <c r="A11" s="265" t="s">
        <v>595</v>
      </c>
      <c r="B11" s="9" t="s">
        <v>12</v>
      </c>
      <c r="C11" s="11"/>
      <c r="D11" s="11"/>
      <c r="E11" s="11"/>
      <c r="F11" s="11"/>
      <c r="G11" s="58"/>
      <c r="H11" s="58"/>
    </row>
    <row r="12" spans="1:8" ht="22.5" x14ac:dyDescent="0.25">
      <c r="A12" s="265" t="s">
        <v>535</v>
      </c>
      <c r="B12" s="9" t="s">
        <v>13</v>
      </c>
      <c r="C12" s="11"/>
      <c r="D12" s="11"/>
      <c r="E12" s="11"/>
      <c r="F12" s="11"/>
      <c r="G12" s="58"/>
      <c r="H12" s="58"/>
    </row>
    <row r="13" spans="1:8" x14ac:dyDescent="0.25">
      <c r="A13" s="265" t="s">
        <v>536</v>
      </c>
      <c r="B13" s="9" t="s">
        <v>14</v>
      </c>
      <c r="C13" s="11"/>
      <c r="D13" s="11"/>
      <c r="E13" s="11"/>
      <c r="F13" s="11"/>
      <c r="G13" s="58"/>
      <c r="H13" s="58"/>
    </row>
    <row r="14" spans="1:8" x14ac:dyDescent="0.25">
      <c r="A14" s="265" t="s">
        <v>537</v>
      </c>
      <c r="B14" s="9" t="s">
        <v>15</v>
      </c>
      <c r="C14" s="11"/>
      <c r="D14" s="11"/>
      <c r="E14" s="11"/>
      <c r="F14" s="11"/>
      <c r="G14" s="58"/>
      <c r="H14" s="58"/>
    </row>
    <row r="15" spans="1:8" x14ac:dyDescent="0.25">
      <c r="A15" s="265" t="s">
        <v>538</v>
      </c>
      <c r="B15" s="9" t="s">
        <v>16</v>
      </c>
      <c r="C15" s="11"/>
      <c r="D15" s="11"/>
      <c r="E15" s="11"/>
      <c r="F15" s="11"/>
      <c r="G15" s="58"/>
      <c r="H15" s="58"/>
    </row>
    <row r="16" spans="1:8" x14ac:dyDescent="0.25">
      <c r="A16" s="265" t="s">
        <v>539</v>
      </c>
      <c r="B16" s="48"/>
      <c r="C16" s="50"/>
      <c r="D16" s="50"/>
      <c r="E16" s="50"/>
      <c r="F16" s="50"/>
      <c r="G16" s="58"/>
      <c r="H16" s="58"/>
    </row>
    <row r="17" spans="1:8" ht="21" x14ac:dyDescent="0.25">
      <c r="A17" s="208" t="s">
        <v>17</v>
      </c>
      <c r="B17" s="6" t="s">
        <v>18</v>
      </c>
      <c r="C17" s="7">
        <v>75383677</v>
      </c>
      <c r="D17" s="8"/>
      <c r="E17" s="8"/>
      <c r="F17" s="7">
        <v>75383677</v>
      </c>
      <c r="G17" s="59">
        <f>+G22</f>
        <v>75383677</v>
      </c>
      <c r="H17" s="59">
        <f t="shared" ref="H17" si="0">+H22</f>
        <v>0</v>
      </c>
    </row>
    <row r="18" spans="1:8" x14ac:dyDescent="0.25">
      <c r="A18" s="265" t="s">
        <v>540</v>
      </c>
      <c r="B18" s="9" t="s">
        <v>19</v>
      </c>
      <c r="C18" s="11"/>
      <c r="D18" s="11"/>
      <c r="E18" s="11"/>
      <c r="F18" s="11"/>
      <c r="G18" s="58">
        <f t="shared" ref="G18:G81" si="1">+F18</f>
        <v>0</v>
      </c>
      <c r="H18" s="58"/>
    </row>
    <row r="19" spans="1:8" x14ac:dyDescent="0.25">
      <c r="A19" s="265" t="s">
        <v>541</v>
      </c>
      <c r="B19" s="9" t="s">
        <v>20</v>
      </c>
      <c r="C19" s="11"/>
      <c r="D19" s="11"/>
      <c r="E19" s="11"/>
      <c r="F19" s="11"/>
      <c r="G19" s="58">
        <f t="shared" si="1"/>
        <v>0</v>
      </c>
      <c r="H19" s="58"/>
    </row>
    <row r="20" spans="1:8" ht="22.5" x14ac:dyDescent="0.25">
      <c r="A20" s="265" t="s">
        <v>542</v>
      </c>
      <c r="B20" s="9" t="s">
        <v>466</v>
      </c>
      <c r="C20" s="11"/>
      <c r="D20" s="11"/>
      <c r="E20" s="11"/>
      <c r="F20" s="11"/>
      <c r="G20" s="58">
        <f t="shared" si="1"/>
        <v>0</v>
      </c>
      <c r="H20" s="58"/>
    </row>
    <row r="21" spans="1:8" ht="22.5" x14ac:dyDescent="0.25">
      <c r="A21" s="265" t="s">
        <v>543</v>
      </c>
      <c r="B21" s="9" t="s">
        <v>467</v>
      </c>
      <c r="C21" s="11"/>
      <c r="D21" s="11"/>
      <c r="E21" s="11"/>
      <c r="F21" s="11"/>
      <c r="G21" s="58">
        <f t="shared" si="1"/>
        <v>0</v>
      </c>
      <c r="H21" s="58"/>
    </row>
    <row r="22" spans="1:8" x14ac:dyDescent="0.25">
      <c r="A22" s="265" t="s">
        <v>544</v>
      </c>
      <c r="B22" s="9" t="s">
        <v>23</v>
      </c>
      <c r="C22" s="10">
        <v>75383677</v>
      </c>
      <c r="D22" s="11"/>
      <c r="E22" s="11"/>
      <c r="F22" s="10">
        <v>75383677</v>
      </c>
      <c r="G22" s="58">
        <f t="shared" si="1"/>
        <v>75383677</v>
      </c>
      <c r="H22" s="58"/>
    </row>
    <row r="23" spans="1:8" x14ac:dyDescent="0.25">
      <c r="A23" s="265" t="s">
        <v>545</v>
      </c>
      <c r="B23" s="9" t="s">
        <v>24</v>
      </c>
      <c r="C23" s="11"/>
      <c r="D23" s="11"/>
      <c r="E23" s="11"/>
      <c r="F23" s="11"/>
      <c r="G23" s="58">
        <f t="shared" si="1"/>
        <v>0</v>
      </c>
      <c r="H23" s="58"/>
    </row>
    <row r="24" spans="1:8" ht="21" x14ac:dyDescent="0.25">
      <c r="A24" s="208" t="s">
        <v>25</v>
      </c>
      <c r="B24" s="6" t="s">
        <v>26</v>
      </c>
      <c r="C24" s="8"/>
      <c r="D24" s="8"/>
      <c r="E24" s="8"/>
      <c r="F24" s="8"/>
      <c r="G24" s="58">
        <f t="shared" si="1"/>
        <v>0</v>
      </c>
      <c r="H24" s="58"/>
    </row>
    <row r="25" spans="1:8" x14ac:dyDescent="0.25">
      <c r="A25" s="265" t="s">
        <v>546</v>
      </c>
      <c r="B25" s="9" t="s">
        <v>27</v>
      </c>
      <c r="C25" s="11"/>
      <c r="D25" s="11"/>
      <c r="E25" s="11"/>
      <c r="F25" s="11"/>
      <c r="G25" s="58">
        <f t="shared" si="1"/>
        <v>0</v>
      </c>
      <c r="H25" s="58"/>
    </row>
    <row r="26" spans="1:8" ht="22.5" x14ac:dyDescent="0.25">
      <c r="A26" s="265" t="s">
        <v>547</v>
      </c>
      <c r="B26" s="9" t="s">
        <v>28</v>
      </c>
      <c r="C26" s="11"/>
      <c r="D26" s="11"/>
      <c r="E26" s="11"/>
      <c r="F26" s="11"/>
      <c r="G26" s="58">
        <f t="shared" si="1"/>
        <v>0</v>
      </c>
      <c r="H26" s="58"/>
    </row>
    <row r="27" spans="1:8" ht="22.5" x14ac:dyDescent="0.25">
      <c r="A27" s="265" t="s">
        <v>548</v>
      </c>
      <c r="B27" s="9" t="s">
        <v>468</v>
      </c>
      <c r="C27" s="11"/>
      <c r="D27" s="11"/>
      <c r="E27" s="11"/>
      <c r="F27" s="11"/>
      <c r="G27" s="58">
        <f t="shared" si="1"/>
        <v>0</v>
      </c>
      <c r="H27" s="58"/>
    </row>
    <row r="28" spans="1:8" ht="22.5" x14ac:dyDescent="0.25">
      <c r="A28" s="265" t="s">
        <v>549</v>
      </c>
      <c r="B28" s="9" t="s">
        <v>469</v>
      </c>
      <c r="C28" s="11"/>
      <c r="D28" s="11"/>
      <c r="E28" s="11"/>
      <c r="F28" s="11"/>
      <c r="G28" s="58">
        <f t="shared" si="1"/>
        <v>0</v>
      </c>
      <c r="H28" s="58"/>
    </row>
    <row r="29" spans="1:8" x14ac:dyDescent="0.25">
      <c r="A29" s="265" t="s">
        <v>550</v>
      </c>
      <c r="B29" s="9" t="s">
        <v>31</v>
      </c>
      <c r="C29" s="11"/>
      <c r="D29" s="11"/>
      <c r="E29" s="11"/>
      <c r="F29" s="11"/>
      <c r="G29" s="58">
        <f t="shared" si="1"/>
        <v>0</v>
      </c>
      <c r="H29" s="58"/>
    </row>
    <row r="30" spans="1:8" x14ac:dyDescent="0.25">
      <c r="A30" s="265" t="s">
        <v>551</v>
      </c>
      <c r="B30" s="9" t="s">
        <v>32</v>
      </c>
      <c r="C30" s="11"/>
      <c r="D30" s="11"/>
      <c r="E30" s="11"/>
      <c r="F30" s="11"/>
      <c r="G30" s="58">
        <f t="shared" si="1"/>
        <v>0</v>
      </c>
      <c r="H30" s="58"/>
    </row>
    <row r="31" spans="1:8" x14ac:dyDescent="0.25">
      <c r="A31" s="208" t="s">
        <v>33</v>
      </c>
      <c r="B31" s="6" t="s">
        <v>34</v>
      </c>
      <c r="C31" s="8"/>
      <c r="D31" s="8"/>
      <c r="E31" s="8"/>
      <c r="F31" s="8"/>
      <c r="G31" s="58">
        <f t="shared" si="1"/>
        <v>0</v>
      </c>
      <c r="H31" s="58"/>
    </row>
    <row r="32" spans="1:8" x14ac:dyDescent="0.25">
      <c r="A32" s="265" t="s">
        <v>552</v>
      </c>
      <c r="B32" s="9" t="s">
        <v>35</v>
      </c>
      <c r="C32" s="11"/>
      <c r="D32" s="11"/>
      <c r="E32" s="11"/>
      <c r="F32" s="11"/>
      <c r="G32" s="58">
        <f t="shared" si="1"/>
        <v>0</v>
      </c>
      <c r="H32" s="58"/>
    </row>
    <row r="33" spans="1:8" x14ac:dyDescent="0.25">
      <c r="A33" s="265" t="s">
        <v>553</v>
      </c>
      <c r="B33" s="9" t="s">
        <v>36</v>
      </c>
      <c r="C33" s="11"/>
      <c r="D33" s="11"/>
      <c r="E33" s="11"/>
      <c r="F33" s="11"/>
      <c r="G33" s="58">
        <f t="shared" si="1"/>
        <v>0</v>
      </c>
      <c r="H33" s="58"/>
    </row>
    <row r="34" spans="1:8" x14ac:dyDescent="0.25">
      <c r="A34" s="265" t="s">
        <v>554</v>
      </c>
      <c r="B34" s="9" t="s">
        <v>37</v>
      </c>
      <c r="C34" s="11"/>
      <c r="D34" s="11"/>
      <c r="E34" s="11"/>
      <c r="F34" s="11"/>
      <c r="G34" s="58">
        <f t="shared" si="1"/>
        <v>0</v>
      </c>
      <c r="H34" s="58"/>
    </row>
    <row r="35" spans="1:8" x14ac:dyDescent="0.25">
      <c r="A35" s="265" t="s">
        <v>555</v>
      </c>
      <c r="B35" s="9" t="s">
        <v>38</v>
      </c>
      <c r="C35" s="11"/>
      <c r="D35" s="11"/>
      <c r="E35" s="11"/>
      <c r="F35" s="11"/>
      <c r="G35" s="58">
        <f t="shared" si="1"/>
        <v>0</v>
      </c>
      <c r="H35" s="58"/>
    </row>
    <row r="36" spans="1:8" x14ac:dyDescent="0.25">
      <c r="A36" s="265" t="s">
        <v>556</v>
      </c>
      <c r="B36" s="9" t="s">
        <v>39</v>
      </c>
      <c r="C36" s="11"/>
      <c r="D36" s="11"/>
      <c r="E36" s="11"/>
      <c r="F36" s="11"/>
      <c r="G36" s="58">
        <f t="shared" si="1"/>
        <v>0</v>
      </c>
      <c r="H36" s="58"/>
    </row>
    <row r="37" spans="1:8" x14ac:dyDescent="0.25">
      <c r="A37" s="265" t="s">
        <v>557</v>
      </c>
      <c r="B37" s="9" t="s">
        <v>40</v>
      </c>
      <c r="C37" s="11"/>
      <c r="D37" s="11"/>
      <c r="E37" s="11"/>
      <c r="F37" s="11"/>
      <c r="G37" s="58">
        <f t="shared" si="1"/>
        <v>0</v>
      </c>
      <c r="H37" s="58"/>
    </row>
    <row r="38" spans="1:8" x14ac:dyDescent="0.25">
      <c r="A38" s="208" t="s">
        <v>41</v>
      </c>
      <c r="B38" s="6" t="s">
        <v>42</v>
      </c>
      <c r="C38" s="7">
        <v>11611000</v>
      </c>
      <c r="D38" s="8"/>
      <c r="E38" s="8"/>
      <c r="F38" s="7">
        <v>11611000</v>
      </c>
      <c r="G38" s="59">
        <f>+G40+G43+G44+G46+G48</f>
        <v>11611000</v>
      </c>
      <c r="H38" s="59">
        <f t="shared" ref="H38" si="2">+H40+H43+H44+H46+H48</f>
        <v>11611000</v>
      </c>
    </row>
    <row r="39" spans="1:8" x14ac:dyDescent="0.25">
      <c r="A39" s="265" t="s">
        <v>558</v>
      </c>
      <c r="B39" s="9" t="s">
        <v>43</v>
      </c>
      <c r="C39" s="11"/>
      <c r="D39" s="11"/>
      <c r="E39" s="11"/>
      <c r="F39" s="11"/>
      <c r="G39" s="58">
        <f t="shared" si="1"/>
        <v>0</v>
      </c>
      <c r="H39" s="58"/>
    </row>
    <row r="40" spans="1:8" x14ac:dyDescent="0.25">
      <c r="A40" s="265" t="s">
        <v>559</v>
      </c>
      <c r="B40" s="9" t="s">
        <v>44</v>
      </c>
      <c r="C40" s="10">
        <v>4200000</v>
      </c>
      <c r="D40" s="11"/>
      <c r="E40" s="11"/>
      <c r="F40" s="10">
        <v>4200000</v>
      </c>
      <c r="G40" s="58">
        <f t="shared" si="1"/>
        <v>4200000</v>
      </c>
      <c r="H40" s="58">
        <v>4200000</v>
      </c>
    </row>
    <row r="41" spans="1:8" x14ac:dyDescent="0.25">
      <c r="A41" s="265" t="s">
        <v>560</v>
      </c>
      <c r="B41" s="9" t="s">
        <v>45</v>
      </c>
      <c r="C41" s="11"/>
      <c r="D41" s="11"/>
      <c r="E41" s="11"/>
      <c r="F41" s="11"/>
      <c r="G41" s="58">
        <f t="shared" si="1"/>
        <v>0</v>
      </c>
      <c r="H41" s="58"/>
    </row>
    <row r="42" spans="1:8" x14ac:dyDescent="0.25">
      <c r="A42" s="265" t="s">
        <v>561</v>
      </c>
      <c r="B42" s="9" t="s">
        <v>46</v>
      </c>
      <c r="C42" s="11"/>
      <c r="D42" s="11"/>
      <c r="E42" s="11"/>
      <c r="F42" s="11"/>
      <c r="G42" s="58">
        <f t="shared" si="1"/>
        <v>0</v>
      </c>
      <c r="H42" s="58"/>
    </row>
    <row r="43" spans="1:8" x14ac:dyDescent="0.25">
      <c r="A43" s="265" t="s">
        <v>562</v>
      </c>
      <c r="B43" s="9" t="s">
        <v>47</v>
      </c>
      <c r="C43" s="10">
        <v>6200000</v>
      </c>
      <c r="D43" s="11"/>
      <c r="E43" s="11"/>
      <c r="F43" s="10">
        <v>6200000</v>
      </c>
      <c r="G43" s="58">
        <f t="shared" si="1"/>
        <v>6200000</v>
      </c>
      <c r="H43" s="58">
        <v>6200000</v>
      </c>
    </row>
    <row r="44" spans="1:8" x14ac:dyDescent="0.25">
      <c r="A44" s="265" t="s">
        <v>563</v>
      </c>
      <c r="B44" s="9" t="s">
        <v>48</v>
      </c>
      <c r="C44" s="10">
        <v>1200000</v>
      </c>
      <c r="D44" s="11"/>
      <c r="E44" s="11"/>
      <c r="F44" s="10">
        <v>1200000</v>
      </c>
      <c r="G44" s="58">
        <f t="shared" si="1"/>
        <v>1200000</v>
      </c>
      <c r="H44" s="58">
        <v>1200000</v>
      </c>
    </row>
    <row r="45" spans="1:8" x14ac:dyDescent="0.25">
      <c r="A45" s="265" t="s">
        <v>564</v>
      </c>
      <c r="B45" s="9" t="s">
        <v>49</v>
      </c>
      <c r="C45" s="11"/>
      <c r="D45" s="11"/>
      <c r="E45" s="11"/>
      <c r="F45" s="11"/>
      <c r="G45" s="58">
        <f t="shared" si="1"/>
        <v>0</v>
      </c>
      <c r="H45" s="58"/>
    </row>
    <row r="46" spans="1:8" x14ac:dyDescent="0.25">
      <c r="A46" s="265" t="s">
        <v>565</v>
      </c>
      <c r="B46" s="9" t="s">
        <v>50</v>
      </c>
      <c r="C46" s="10">
        <v>1000</v>
      </c>
      <c r="D46" s="11"/>
      <c r="E46" s="11"/>
      <c r="F46" s="10">
        <v>1000</v>
      </c>
      <c r="G46" s="58">
        <f t="shared" si="1"/>
        <v>1000</v>
      </c>
      <c r="H46" s="58">
        <v>1000</v>
      </c>
    </row>
    <row r="47" spans="1:8" x14ac:dyDescent="0.25">
      <c r="A47" s="265" t="s">
        <v>566</v>
      </c>
      <c r="B47" s="9" t="s">
        <v>51</v>
      </c>
      <c r="C47" s="11"/>
      <c r="D47" s="11"/>
      <c r="E47" s="11"/>
      <c r="F47" s="11"/>
      <c r="G47" s="58">
        <f t="shared" si="1"/>
        <v>0</v>
      </c>
      <c r="H47" s="58"/>
    </row>
    <row r="48" spans="1:8" x14ac:dyDescent="0.25">
      <c r="A48" s="265" t="s">
        <v>567</v>
      </c>
      <c r="B48" s="9" t="s">
        <v>52</v>
      </c>
      <c r="C48" s="10">
        <v>10000</v>
      </c>
      <c r="D48" s="11"/>
      <c r="E48" s="11"/>
      <c r="F48" s="10">
        <v>10000</v>
      </c>
      <c r="G48" s="58">
        <f t="shared" si="1"/>
        <v>10000</v>
      </c>
      <c r="H48" s="58">
        <v>10000</v>
      </c>
    </row>
    <row r="49" spans="1:8" x14ac:dyDescent="0.25">
      <c r="A49" s="208" t="s">
        <v>53</v>
      </c>
      <c r="B49" s="6" t="s">
        <v>54</v>
      </c>
      <c r="C49" s="8"/>
      <c r="D49" s="8"/>
      <c r="E49" s="8"/>
      <c r="F49" s="8"/>
      <c r="G49" s="58">
        <f t="shared" si="1"/>
        <v>0</v>
      </c>
      <c r="H49" s="58"/>
    </row>
    <row r="50" spans="1:8" x14ac:dyDescent="0.25">
      <c r="A50" s="265" t="s">
        <v>568</v>
      </c>
      <c r="B50" s="9" t="s">
        <v>55</v>
      </c>
      <c r="C50" s="11"/>
      <c r="D50" s="11"/>
      <c r="E50" s="11"/>
      <c r="F50" s="11"/>
      <c r="G50" s="58">
        <f t="shared" si="1"/>
        <v>0</v>
      </c>
      <c r="H50" s="58"/>
    </row>
    <row r="51" spans="1:8" x14ac:dyDescent="0.25">
      <c r="A51" s="265" t="s">
        <v>569</v>
      </c>
      <c r="B51" s="9" t="s">
        <v>56</v>
      </c>
      <c r="C51" s="11"/>
      <c r="D51" s="11"/>
      <c r="E51" s="11"/>
      <c r="F51" s="11"/>
      <c r="G51" s="58">
        <f t="shared" si="1"/>
        <v>0</v>
      </c>
      <c r="H51" s="58"/>
    </row>
    <row r="52" spans="1:8" x14ac:dyDescent="0.25">
      <c r="A52" s="265" t="s">
        <v>570</v>
      </c>
      <c r="B52" s="9" t="s">
        <v>57</v>
      </c>
      <c r="C52" s="11"/>
      <c r="D52" s="11"/>
      <c r="E52" s="11"/>
      <c r="F52" s="11"/>
      <c r="G52" s="58">
        <f t="shared" si="1"/>
        <v>0</v>
      </c>
      <c r="H52" s="58"/>
    </row>
    <row r="53" spans="1:8" x14ac:dyDescent="0.25">
      <c r="A53" s="265" t="s">
        <v>571</v>
      </c>
      <c r="B53" s="9" t="s">
        <v>58</v>
      </c>
      <c r="C53" s="11"/>
      <c r="D53" s="11"/>
      <c r="E53" s="11"/>
      <c r="F53" s="11"/>
      <c r="G53" s="58">
        <f t="shared" si="1"/>
        <v>0</v>
      </c>
      <c r="H53" s="58"/>
    </row>
    <row r="54" spans="1:8" x14ac:dyDescent="0.25">
      <c r="A54" s="265" t="s">
        <v>572</v>
      </c>
      <c r="B54" s="9" t="s">
        <v>59</v>
      </c>
      <c r="C54" s="11"/>
      <c r="D54" s="11"/>
      <c r="E54" s="11"/>
      <c r="F54" s="11"/>
      <c r="G54" s="58">
        <f t="shared" si="1"/>
        <v>0</v>
      </c>
      <c r="H54" s="58"/>
    </row>
    <row r="55" spans="1:8" x14ac:dyDescent="0.25">
      <c r="A55" s="208" t="s">
        <v>60</v>
      </c>
      <c r="B55" s="6" t="s">
        <v>61</v>
      </c>
      <c r="C55" s="8"/>
      <c r="D55" s="8"/>
      <c r="E55" s="8"/>
      <c r="F55" s="8"/>
      <c r="G55" s="58">
        <f t="shared" si="1"/>
        <v>0</v>
      </c>
      <c r="H55" s="58"/>
    </row>
    <row r="56" spans="1:8" ht="22.5" x14ac:dyDescent="0.25">
      <c r="A56" s="265" t="s">
        <v>573</v>
      </c>
      <c r="B56" s="9" t="s">
        <v>62</v>
      </c>
      <c r="C56" s="11"/>
      <c r="D56" s="11"/>
      <c r="E56" s="11"/>
      <c r="F56" s="11"/>
      <c r="G56" s="58">
        <f t="shared" si="1"/>
        <v>0</v>
      </c>
      <c r="H56" s="58"/>
    </row>
    <row r="57" spans="1:8" ht="22.5" x14ac:dyDescent="0.25">
      <c r="A57" s="265" t="s">
        <v>574</v>
      </c>
      <c r="B57" s="9" t="s">
        <v>63</v>
      </c>
      <c r="C57" s="11"/>
      <c r="D57" s="11"/>
      <c r="E57" s="11"/>
      <c r="F57" s="11"/>
      <c r="G57" s="58">
        <f t="shared" si="1"/>
        <v>0</v>
      </c>
      <c r="H57" s="58"/>
    </row>
    <row r="58" spans="1:8" x14ac:dyDescent="0.25">
      <c r="A58" s="265" t="s">
        <v>575</v>
      </c>
      <c r="B58" s="9" t="s">
        <v>64</v>
      </c>
      <c r="C58" s="11"/>
      <c r="D58" s="11"/>
      <c r="E58" s="11"/>
      <c r="F58" s="11"/>
      <c r="G58" s="58">
        <f t="shared" si="1"/>
        <v>0</v>
      </c>
      <c r="H58" s="58"/>
    </row>
    <row r="59" spans="1:8" x14ac:dyDescent="0.25">
      <c r="A59" s="265" t="s">
        <v>576</v>
      </c>
      <c r="B59" s="9" t="s">
        <v>65</v>
      </c>
      <c r="C59" s="11"/>
      <c r="D59" s="11"/>
      <c r="E59" s="11"/>
      <c r="F59" s="11"/>
      <c r="G59" s="58">
        <f t="shared" si="1"/>
        <v>0</v>
      </c>
      <c r="H59" s="58"/>
    </row>
    <row r="60" spans="1:8" x14ac:dyDescent="0.25">
      <c r="A60" s="208" t="s">
        <v>66</v>
      </c>
      <c r="B60" s="6" t="s">
        <v>67</v>
      </c>
      <c r="C60" s="8"/>
      <c r="D60" s="8"/>
      <c r="E60" s="8"/>
      <c r="F60" s="8"/>
      <c r="G60" s="58">
        <f t="shared" si="1"/>
        <v>0</v>
      </c>
      <c r="H60" s="58"/>
    </row>
    <row r="61" spans="1:8" ht="22.5" x14ac:dyDescent="0.25">
      <c r="A61" s="265" t="s">
        <v>577</v>
      </c>
      <c r="B61" s="9" t="s">
        <v>68</v>
      </c>
      <c r="C61" s="11"/>
      <c r="D61" s="11"/>
      <c r="E61" s="11"/>
      <c r="F61" s="11"/>
      <c r="G61" s="58">
        <f t="shared" si="1"/>
        <v>0</v>
      </c>
      <c r="H61" s="58"/>
    </row>
    <row r="62" spans="1:8" ht="22.5" x14ac:dyDescent="0.25">
      <c r="A62" s="265" t="s">
        <v>578</v>
      </c>
      <c r="B62" s="9" t="s">
        <v>69</v>
      </c>
      <c r="C62" s="11"/>
      <c r="D62" s="11"/>
      <c r="E62" s="11"/>
      <c r="F62" s="11"/>
      <c r="G62" s="58">
        <f t="shared" si="1"/>
        <v>0</v>
      </c>
      <c r="H62" s="58"/>
    </row>
    <row r="63" spans="1:8" x14ac:dyDescent="0.25">
      <c r="A63" s="265" t="s">
        <v>579</v>
      </c>
      <c r="B63" s="9" t="s">
        <v>70</v>
      </c>
      <c r="C63" s="11"/>
      <c r="D63" s="11"/>
      <c r="E63" s="11"/>
      <c r="F63" s="11"/>
      <c r="G63" s="58">
        <f t="shared" si="1"/>
        <v>0</v>
      </c>
      <c r="H63" s="58"/>
    </row>
    <row r="64" spans="1:8" x14ac:dyDescent="0.25">
      <c r="A64" s="265" t="s">
        <v>580</v>
      </c>
      <c r="B64" s="9" t="s">
        <v>71</v>
      </c>
      <c r="C64" s="11"/>
      <c r="D64" s="11"/>
      <c r="E64" s="11"/>
      <c r="F64" s="11"/>
      <c r="G64" s="58">
        <f t="shared" si="1"/>
        <v>0</v>
      </c>
      <c r="H64" s="58"/>
    </row>
    <row r="65" spans="1:8" x14ac:dyDescent="0.25">
      <c r="A65" s="208" t="s">
        <v>72</v>
      </c>
      <c r="B65" s="6" t="s">
        <v>73</v>
      </c>
      <c r="C65" s="7">
        <v>86994677</v>
      </c>
      <c r="D65" s="8"/>
      <c r="E65" s="8"/>
      <c r="F65" s="7">
        <v>86994677</v>
      </c>
      <c r="G65" s="59">
        <f>+G17+G38+G49</f>
        <v>86994677</v>
      </c>
      <c r="H65" s="59">
        <f t="shared" ref="H65" si="3">+H17+H38+H49</f>
        <v>11611000</v>
      </c>
    </row>
    <row r="66" spans="1:8" ht="21" x14ac:dyDescent="0.25">
      <c r="A66" s="208" t="s">
        <v>470</v>
      </c>
      <c r="B66" s="6" t="s">
        <v>75</v>
      </c>
      <c r="C66" s="8"/>
      <c r="D66" s="8"/>
      <c r="E66" s="8"/>
      <c r="F66" s="8"/>
      <c r="G66" s="58">
        <f t="shared" si="1"/>
        <v>0</v>
      </c>
      <c r="H66" s="58"/>
    </row>
    <row r="67" spans="1:8" x14ac:dyDescent="0.25">
      <c r="A67" s="265" t="s">
        <v>633</v>
      </c>
      <c r="B67" s="9" t="s">
        <v>76</v>
      </c>
      <c r="C67" s="11"/>
      <c r="D67" s="11"/>
      <c r="E67" s="11"/>
      <c r="F67" s="11"/>
      <c r="G67" s="58">
        <f t="shared" si="1"/>
        <v>0</v>
      </c>
      <c r="H67" s="58"/>
    </row>
    <row r="68" spans="1:8" ht="22.5" x14ac:dyDescent="0.25">
      <c r="A68" s="265" t="s">
        <v>582</v>
      </c>
      <c r="B68" s="9" t="s">
        <v>77</v>
      </c>
      <c r="C68" s="11"/>
      <c r="D68" s="11"/>
      <c r="E68" s="11"/>
      <c r="F68" s="11"/>
      <c r="G68" s="58">
        <f t="shared" si="1"/>
        <v>0</v>
      </c>
      <c r="H68" s="58"/>
    </row>
    <row r="69" spans="1:8" x14ac:dyDescent="0.25">
      <c r="A69" s="265" t="s">
        <v>583</v>
      </c>
      <c r="B69" s="9" t="s">
        <v>471</v>
      </c>
      <c r="C69" s="11"/>
      <c r="D69" s="11"/>
      <c r="E69" s="11"/>
      <c r="F69" s="11"/>
      <c r="G69" s="58">
        <f t="shared" si="1"/>
        <v>0</v>
      </c>
      <c r="H69" s="58"/>
    </row>
    <row r="70" spans="1:8" x14ac:dyDescent="0.25">
      <c r="A70" s="208" t="s">
        <v>79</v>
      </c>
      <c r="B70" s="6" t="s">
        <v>80</v>
      </c>
      <c r="C70" s="8"/>
      <c r="D70" s="8"/>
      <c r="E70" s="8"/>
      <c r="F70" s="8"/>
      <c r="G70" s="58">
        <f t="shared" si="1"/>
        <v>0</v>
      </c>
      <c r="H70" s="58"/>
    </row>
    <row r="71" spans="1:8" x14ac:dyDescent="0.25">
      <c r="A71" s="265" t="s">
        <v>584</v>
      </c>
      <c r="B71" s="9" t="s">
        <v>81</v>
      </c>
      <c r="C71" s="11"/>
      <c r="D71" s="11"/>
      <c r="E71" s="11"/>
      <c r="F71" s="11"/>
      <c r="G71" s="58">
        <f t="shared" si="1"/>
        <v>0</v>
      </c>
      <c r="H71" s="58"/>
    </row>
    <row r="72" spans="1:8" x14ac:dyDescent="0.25">
      <c r="A72" s="265" t="s">
        <v>585</v>
      </c>
      <c r="B72" s="9" t="s">
        <v>82</v>
      </c>
      <c r="C72" s="11"/>
      <c r="D72" s="11"/>
      <c r="E72" s="11"/>
      <c r="F72" s="11"/>
      <c r="G72" s="58">
        <f t="shared" si="1"/>
        <v>0</v>
      </c>
      <c r="H72" s="58"/>
    </row>
    <row r="73" spans="1:8" x14ac:dyDescent="0.25">
      <c r="A73" s="265" t="s">
        <v>586</v>
      </c>
      <c r="B73" s="9" t="s">
        <v>83</v>
      </c>
      <c r="C73" s="11"/>
      <c r="D73" s="11"/>
      <c r="E73" s="11"/>
      <c r="F73" s="11"/>
      <c r="G73" s="58">
        <f t="shared" si="1"/>
        <v>0</v>
      </c>
      <c r="H73" s="58"/>
    </row>
    <row r="74" spans="1:8" x14ac:dyDescent="0.25">
      <c r="A74" s="265" t="s">
        <v>587</v>
      </c>
      <c r="B74" s="9" t="s">
        <v>84</v>
      </c>
      <c r="C74" s="11"/>
      <c r="D74" s="11"/>
      <c r="E74" s="11"/>
      <c r="F74" s="11"/>
      <c r="G74" s="58">
        <f t="shared" si="1"/>
        <v>0</v>
      </c>
      <c r="H74" s="58"/>
    </row>
    <row r="75" spans="1:8" x14ac:dyDescent="0.25">
      <c r="A75" s="208" t="s">
        <v>85</v>
      </c>
      <c r="B75" s="6" t="s">
        <v>86</v>
      </c>
      <c r="C75" s="7">
        <v>800000</v>
      </c>
      <c r="D75" s="8"/>
      <c r="E75" s="8"/>
      <c r="F75" s="7">
        <v>800000</v>
      </c>
      <c r="G75" s="59">
        <f>+G76</f>
        <v>800000</v>
      </c>
      <c r="H75" s="59">
        <f t="shared" ref="H75" si="4">+H76</f>
        <v>1842145</v>
      </c>
    </row>
    <row r="76" spans="1:8" x14ac:dyDescent="0.25">
      <c r="A76" s="265" t="s">
        <v>588</v>
      </c>
      <c r="B76" s="9" t="s">
        <v>87</v>
      </c>
      <c r="C76" s="10">
        <v>800000</v>
      </c>
      <c r="D76" s="11"/>
      <c r="E76" s="11"/>
      <c r="F76" s="10">
        <v>800000</v>
      </c>
      <c r="G76" s="58">
        <f t="shared" si="1"/>
        <v>800000</v>
      </c>
      <c r="H76" s="58">
        <v>1842145</v>
      </c>
    </row>
    <row r="77" spans="1:8" x14ac:dyDescent="0.25">
      <c r="A77" s="265" t="s">
        <v>589</v>
      </c>
      <c r="B77" s="9" t="s">
        <v>88</v>
      </c>
      <c r="C77" s="11"/>
      <c r="D77" s="11"/>
      <c r="E77" s="11"/>
      <c r="F77" s="11"/>
      <c r="G77" s="58">
        <f t="shared" si="1"/>
        <v>0</v>
      </c>
      <c r="H77" s="58"/>
    </row>
    <row r="78" spans="1:8" x14ac:dyDescent="0.25">
      <c r="A78" s="208" t="s">
        <v>89</v>
      </c>
      <c r="B78" s="6" t="s">
        <v>90</v>
      </c>
      <c r="C78" s="8"/>
      <c r="D78" s="8"/>
      <c r="E78" s="8"/>
      <c r="F78" s="8"/>
      <c r="G78" s="58">
        <f t="shared" si="1"/>
        <v>0</v>
      </c>
      <c r="H78" s="58"/>
    </row>
    <row r="79" spans="1:8" x14ac:dyDescent="0.25">
      <c r="A79" s="265" t="s">
        <v>590</v>
      </c>
      <c r="B79" s="9" t="s">
        <v>91</v>
      </c>
      <c r="C79" s="11"/>
      <c r="D79" s="11"/>
      <c r="E79" s="11"/>
      <c r="F79" s="11"/>
      <c r="G79" s="58">
        <f t="shared" si="1"/>
        <v>0</v>
      </c>
      <c r="H79" s="58"/>
    </row>
    <row r="80" spans="1:8" x14ac:dyDescent="0.25">
      <c r="A80" s="265" t="s">
        <v>591</v>
      </c>
      <c r="B80" s="9" t="s">
        <v>92</v>
      </c>
      <c r="C80" s="11"/>
      <c r="D80" s="11"/>
      <c r="E80" s="11"/>
      <c r="F80" s="11"/>
      <c r="G80" s="58">
        <f t="shared" si="1"/>
        <v>0</v>
      </c>
      <c r="H80" s="58"/>
    </row>
    <row r="81" spans="1:8" x14ac:dyDescent="0.25">
      <c r="A81" s="265" t="s">
        <v>592</v>
      </c>
      <c r="B81" s="9" t="s">
        <v>93</v>
      </c>
      <c r="C81" s="11"/>
      <c r="D81" s="11"/>
      <c r="E81" s="11"/>
      <c r="F81" s="11"/>
      <c r="G81" s="58">
        <f t="shared" si="1"/>
        <v>0</v>
      </c>
      <c r="H81" s="58"/>
    </row>
    <row r="82" spans="1:8" x14ac:dyDescent="0.25">
      <c r="A82" s="265" t="s">
        <v>593</v>
      </c>
      <c r="B82" s="201" t="s">
        <v>498</v>
      </c>
      <c r="C82" s="41"/>
      <c r="D82" s="41"/>
      <c r="E82" s="41"/>
      <c r="F82" s="41"/>
      <c r="G82" s="58"/>
      <c r="H82" s="58"/>
    </row>
    <row r="83" spans="1:8" x14ac:dyDescent="0.25">
      <c r="A83" s="208" t="s">
        <v>94</v>
      </c>
      <c r="B83" s="6" t="s">
        <v>95</v>
      </c>
      <c r="C83" s="8"/>
      <c r="D83" s="8"/>
      <c r="E83" s="8"/>
      <c r="F83" s="8"/>
      <c r="G83" s="58">
        <f t="shared" ref="G83:G88" si="5">+F83</f>
        <v>0</v>
      </c>
      <c r="H83" s="58">
        <v>75383677</v>
      </c>
    </row>
    <row r="84" spans="1:8" x14ac:dyDescent="0.25">
      <c r="A84" s="265" t="s">
        <v>96</v>
      </c>
      <c r="B84" s="9" t="s">
        <v>97</v>
      </c>
      <c r="C84" s="11"/>
      <c r="D84" s="11"/>
      <c r="E84" s="11"/>
      <c r="F84" s="11"/>
      <c r="G84" s="58">
        <f t="shared" si="5"/>
        <v>0</v>
      </c>
      <c r="H84" s="58"/>
    </row>
    <row r="85" spans="1:8" x14ac:dyDescent="0.25">
      <c r="A85" s="265" t="s">
        <v>98</v>
      </c>
      <c r="B85" s="9" t="s">
        <v>99</v>
      </c>
      <c r="C85" s="11"/>
      <c r="D85" s="11"/>
      <c r="E85" s="11"/>
      <c r="F85" s="11"/>
      <c r="G85" s="58">
        <f t="shared" si="5"/>
        <v>0</v>
      </c>
      <c r="H85" s="58"/>
    </row>
    <row r="86" spans="1:8" x14ac:dyDescent="0.25">
      <c r="A86" s="265" t="s">
        <v>100</v>
      </c>
      <c r="B86" s="9" t="s">
        <v>101</v>
      </c>
      <c r="C86" s="11"/>
      <c r="D86" s="11"/>
      <c r="E86" s="11"/>
      <c r="F86" s="11"/>
      <c r="G86" s="58">
        <f t="shared" si="5"/>
        <v>0</v>
      </c>
      <c r="H86" s="58"/>
    </row>
    <row r="87" spans="1:8" x14ac:dyDescent="0.25">
      <c r="A87" s="265" t="s">
        <v>102</v>
      </c>
      <c r="B87" s="9" t="s">
        <v>103</v>
      </c>
      <c r="C87" s="11"/>
      <c r="D87" s="11"/>
      <c r="E87" s="11"/>
      <c r="F87" s="11"/>
      <c r="G87" s="58">
        <f t="shared" si="5"/>
        <v>0</v>
      </c>
      <c r="H87" s="58"/>
    </row>
    <row r="88" spans="1:8" ht="21" x14ac:dyDescent="0.25">
      <c r="A88" s="208" t="s">
        <v>104</v>
      </c>
      <c r="B88" s="6" t="s">
        <v>105</v>
      </c>
      <c r="C88" s="8"/>
      <c r="D88" s="8"/>
      <c r="E88" s="8"/>
      <c r="F88" s="8"/>
      <c r="G88" s="58">
        <f t="shared" si="5"/>
        <v>0</v>
      </c>
      <c r="H88" s="58"/>
    </row>
    <row r="89" spans="1:8" ht="21" x14ac:dyDescent="0.25">
      <c r="A89" s="208" t="s">
        <v>106</v>
      </c>
      <c r="B89" s="6" t="s">
        <v>107</v>
      </c>
      <c r="C89" s="7">
        <v>800000</v>
      </c>
      <c r="D89" s="8"/>
      <c r="E89" s="8"/>
      <c r="F89" s="7">
        <v>800000</v>
      </c>
      <c r="G89" s="59">
        <f>+G75+G78+G83+G88</f>
        <v>800000</v>
      </c>
      <c r="H89" s="59">
        <f t="shared" ref="H89" si="6">+H75+H78+H83+H88</f>
        <v>77225822</v>
      </c>
    </row>
    <row r="90" spans="1:8" x14ac:dyDescent="0.25">
      <c r="A90" s="208" t="s">
        <v>108</v>
      </c>
      <c r="B90" s="6" t="s">
        <v>472</v>
      </c>
      <c r="C90" s="7">
        <v>87794677</v>
      </c>
      <c r="D90" s="8"/>
      <c r="E90" s="8"/>
      <c r="F90" s="7">
        <v>87794677</v>
      </c>
      <c r="G90" s="59">
        <f>+F90</f>
        <v>87794677</v>
      </c>
      <c r="H90" s="59">
        <f>+H65+H89</f>
        <v>88836822</v>
      </c>
    </row>
    <row r="91" spans="1:8" x14ac:dyDescent="0.25">
      <c r="A91" s="269"/>
      <c r="B91" s="15"/>
      <c r="C91" s="15"/>
      <c r="D91" s="15"/>
      <c r="E91" s="15"/>
      <c r="F91" s="15"/>
    </row>
    <row r="92" spans="1:8" x14ac:dyDescent="0.25">
      <c r="A92" s="270"/>
      <c r="B92" s="3"/>
      <c r="C92" s="15"/>
      <c r="D92" s="15"/>
      <c r="E92" s="15"/>
      <c r="F92" s="15"/>
    </row>
    <row r="93" spans="1:8" x14ac:dyDescent="0.25">
      <c r="A93" s="264"/>
      <c r="B93" s="2"/>
      <c r="C93" s="1"/>
      <c r="D93" s="1"/>
      <c r="E93" s="1"/>
      <c r="F93" s="36"/>
      <c r="H93" s="36" t="s">
        <v>2</v>
      </c>
    </row>
    <row r="94" spans="1:8" x14ac:dyDescent="0.25">
      <c r="A94" s="355" t="s">
        <v>464</v>
      </c>
      <c r="B94" s="286" t="s">
        <v>465</v>
      </c>
      <c r="C94" s="287" t="s">
        <v>4</v>
      </c>
      <c r="D94" s="287"/>
      <c r="E94" s="287"/>
      <c r="F94" s="287"/>
      <c r="G94" s="286" t="s">
        <v>617</v>
      </c>
      <c r="H94" s="286" t="s">
        <v>635</v>
      </c>
    </row>
    <row r="95" spans="1:8" ht="21" x14ac:dyDescent="0.25">
      <c r="A95" s="355"/>
      <c r="B95" s="286"/>
      <c r="C95" s="38" t="s">
        <v>5</v>
      </c>
      <c r="D95" s="38" t="s">
        <v>6</v>
      </c>
      <c r="E95" s="38" t="s">
        <v>7</v>
      </c>
      <c r="F95" s="4" t="s">
        <v>8</v>
      </c>
      <c r="G95" s="286"/>
      <c r="H95" s="286"/>
    </row>
    <row r="96" spans="1:8" x14ac:dyDescent="0.25">
      <c r="A96" s="208">
        <v>1</v>
      </c>
      <c r="B96" s="4">
        <v>2</v>
      </c>
      <c r="C96" s="4">
        <v>3</v>
      </c>
      <c r="D96" s="4">
        <v>4</v>
      </c>
      <c r="E96" s="4">
        <v>5</v>
      </c>
      <c r="F96" s="53">
        <v>6</v>
      </c>
      <c r="G96" s="203">
        <v>7</v>
      </c>
      <c r="H96" s="203">
        <v>8</v>
      </c>
    </row>
    <row r="97" spans="1:10" x14ac:dyDescent="0.25">
      <c r="A97" s="286" t="s">
        <v>175</v>
      </c>
      <c r="B97" s="286"/>
      <c r="C97" s="286"/>
      <c r="D97" s="286"/>
      <c r="E97" s="286"/>
      <c r="F97" s="299"/>
      <c r="G97" s="58"/>
      <c r="H97" s="58"/>
    </row>
    <row r="98" spans="1:10" x14ac:dyDescent="0.25">
      <c r="A98" s="208" t="s">
        <v>9</v>
      </c>
      <c r="B98" s="6" t="s">
        <v>112</v>
      </c>
      <c r="C98" s="7">
        <v>87388277</v>
      </c>
      <c r="D98" s="8"/>
      <c r="E98" s="8"/>
      <c r="F98" s="67">
        <v>87388277</v>
      </c>
      <c r="G98" s="59">
        <f>+G99+G100+G101+G102</f>
        <v>87388277</v>
      </c>
      <c r="H98" s="59">
        <f t="shared" ref="H98" si="7">+H99+H100+H101+H102</f>
        <v>88380422</v>
      </c>
    </row>
    <row r="99" spans="1:10" x14ac:dyDescent="0.25">
      <c r="A99" s="265" t="s">
        <v>534</v>
      </c>
      <c r="B99" s="9" t="s">
        <v>113</v>
      </c>
      <c r="C99" s="10">
        <v>54773035</v>
      </c>
      <c r="D99" s="11"/>
      <c r="E99" s="11"/>
      <c r="F99" s="68">
        <v>54773035</v>
      </c>
      <c r="G99" s="58">
        <f t="shared" ref="G99:G155" si="8">+F99</f>
        <v>54773035</v>
      </c>
      <c r="H99" s="58">
        <f>+G99</f>
        <v>54773035</v>
      </c>
    </row>
    <row r="100" spans="1:10" x14ac:dyDescent="0.25">
      <c r="A100" s="265" t="s">
        <v>595</v>
      </c>
      <c r="B100" s="9" t="s">
        <v>114</v>
      </c>
      <c r="C100" s="10">
        <v>10680742</v>
      </c>
      <c r="D100" s="11"/>
      <c r="E100" s="11"/>
      <c r="F100" s="68">
        <v>10680742</v>
      </c>
      <c r="G100" s="58">
        <f t="shared" si="8"/>
        <v>10680742</v>
      </c>
      <c r="H100" s="58">
        <f t="shared" ref="H100:H113" si="9">+G100</f>
        <v>10680742</v>
      </c>
    </row>
    <row r="101" spans="1:10" x14ac:dyDescent="0.25">
      <c r="A101" s="265" t="s">
        <v>535</v>
      </c>
      <c r="B101" s="9" t="s">
        <v>115</v>
      </c>
      <c r="C101" s="10">
        <v>18534500</v>
      </c>
      <c r="D101" s="11"/>
      <c r="E101" s="11"/>
      <c r="F101" s="68">
        <v>18534500</v>
      </c>
      <c r="G101" s="58">
        <f t="shared" si="8"/>
        <v>18534500</v>
      </c>
      <c r="H101" s="58">
        <v>19526645</v>
      </c>
      <c r="J101" s="55"/>
    </row>
    <row r="102" spans="1:10" x14ac:dyDescent="0.25">
      <c r="A102" s="265" t="s">
        <v>536</v>
      </c>
      <c r="B102" s="9" t="s">
        <v>116</v>
      </c>
      <c r="C102" s="10">
        <v>3400000</v>
      </c>
      <c r="D102" s="11"/>
      <c r="E102" s="11"/>
      <c r="F102" s="68">
        <v>3400000</v>
      </c>
      <c r="G102" s="58">
        <f t="shared" si="8"/>
        <v>3400000</v>
      </c>
      <c r="H102" s="58">
        <f t="shared" si="9"/>
        <v>3400000</v>
      </c>
    </row>
    <row r="103" spans="1:10" x14ac:dyDescent="0.25">
      <c r="A103" s="265" t="s">
        <v>537</v>
      </c>
      <c r="B103" s="9" t="s">
        <v>117</v>
      </c>
      <c r="C103" s="11"/>
      <c r="D103" s="11"/>
      <c r="E103" s="11"/>
      <c r="F103" s="69"/>
      <c r="G103" s="58">
        <f t="shared" si="8"/>
        <v>0</v>
      </c>
      <c r="H103" s="58">
        <f t="shared" si="9"/>
        <v>0</v>
      </c>
    </row>
    <row r="104" spans="1:10" x14ac:dyDescent="0.25">
      <c r="A104" s="265" t="s">
        <v>538</v>
      </c>
      <c r="B104" s="9" t="s">
        <v>118</v>
      </c>
      <c r="C104" s="11"/>
      <c r="D104" s="11"/>
      <c r="E104" s="11"/>
      <c r="F104" s="69"/>
      <c r="G104" s="58">
        <f t="shared" si="8"/>
        <v>0</v>
      </c>
      <c r="H104" s="58">
        <f t="shared" si="9"/>
        <v>0</v>
      </c>
    </row>
    <row r="105" spans="1:10" x14ac:dyDescent="0.25">
      <c r="A105" s="265" t="s">
        <v>539</v>
      </c>
      <c r="B105" s="12" t="s">
        <v>119</v>
      </c>
      <c r="C105" s="11"/>
      <c r="D105" s="11"/>
      <c r="E105" s="11"/>
      <c r="F105" s="69"/>
      <c r="G105" s="58">
        <f t="shared" si="8"/>
        <v>0</v>
      </c>
      <c r="H105" s="58">
        <f t="shared" si="9"/>
        <v>0</v>
      </c>
    </row>
    <row r="106" spans="1:10" ht="22.5" x14ac:dyDescent="0.25">
      <c r="A106" s="265" t="s">
        <v>596</v>
      </c>
      <c r="B106" s="9" t="s">
        <v>120</v>
      </c>
      <c r="C106" s="11"/>
      <c r="D106" s="11"/>
      <c r="E106" s="11"/>
      <c r="F106" s="69"/>
      <c r="G106" s="58">
        <f t="shared" si="8"/>
        <v>0</v>
      </c>
      <c r="H106" s="58">
        <f t="shared" si="9"/>
        <v>0</v>
      </c>
    </row>
    <row r="107" spans="1:10" ht="22.5" x14ac:dyDescent="0.25">
      <c r="A107" s="265" t="s">
        <v>597</v>
      </c>
      <c r="B107" s="9" t="s">
        <v>121</v>
      </c>
      <c r="C107" s="11"/>
      <c r="D107" s="11"/>
      <c r="E107" s="11"/>
      <c r="F107" s="69"/>
      <c r="G107" s="58">
        <f t="shared" si="8"/>
        <v>0</v>
      </c>
      <c r="H107" s="58">
        <f t="shared" si="9"/>
        <v>0</v>
      </c>
    </row>
    <row r="108" spans="1:10" x14ac:dyDescent="0.25">
      <c r="A108" s="265" t="s">
        <v>598</v>
      </c>
      <c r="B108" s="12" t="s">
        <v>122</v>
      </c>
      <c r="C108" s="11"/>
      <c r="D108" s="11"/>
      <c r="E108" s="11"/>
      <c r="F108" s="69"/>
      <c r="G108" s="58">
        <f t="shared" si="8"/>
        <v>0</v>
      </c>
      <c r="H108" s="58">
        <f t="shared" si="9"/>
        <v>0</v>
      </c>
    </row>
    <row r="109" spans="1:10" x14ac:dyDescent="0.25">
      <c r="A109" s="265" t="s">
        <v>599</v>
      </c>
      <c r="B109" s="12" t="s">
        <v>123</v>
      </c>
      <c r="C109" s="11"/>
      <c r="D109" s="11"/>
      <c r="E109" s="11"/>
      <c r="F109" s="69"/>
      <c r="G109" s="58">
        <f t="shared" si="8"/>
        <v>0</v>
      </c>
      <c r="H109" s="58">
        <f t="shared" si="9"/>
        <v>0</v>
      </c>
    </row>
    <row r="110" spans="1:10" ht="22.5" x14ac:dyDescent="0.25">
      <c r="A110" s="265" t="s">
        <v>600</v>
      </c>
      <c r="B110" s="9" t="s">
        <v>124</v>
      </c>
      <c r="C110" s="11"/>
      <c r="D110" s="11"/>
      <c r="E110" s="11"/>
      <c r="F110" s="69"/>
      <c r="G110" s="58">
        <f t="shared" si="8"/>
        <v>0</v>
      </c>
      <c r="H110" s="58">
        <f t="shared" si="9"/>
        <v>0</v>
      </c>
    </row>
    <row r="111" spans="1:10" x14ac:dyDescent="0.25">
      <c r="A111" s="265" t="s">
        <v>601</v>
      </c>
      <c r="B111" s="9" t="s">
        <v>125</v>
      </c>
      <c r="C111" s="11"/>
      <c r="D111" s="11"/>
      <c r="E111" s="11"/>
      <c r="F111" s="69"/>
      <c r="G111" s="58">
        <f t="shared" si="8"/>
        <v>0</v>
      </c>
      <c r="H111" s="58">
        <f t="shared" si="9"/>
        <v>0</v>
      </c>
    </row>
    <row r="112" spans="1:10" x14ac:dyDescent="0.25">
      <c r="A112" s="265" t="s">
        <v>602</v>
      </c>
      <c r="B112" s="9" t="s">
        <v>126</v>
      </c>
      <c r="C112" s="11"/>
      <c r="D112" s="11"/>
      <c r="E112" s="11"/>
      <c r="F112" s="69"/>
      <c r="G112" s="58">
        <f t="shared" si="8"/>
        <v>0</v>
      </c>
      <c r="H112" s="58">
        <f t="shared" si="9"/>
        <v>0</v>
      </c>
    </row>
    <row r="113" spans="1:8" ht="22.5" x14ac:dyDescent="0.25">
      <c r="A113" s="265" t="s">
        <v>603</v>
      </c>
      <c r="B113" s="9" t="s">
        <v>127</v>
      </c>
      <c r="C113" s="11"/>
      <c r="D113" s="11"/>
      <c r="E113" s="11"/>
      <c r="F113" s="69"/>
      <c r="G113" s="58">
        <f t="shared" si="8"/>
        <v>0</v>
      </c>
      <c r="H113" s="58">
        <f t="shared" si="9"/>
        <v>0</v>
      </c>
    </row>
    <row r="114" spans="1:8" x14ac:dyDescent="0.25">
      <c r="A114" s="208" t="s">
        <v>17</v>
      </c>
      <c r="B114" s="6" t="s">
        <v>128</v>
      </c>
      <c r="C114" s="7">
        <v>406400</v>
      </c>
      <c r="D114" s="8"/>
      <c r="E114" s="8"/>
      <c r="F114" s="67">
        <v>406400</v>
      </c>
      <c r="G114" s="59">
        <f>+G115</f>
        <v>406400</v>
      </c>
      <c r="H114" s="59">
        <v>456400</v>
      </c>
    </row>
    <row r="115" spans="1:8" x14ac:dyDescent="0.25">
      <c r="A115" s="265" t="s">
        <v>540</v>
      </c>
      <c r="B115" s="9" t="s">
        <v>129</v>
      </c>
      <c r="C115" s="10">
        <v>406400</v>
      </c>
      <c r="D115" s="11"/>
      <c r="E115" s="11"/>
      <c r="F115" s="68">
        <v>406400</v>
      </c>
      <c r="G115" s="58">
        <v>406400</v>
      </c>
      <c r="H115" s="58">
        <v>456400</v>
      </c>
    </row>
    <row r="116" spans="1:8" x14ac:dyDescent="0.25">
      <c r="A116" s="265" t="s">
        <v>541</v>
      </c>
      <c r="B116" s="9" t="s">
        <v>130</v>
      </c>
      <c r="C116" s="11"/>
      <c r="D116" s="11"/>
      <c r="E116" s="11"/>
      <c r="F116" s="69"/>
      <c r="G116" s="58">
        <f t="shared" si="8"/>
        <v>0</v>
      </c>
      <c r="H116" s="58"/>
    </row>
    <row r="117" spans="1:8" x14ac:dyDescent="0.25">
      <c r="A117" s="265" t="s">
        <v>542</v>
      </c>
      <c r="B117" s="9" t="s">
        <v>131</v>
      </c>
      <c r="C117" s="11"/>
      <c r="D117" s="11"/>
      <c r="E117" s="11"/>
      <c r="F117" s="69"/>
      <c r="G117" s="58">
        <f t="shared" si="8"/>
        <v>0</v>
      </c>
      <c r="H117" s="58"/>
    </row>
    <row r="118" spans="1:8" x14ac:dyDescent="0.25">
      <c r="A118" s="265" t="s">
        <v>543</v>
      </c>
      <c r="B118" s="9" t="s">
        <v>132</v>
      </c>
      <c r="C118" s="11"/>
      <c r="D118" s="11"/>
      <c r="E118" s="11"/>
      <c r="F118" s="69"/>
      <c r="G118" s="58">
        <f t="shared" si="8"/>
        <v>0</v>
      </c>
      <c r="H118" s="58"/>
    </row>
    <row r="119" spans="1:8" x14ac:dyDescent="0.25">
      <c r="A119" s="265" t="s">
        <v>544</v>
      </c>
      <c r="B119" s="9" t="s">
        <v>133</v>
      </c>
      <c r="C119" s="11"/>
      <c r="D119" s="11"/>
      <c r="E119" s="11"/>
      <c r="F119" s="69"/>
      <c r="G119" s="58">
        <f t="shared" si="8"/>
        <v>0</v>
      </c>
      <c r="H119" s="58"/>
    </row>
    <row r="120" spans="1:8" ht="22.5" x14ac:dyDescent="0.25">
      <c r="A120" s="265" t="s">
        <v>545</v>
      </c>
      <c r="B120" s="9" t="s">
        <v>134</v>
      </c>
      <c r="C120" s="11"/>
      <c r="D120" s="11"/>
      <c r="E120" s="11"/>
      <c r="F120" s="69"/>
      <c r="G120" s="58">
        <f t="shared" si="8"/>
        <v>0</v>
      </c>
      <c r="H120" s="58"/>
    </row>
    <row r="121" spans="1:8" ht="22.5" x14ac:dyDescent="0.25">
      <c r="A121" s="265" t="s">
        <v>604</v>
      </c>
      <c r="B121" s="9" t="s">
        <v>135</v>
      </c>
      <c r="C121" s="11"/>
      <c r="D121" s="11"/>
      <c r="E121" s="11"/>
      <c r="F121" s="69"/>
      <c r="G121" s="58">
        <f t="shared" si="8"/>
        <v>0</v>
      </c>
      <c r="H121" s="58"/>
    </row>
    <row r="122" spans="1:8" ht="22.5" x14ac:dyDescent="0.25">
      <c r="A122" s="265" t="s">
        <v>605</v>
      </c>
      <c r="B122" s="9" t="s">
        <v>121</v>
      </c>
      <c r="C122" s="11"/>
      <c r="D122" s="11"/>
      <c r="E122" s="11"/>
      <c r="F122" s="69"/>
      <c r="G122" s="58">
        <f t="shared" si="8"/>
        <v>0</v>
      </c>
      <c r="H122" s="58"/>
    </row>
    <row r="123" spans="1:8" x14ac:dyDescent="0.25">
      <c r="A123" s="265" t="s">
        <v>606</v>
      </c>
      <c r="B123" s="9" t="s">
        <v>136</v>
      </c>
      <c r="C123" s="11"/>
      <c r="D123" s="11"/>
      <c r="E123" s="11"/>
      <c r="F123" s="69"/>
      <c r="G123" s="58">
        <f t="shared" si="8"/>
        <v>0</v>
      </c>
      <c r="H123" s="58"/>
    </row>
    <row r="124" spans="1:8" x14ac:dyDescent="0.25">
      <c r="A124" s="265" t="s">
        <v>607</v>
      </c>
      <c r="B124" s="9" t="s">
        <v>137</v>
      </c>
      <c r="C124" s="11"/>
      <c r="D124" s="11"/>
      <c r="E124" s="11"/>
      <c r="F124" s="69"/>
      <c r="G124" s="58">
        <f t="shared" si="8"/>
        <v>0</v>
      </c>
      <c r="H124" s="58"/>
    </row>
    <row r="125" spans="1:8" ht="22.5" x14ac:dyDescent="0.25">
      <c r="A125" s="265" t="s">
        <v>608</v>
      </c>
      <c r="B125" s="9" t="s">
        <v>124</v>
      </c>
      <c r="C125" s="11"/>
      <c r="D125" s="11"/>
      <c r="E125" s="11"/>
      <c r="F125" s="69"/>
      <c r="G125" s="58">
        <f t="shared" si="8"/>
        <v>0</v>
      </c>
      <c r="H125" s="58"/>
    </row>
    <row r="126" spans="1:8" x14ac:dyDescent="0.25">
      <c r="A126" s="265" t="s">
        <v>609</v>
      </c>
      <c r="B126" s="9" t="s">
        <v>138</v>
      </c>
      <c r="C126" s="11"/>
      <c r="D126" s="11"/>
      <c r="E126" s="11"/>
      <c r="F126" s="69"/>
      <c r="G126" s="58">
        <f t="shared" si="8"/>
        <v>0</v>
      </c>
      <c r="H126" s="58"/>
    </row>
    <row r="127" spans="1:8" ht="22.5" x14ac:dyDescent="0.25">
      <c r="A127" s="265" t="s">
        <v>610</v>
      </c>
      <c r="B127" s="9" t="s">
        <v>139</v>
      </c>
      <c r="C127" s="11"/>
      <c r="D127" s="11"/>
      <c r="E127" s="11"/>
      <c r="F127" s="69"/>
      <c r="G127" s="58">
        <f t="shared" si="8"/>
        <v>0</v>
      </c>
      <c r="H127" s="58"/>
    </row>
    <row r="128" spans="1:8" x14ac:dyDescent="0.25">
      <c r="A128" s="208" t="s">
        <v>25</v>
      </c>
      <c r="B128" s="6" t="s">
        <v>140</v>
      </c>
      <c r="C128" s="8"/>
      <c r="D128" s="8"/>
      <c r="E128" s="8"/>
      <c r="F128" s="70"/>
      <c r="G128" s="58">
        <f t="shared" si="8"/>
        <v>0</v>
      </c>
      <c r="H128" s="58"/>
    </row>
    <row r="129" spans="1:8" x14ac:dyDescent="0.25">
      <c r="A129" s="265" t="s">
        <v>546</v>
      </c>
      <c r="B129" s="9" t="s">
        <v>141</v>
      </c>
      <c r="C129" s="11"/>
      <c r="D129" s="11"/>
      <c r="E129" s="11"/>
      <c r="F129" s="69"/>
      <c r="G129" s="58">
        <f t="shared" si="8"/>
        <v>0</v>
      </c>
      <c r="H129" s="58"/>
    </row>
    <row r="130" spans="1:8" x14ac:dyDescent="0.25">
      <c r="A130" s="265" t="s">
        <v>547</v>
      </c>
      <c r="B130" s="9" t="s">
        <v>142</v>
      </c>
      <c r="C130" s="11"/>
      <c r="D130" s="11"/>
      <c r="E130" s="11"/>
      <c r="F130" s="69"/>
      <c r="G130" s="58">
        <f t="shared" si="8"/>
        <v>0</v>
      </c>
      <c r="H130" s="58"/>
    </row>
    <row r="131" spans="1:8" x14ac:dyDescent="0.25">
      <c r="A131" s="208" t="s">
        <v>143</v>
      </c>
      <c r="B131" s="6" t="s">
        <v>144</v>
      </c>
      <c r="C131" s="7">
        <v>87794677</v>
      </c>
      <c r="D131" s="8"/>
      <c r="E131" s="8"/>
      <c r="F131" s="67">
        <v>87794677</v>
      </c>
      <c r="G131" s="59">
        <f>+G98+G114</f>
        <v>87794677</v>
      </c>
      <c r="H131" s="59">
        <f t="shared" ref="H131" si="10">+H98+H114</f>
        <v>88836822</v>
      </c>
    </row>
    <row r="132" spans="1:8" ht="21" x14ac:dyDescent="0.25">
      <c r="A132" s="208" t="s">
        <v>41</v>
      </c>
      <c r="B132" s="6" t="s">
        <v>145</v>
      </c>
      <c r="C132" s="8"/>
      <c r="D132" s="8"/>
      <c r="E132" s="8"/>
      <c r="F132" s="70"/>
      <c r="G132" s="58">
        <f t="shared" si="8"/>
        <v>0</v>
      </c>
      <c r="H132" s="58"/>
    </row>
    <row r="133" spans="1:8" x14ac:dyDescent="0.25">
      <c r="A133" s="265" t="s">
        <v>558</v>
      </c>
      <c r="B133" s="9" t="s">
        <v>474</v>
      </c>
      <c r="C133" s="11"/>
      <c r="D133" s="11"/>
      <c r="E133" s="11"/>
      <c r="F133" s="69"/>
      <c r="G133" s="58">
        <f t="shared" si="8"/>
        <v>0</v>
      </c>
      <c r="H133" s="58"/>
    </row>
    <row r="134" spans="1:8" ht="22.5" x14ac:dyDescent="0.25">
      <c r="A134" s="265" t="s">
        <v>559</v>
      </c>
      <c r="B134" s="9" t="s">
        <v>475</v>
      </c>
      <c r="C134" s="11"/>
      <c r="D134" s="11"/>
      <c r="E134" s="11"/>
      <c r="F134" s="69"/>
      <c r="G134" s="58">
        <f t="shared" si="8"/>
        <v>0</v>
      </c>
      <c r="H134" s="58"/>
    </row>
    <row r="135" spans="1:8" x14ac:dyDescent="0.25">
      <c r="A135" s="265" t="s">
        <v>560</v>
      </c>
      <c r="B135" s="9" t="s">
        <v>476</v>
      </c>
      <c r="C135" s="11"/>
      <c r="D135" s="11"/>
      <c r="E135" s="11"/>
      <c r="F135" s="69"/>
      <c r="G135" s="58">
        <f t="shared" si="8"/>
        <v>0</v>
      </c>
      <c r="H135" s="58"/>
    </row>
    <row r="136" spans="1:8" x14ac:dyDescent="0.25">
      <c r="A136" s="208" t="s">
        <v>53</v>
      </c>
      <c r="B136" s="6" t="s">
        <v>149</v>
      </c>
      <c r="C136" s="8"/>
      <c r="D136" s="8"/>
      <c r="E136" s="8"/>
      <c r="F136" s="70"/>
      <c r="G136" s="58">
        <f t="shared" si="8"/>
        <v>0</v>
      </c>
      <c r="H136" s="58"/>
    </row>
    <row r="137" spans="1:8" x14ac:dyDescent="0.25">
      <c r="A137" s="265" t="s">
        <v>568</v>
      </c>
      <c r="B137" s="9" t="s">
        <v>150</v>
      </c>
      <c r="C137" s="11"/>
      <c r="D137" s="11"/>
      <c r="E137" s="11"/>
      <c r="F137" s="69"/>
      <c r="G137" s="58">
        <f t="shared" si="8"/>
        <v>0</v>
      </c>
      <c r="H137" s="58"/>
    </row>
    <row r="138" spans="1:8" x14ac:dyDescent="0.25">
      <c r="A138" s="265" t="s">
        <v>569</v>
      </c>
      <c r="B138" s="9" t="s">
        <v>151</v>
      </c>
      <c r="C138" s="11"/>
      <c r="D138" s="11"/>
      <c r="E138" s="11"/>
      <c r="F138" s="69"/>
      <c r="G138" s="58">
        <f t="shared" si="8"/>
        <v>0</v>
      </c>
      <c r="H138" s="58"/>
    </row>
    <row r="139" spans="1:8" x14ac:dyDescent="0.25">
      <c r="A139" s="265" t="s">
        <v>570</v>
      </c>
      <c r="B139" s="9" t="s">
        <v>152</v>
      </c>
      <c r="C139" s="11"/>
      <c r="D139" s="11"/>
      <c r="E139" s="11"/>
      <c r="F139" s="69"/>
      <c r="G139" s="58">
        <f t="shared" si="8"/>
        <v>0</v>
      </c>
      <c r="H139" s="58"/>
    </row>
    <row r="140" spans="1:8" x14ac:dyDescent="0.25">
      <c r="A140" s="265" t="s">
        <v>571</v>
      </c>
      <c r="B140" s="9" t="s">
        <v>153</v>
      </c>
      <c r="C140" s="11"/>
      <c r="D140" s="11"/>
      <c r="E140" s="11"/>
      <c r="F140" s="69"/>
      <c r="G140" s="58">
        <f t="shared" si="8"/>
        <v>0</v>
      </c>
      <c r="H140" s="58"/>
    </row>
    <row r="141" spans="1:8" x14ac:dyDescent="0.25">
      <c r="A141" s="208" t="s">
        <v>154</v>
      </c>
      <c r="B141" s="6" t="s">
        <v>155</v>
      </c>
      <c r="C141" s="8"/>
      <c r="D141" s="8"/>
      <c r="E141" s="8"/>
      <c r="F141" s="70"/>
      <c r="G141" s="58">
        <f t="shared" si="8"/>
        <v>0</v>
      </c>
      <c r="H141" s="58"/>
    </row>
    <row r="142" spans="1:8" x14ac:dyDescent="0.25">
      <c r="A142" s="265" t="s">
        <v>573</v>
      </c>
      <c r="B142" s="9" t="s">
        <v>156</v>
      </c>
      <c r="C142" s="11"/>
      <c r="D142" s="11"/>
      <c r="E142" s="11"/>
      <c r="F142" s="69"/>
      <c r="G142" s="58">
        <f t="shared" si="8"/>
        <v>0</v>
      </c>
      <c r="H142" s="58"/>
    </row>
    <row r="143" spans="1:8" x14ac:dyDescent="0.25">
      <c r="A143" s="265" t="s">
        <v>574</v>
      </c>
      <c r="B143" s="9" t="s">
        <v>157</v>
      </c>
      <c r="C143" s="11"/>
      <c r="D143" s="11"/>
      <c r="E143" s="11"/>
      <c r="F143" s="69"/>
      <c r="G143" s="58">
        <f t="shared" si="8"/>
        <v>0</v>
      </c>
      <c r="H143" s="58"/>
    </row>
    <row r="144" spans="1:8" x14ac:dyDescent="0.25">
      <c r="A144" s="265" t="s">
        <v>575</v>
      </c>
      <c r="B144" s="9" t="s">
        <v>158</v>
      </c>
      <c r="C144" s="11"/>
      <c r="D144" s="11"/>
      <c r="E144" s="11"/>
      <c r="F144" s="69"/>
      <c r="G144" s="58">
        <f t="shared" si="8"/>
        <v>0</v>
      </c>
      <c r="H144" s="58"/>
    </row>
    <row r="145" spans="1:8" x14ac:dyDescent="0.25">
      <c r="A145" s="265" t="s">
        <v>576</v>
      </c>
      <c r="B145" s="9" t="s">
        <v>159</v>
      </c>
      <c r="C145" s="11"/>
      <c r="D145" s="11"/>
      <c r="E145" s="11"/>
      <c r="F145" s="69"/>
      <c r="G145" s="58">
        <f t="shared" si="8"/>
        <v>0</v>
      </c>
      <c r="H145" s="58"/>
    </row>
    <row r="146" spans="1:8" x14ac:dyDescent="0.25">
      <c r="A146" s="208" t="s">
        <v>66</v>
      </c>
      <c r="B146" s="6" t="s">
        <v>160</v>
      </c>
      <c r="C146" s="8"/>
      <c r="D146" s="8"/>
      <c r="E146" s="8"/>
      <c r="F146" s="70"/>
      <c r="G146" s="58">
        <f t="shared" si="8"/>
        <v>0</v>
      </c>
      <c r="H146" s="58"/>
    </row>
    <row r="147" spans="1:8" x14ac:dyDescent="0.25">
      <c r="A147" s="265" t="s">
        <v>577</v>
      </c>
      <c r="B147" s="9" t="s">
        <v>477</v>
      </c>
      <c r="C147" s="11"/>
      <c r="D147" s="11"/>
      <c r="E147" s="11"/>
      <c r="F147" s="69"/>
      <c r="G147" s="58">
        <f t="shared" si="8"/>
        <v>0</v>
      </c>
      <c r="H147" s="58"/>
    </row>
    <row r="148" spans="1:8" x14ac:dyDescent="0.25">
      <c r="A148" s="265" t="s">
        <v>578</v>
      </c>
      <c r="B148" s="9" t="s">
        <v>478</v>
      </c>
      <c r="C148" s="11"/>
      <c r="D148" s="11"/>
      <c r="E148" s="11"/>
      <c r="F148" s="69"/>
      <c r="G148" s="58">
        <f t="shared" si="8"/>
        <v>0</v>
      </c>
      <c r="H148" s="58"/>
    </row>
    <row r="149" spans="1:8" x14ac:dyDescent="0.25">
      <c r="A149" s="265" t="s">
        <v>579</v>
      </c>
      <c r="B149" s="9" t="s">
        <v>479</v>
      </c>
      <c r="C149" s="11"/>
      <c r="D149" s="11"/>
      <c r="E149" s="11"/>
      <c r="F149" s="69"/>
      <c r="G149" s="58">
        <f t="shared" si="8"/>
        <v>0</v>
      </c>
      <c r="H149" s="58"/>
    </row>
    <row r="150" spans="1:8" x14ac:dyDescent="0.25">
      <c r="A150" s="265" t="s">
        <v>580</v>
      </c>
      <c r="B150" s="9" t="s">
        <v>480</v>
      </c>
      <c r="C150" s="11"/>
      <c r="D150" s="11"/>
      <c r="E150" s="11"/>
      <c r="F150" s="69"/>
      <c r="G150" s="58">
        <f t="shared" si="8"/>
        <v>0</v>
      </c>
      <c r="H150" s="58"/>
    </row>
    <row r="151" spans="1:8" x14ac:dyDescent="0.25">
      <c r="A151" s="208" t="s">
        <v>72</v>
      </c>
      <c r="B151" s="6" t="s">
        <v>165</v>
      </c>
      <c r="C151" s="8"/>
      <c r="D151" s="8"/>
      <c r="E151" s="8"/>
      <c r="F151" s="70"/>
      <c r="G151" s="58">
        <f t="shared" si="8"/>
        <v>0</v>
      </c>
      <c r="H151" s="58"/>
    </row>
    <row r="152" spans="1:8" x14ac:dyDescent="0.25">
      <c r="A152" s="208" t="s">
        <v>166</v>
      </c>
      <c r="B152" s="6" t="s">
        <v>167</v>
      </c>
      <c r="C152" s="7">
        <v>87794677</v>
      </c>
      <c r="D152" s="8"/>
      <c r="E152" s="8"/>
      <c r="F152" s="67">
        <v>87794677</v>
      </c>
      <c r="G152" s="59">
        <f>+G131+G151</f>
        <v>87794677</v>
      </c>
      <c r="H152" s="59">
        <f t="shared" ref="H152" si="11">+H131+H151</f>
        <v>88836822</v>
      </c>
    </row>
    <row r="153" spans="1:8" ht="15.75" thickBot="1" x14ac:dyDescent="0.3">
      <c r="A153" s="269"/>
      <c r="B153" s="15"/>
      <c r="C153" s="15"/>
      <c r="D153" s="15"/>
      <c r="E153" s="15"/>
      <c r="F153" s="15"/>
      <c r="G153" s="58">
        <f t="shared" si="8"/>
        <v>0</v>
      </c>
      <c r="H153" s="58"/>
    </row>
    <row r="154" spans="1:8" ht="15.75" thickBot="1" x14ac:dyDescent="0.3">
      <c r="A154" s="356" t="s">
        <v>484</v>
      </c>
      <c r="B154" s="357"/>
      <c r="C154" s="358">
        <v>18</v>
      </c>
      <c r="D154" s="359"/>
      <c r="E154" s="359"/>
      <c r="F154" s="359"/>
      <c r="G154" s="58">
        <f t="shared" si="8"/>
        <v>0</v>
      </c>
      <c r="H154" s="58"/>
    </row>
    <row r="155" spans="1:8" ht="15.75" thickBot="1" x14ac:dyDescent="0.3">
      <c r="A155" s="356" t="s">
        <v>485</v>
      </c>
      <c r="B155" s="357"/>
      <c r="C155" s="358">
        <v>0</v>
      </c>
      <c r="D155" s="359"/>
      <c r="E155" s="359"/>
      <c r="F155" s="359"/>
      <c r="G155" s="58">
        <f t="shared" si="8"/>
        <v>0</v>
      </c>
      <c r="H155" s="58"/>
    </row>
    <row r="156" spans="1:8" ht="15.75" x14ac:dyDescent="0.25">
      <c r="A156" s="271"/>
    </row>
    <row r="159" spans="1:8" x14ac:dyDescent="0.25">
      <c r="H159" s="56">
        <f>+H152-H90</f>
        <v>0</v>
      </c>
    </row>
  </sheetData>
  <mergeCells count="19">
    <mergeCell ref="A1:F1"/>
    <mergeCell ref="A5:A6"/>
    <mergeCell ref="B5:B6"/>
    <mergeCell ref="C5:F5"/>
    <mergeCell ref="B2:H2"/>
    <mergeCell ref="B3:H3"/>
    <mergeCell ref="H5:H6"/>
    <mergeCell ref="G94:G95"/>
    <mergeCell ref="H94:H95"/>
    <mergeCell ref="G5:G6"/>
    <mergeCell ref="A155:B155"/>
    <mergeCell ref="C155:F155"/>
    <mergeCell ref="A94:A95"/>
    <mergeCell ref="B94:B95"/>
    <mergeCell ref="C94:F94"/>
    <mergeCell ref="A97:F97"/>
    <mergeCell ref="A154:B154"/>
    <mergeCell ref="C154:F154"/>
    <mergeCell ref="A8:F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opLeftCell="A73" workbookViewId="0">
      <selection activeCell="H108" sqref="H108"/>
    </sheetView>
  </sheetViews>
  <sheetFormatPr defaultRowHeight="15" x14ac:dyDescent="0.25"/>
  <cols>
    <col min="1" max="1" width="8.7109375" style="281" bestFit="1" customWidth="1"/>
    <col min="2" max="2" width="42.5703125" style="133" bestFit="1" customWidth="1"/>
    <col min="3" max="3" width="10" style="133" bestFit="1" customWidth="1"/>
    <col min="4" max="4" width="11.5703125" style="133" customWidth="1"/>
    <col min="5" max="5" width="10.7109375" style="133" customWidth="1"/>
    <col min="6" max="6" width="11.42578125" style="133" customWidth="1"/>
    <col min="7" max="8" width="14.85546875" style="151" customWidth="1"/>
    <col min="9" max="16384" width="9.140625" style="133"/>
  </cols>
  <sheetData>
    <row r="1" spans="1:8" ht="15.75" x14ac:dyDescent="0.25">
      <c r="A1" s="272"/>
    </row>
    <row r="2" spans="1:8" x14ac:dyDescent="0.25">
      <c r="A2" s="364" t="s">
        <v>613</v>
      </c>
      <c r="B2" s="364"/>
      <c r="C2" s="364"/>
      <c r="D2" s="364"/>
      <c r="E2" s="364"/>
      <c r="F2" s="364"/>
    </row>
    <row r="3" spans="1:8" x14ac:dyDescent="0.25">
      <c r="A3" s="273" t="s">
        <v>176</v>
      </c>
      <c r="B3" s="337" t="s">
        <v>488</v>
      </c>
      <c r="C3" s="337"/>
      <c r="D3" s="337"/>
      <c r="E3" s="337"/>
      <c r="F3" s="337"/>
      <c r="G3" s="337"/>
      <c r="H3" s="337"/>
    </row>
    <row r="4" spans="1:8" ht="21" x14ac:dyDescent="0.25">
      <c r="A4" s="273" t="s">
        <v>462</v>
      </c>
      <c r="B4" s="337" t="s">
        <v>463</v>
      </c>
      <c r="C4" s="337"/>
      <c r="D4" s="337"/>
      <c r="E4" s="337"/>
      <c r="F4" s="337"/>
      <c r="G4" s="337"/>
      <c r="H4" s="337"/>
    </row>
    <row r="5" spans="1:8" x14ac:dyDescent="0.25">
      <c r="A5" s="274"/>
      <c r="B5" s="161"/>
      <c r="C5" s="162"/>
      <c r="D5" s="162"/>
      <c r="E5" s="162"/>
      <c r="F5" s="163"/>
      <c r="H5" s="163" t="s">
        <v>2</v>
      </c>
    </row>
    <row r="6" spans="1:8" ht="15" customHeight="1" x14ac:dyDescent="0.25">
      <c r="A6" s="363" t="s">
        <v>464</v>
      </c>
      <c r="B6" s="338" t="s">
        <v>465</v>
      </c>
      <c r="C6" s="337" t="s">
        <v>4</v>
      </c>
      <c r="D6" s="337"/>
      <c r="E6" s="337"/>
      <c r="F6" s="337"/>
      <c r="G6" s="286" t="s">
        <v>617</v>
      </c>
      <c r="H6" s="286" t="s">
        <v>635</v>
      </c>
    </row>
    <row r="7" spans="1:8" ht="21" x14ac:dyDescent="0.25">
      <c r="A7" s="363"/>
      <c r="B7" s="338"/>
      <c r="C7" s="137" t="s">
        <v>5</v>
      </c>
      <c r="D7" s="137" t="s">
        <v>6</v>
      </c>
      <c r="E7" s="137" t="s">
        <v>7</v>
      </c>
      <c r="F7" s="138" t="s">
        <v>8</v>
      </c>
      <c r="G7" s="286"/>
      <c r="H7" s="286"/>
    </row>
    <row r="8" spans="1:8" x14ac:dyDescent="0.25">
      <c r="A8" s="275">
        <v>1</v>
      </c>
      <c r="B8" s="138">
        <v>2</v>
      </c>
      <c r="C8" s="138">
        <v>3</v>
      </c>
      <c r="D8" s="138">
        <v>4</v>
      </c>
      <c r="E8" s="138">
        <v>5</v>
      </c>
      <c r="F8" s="138">
        <v>6</v>
      </c>
      <c r="G8" s="202">
        <v>7</v>
      </c>
      <c r="H8" s="202">
        <v>8</v>
      </c>
    </row>
    <row r="9" spans="1:8" x14ac:dyDescent="0.25">
      <c r="A9" s="338" t="s">
        <v>174</v>
      </c>
      <c r="B9" s="338"/>
      <c r="C9" s="338"/>
      <c r="D9" s="338"/>
      <c r="E9" s="338"/>
      <c r="F9" s="338"/>
      <c r="G9" s="202"/>
      <c r="H9" s="202"/>
    </row>
    <row r="10" spans="1:8" x14ac:dyDescent="0.25">
      <c r="A10" s="275" t="s">
        <v>9</v>
      </c>
      <c r="B10" s="140" t="s">
        <v>10</v>
      </c>
      <c r="C10" s="142"/>
      <c r="D10" s="142"/>
      <c r="E10" s="142"/>
      <c r="F10" s="142"/>
      <c r="G10" s="90">
        <f>+F10</f>
        <v>0</v>
      </c>
      <c r="H10" s="90"/>
    </row>
    <row r="11" spans="1:8" x14ac:dyDescent="0.25">
      <c r="A11" s="276" t="s">
        <v>534</v>
      </c>
      <c r="B11" s="85" t="s">
        <v>11</v>
      </c>
      <c r="C11" s="89"/>
      <c r="D11" s="89"/>
      <c r="E11" s="89"/>
      <c r="F11" s="89"/>
      <c r="G11" s="90">
        <f t="shared" ref="G11:G75" si="0">+F11</f>
        <v>0</v>
      </c>
      <c r="H11" s="90"/>
    </row>
    <row r="12" spans="1:8" x14ac:dyDescent="0.25">
      <c r="A12" s="276" t="s">
        <v>595</v>
      </c>
      <c r="B12" s="85" t="s">
        <v>12</v>
      </c>
      <c r="C12" s="89"/>
      <c r="D12" s="89"/>
      <c r="E12" s="89"/>
      <c r="F12" s="89"/>
      <c r="G12" s="90">
        <f t="shared" si="0"/>
        <v>0</v>
      </c>
      <c r="H12" s="90"/>
    </row>
    <row r="13" spans="1:8" ht="22.5" x14ac:dyDescent="0.25">
      <c r="A13" s="276" t="s">
        <v>535</v>
      </c>
      <c r="B13" s="85" t="s">
        <v>13</v>
      </c>
      <c r="C13" s="89"/>
      <c r="D13" s="89"/>
      <c r="E13" s="89"/>
      <c r="F13" s="89"/>
      <c r="G13" s="90">
        <f t="shared" si="0"/>
        <v>0</v>
      </c>
      <c r="H13" s="90"/>
    </row>
    <row r="14" spans="1:8" x14ac:dyDescent="0.25">
      <c r="A14" s="276" t="s">
        <v>536</v>
      </c>
      <c r="B14" s="85" t="s">
        <v>14</v>
      </c>
      <c r="C14" s="89"/>
      <c r="D14" s="89"/>
      <c r="E14" s="89"/>
      <c r="F14" s="89"/>
      <c r="G14" s="90">
        <f t="shared" si="0"/>
        <v>0</v>
      </c>
      <c r="H14" s="90"/>
    </row>
    <row r="15" spans="1:8" x14ac:dyDescent="0.25">
      <c r="A15" s="276" t="s">
        <v>537</v>
      </c>
      <c r="B15" s="85" t="s">
        <v>15</v>
      </c>
      <c r="C15" s="89"/>
      <c r="D15" s="89"/>
      <c r="E15" s="89"/>
      <c r="F15" s="89"/>
      <c r="G15" s="90">
        <f t="shared" si="0"/>
        <v>0</v>
      </c>
      <c r="H15" s="90"/>
    </row>
    <row r="16" spans="1:8" x14ac:dyDescent="0.25">
      <c r="A16" s="276" t="s">
        <v>538</v>
      </c>
      <c r="B16" s="85" t="s">
        <v>16</v>
      </c>
      <c r="C16" s="89"/>
      <c r="D16" s="89"/>
      <c r="E16" s="89"/>
      <c r="F16" s="89"/>
      <c r="G16" s="90">
        <f t="shared" si="0"/>
        <v>0</v>
      </c>
      <c r="H16" s="90"/>
    </row>
    <row r="17" spans="1:9" x14ac:dyDescent="0.25">
      <c r="A17" s="276"/>
      <c r="B17" s="85"/>
      <c r="C17" s="89"/>
      <c r="D17" s="89"/>
      <c r="E17" s="89"/>
      <c r="F17" s="89"/>
      <c r="G17" s="90"/>
      <c r="H17" s="90"/>
    </row>
    <row r="18" spans="1:9" ht="21" x14ac:dyDescent="0.25">
      <c r="A18" s="275" t="s">
        <v>17</v>
      </c>
      <c r="B18" s="140" t="s">
        <v>18</v>
      </c>
      <c r="C18" s="86">
        <v>40941928</v>
      </c>
      <c r="D18" s="142"/>
      <c r="E18" s="142"/>
      <c r="F18" s="86">
        <v>40941928</v>
      </c>
      <c r="G18" s="145">
        <f>+G23</f>
        <v>40941928</v>
      </c>
      <c r="H18" s="145">
        <v>550000</v>
      </c>
    </row>
    <row r="19" spans="1:9" x14ac:dyDescent="0.25">
      <c r="A19" s="276" t="s">
        <v>540</v>
      </c>
      <c r="B19" s="85" t="s">
        <v>19</v>
      </c>
      <c r="C19" s="89"/>
      <c r="D19" s="89"/>
      <c r="E19" s="89"/>
      <c r="F19" s="89"/>
      <c r="G19" s="90">
        <f t="shared" si="0"/>
        <v>0</v>
      </c>
      <c r="H19" s="90"/>
    </row>
    <row r="20" spans="1:9" x14ac:dyDescent="0.25">
      <c r="A20" s="276" t="s">
        <v>541</v>
      </c>
      <c r="B20" s="85" t="s">
        <v>20</v>
      </c>
      <c r="C20" s="89"/>
      <c r="D20" s="89"/>
      <c r="E20" s="89"/>
      <c r="F20" s="89"/>
      <c r="G20" s="90">
        <f t="shared" si="0"/>
        <v>0</v>
      </c>
      <c r="H20" s="90"/>
    </row>
    <row r="21" spans="1:9" ht="22.5" x14ac:dyDescent="0.25">
      <c r="A21" s="276" t="s">
        <v>542</v>
      </c>
      <c r="B21" s="85" t="s">
        <v>466</v>
      </c>
      <c r="C21" s="89"/>
      <c r="D21" s="89"/>
      <c r="E21" s="89"/>
      <c r="F21" s="89"/>
      <c r="G21" s="90">
        <f t="shared" si="0"/>
        <v>0</v>
      </c>
      <c r="H21" s="90"/>
    </row>
    <row r="22" spans="1:9" ht="22.5" x14ac:dyDescent="0.25">
      <c r="A22" s="276" t="s">
        <v>543</v>
      </c>
      <c r="B22" s="85" t="s">
        <v>467</v>
      </c>
      <c r="C22" s="89"/>
      <c r="D22" s="89"/>
      <c r="E22" s="89"/>
      <c r="F22" s="89"/>
      <c r="G22" s="90">
        <f t="shared" si="0"/>
        <v>0</v>
      </c>
      <c r="H22" s="90"/>
    </row>
    <row r="23" spans="1:9" x14ac:dyDescent="0.25">
      <c r="A23" s="276" t="s">
        <v>544</v>
      </c>
      <c r="B23" s="85" t="s">
        <v>23</v>
      </c>
      <c r="C23" s="146">
        <v>40941928</v>
      </c>
      <c r="D23" s="89"/>
      <c r="E23" s="89"/>
      <c r="F23" s="146">
        <v>40941928</v>
      </c>
      <c r="G23" s="90">
        <f t="shared" si="0"/>
        <v>40941928</v>
      </c>
      <c r="H23" s="90">
        <v>550000</v>
      </c>
      <c r="I23" s="133" t="s">
        <v>499</v>
      </c>
    </row>
    <row r="24" spans="1:9" x14ac:dyDescent="0.25">
      <c r="A24" s="276" t="s">
        <v>545</v>
      </c>
      <c r="B24" s="85" t="s">
        <v>24</v>
      </c>
      <c r="C24" s="89"/>
      <c r="D24" s="89"/>
      <c r="E24" s="89"/>
      <c r="F24" s="89"/>
      <c r="G24" s="90">
        <f t="shared" si="0"/>
        <v>0</v>
      </c>
      <c r="H24" s="90"/>
    </row>
    <row r="25" spans="1:9" ht="21" x14ac:dyDescent="0.25">
      <c r="A25" s="275" t="s">
        <v>25</v>
      </c>
      <c r="B25" s="140" t="s">
        <v>26</v>
      </c>
      <c r="C25" s="142"/>
      <c r="D25" s="142"/>
      <c r="E25" s="142"/>
      <c r="F25" s="142"/>
      <c r="G25" s="90">
        <f t="shared" si="0"/>
        <v>0</v>
      </c>
      <c r="H25" s="90"/>
    </row>
    <row r="26" spans="1:9" x14ac:dyDescent="0.25">
      <c r="A26" s="276" t="s">
        <v>546</v>
      </c>
      <c r="B26" s="85" t="s">
        <v>27</v>
      </c>
      <c r="C26" s="89"/>
      <c r="D26" s="89"/>
      <c r="E26" s="89"/>
      <c r="F26" s="89"/>
      <c r="G26" s="90">
        <f t="shared" si="0"/>
        <v>0</v>
      </c>
      <c r="H26" s="90"/>
    </row>
    <row r="27" spans="1:9" ht="22.5" x14ac:dyDescent="0.25">
      <c r="A27" s="276" t="s">
        <v>547</v>
      </c>
      <c r="B27" s="85" t="s">
        <v>28</v>
      </c>
      <c r="C27" s="89"/>
      <c r="D27" s="89"/>
      <c r="E27" s="89"/>
      <c r="F27" s="89"/>
      <c r="G27" s="90">
        <f t="shared" si="0"/>
        <v>0</v>
      </c>
      <c r="H27" s="90"/>
    </row>
    <row r="28" spans="1:9" ht="22.5" x14ac:dyDescent="0.25">
      <c r="A28" s="276" t="s">
        <v>548</v>
      </c>
      <c r="B28" s="85" t="s">
        <v>468</v>
      </c>
      <c r="C28" s="89"/>
      <c r="D28" s="89"/>
      <c r="E28" s="89"/>
      <c r="F28" s="89"/>
      <c r="G28" s="90">
        <f t="shared" si="0"/>
        <v>0</v>
      </c>
      <c r="H28" s="90"/>
    </row>
    <row r="29" spans="1:9" ht="22.5" x14ac:dyDescent="0.25">
      <c r="A29" s="276" t="s">
        <v>549</v>
      </c>
      <c r="B29" s="85" t="s">
        <v>469</v>
      </c>
      <c r="C29" s="89"/>
      <c r="D29" s="89"/>
      <c r="E29" s="89"/>
      <c r="F29" s="89"/>
      <c r="G29" s="90">
        <f t="shared" si="0"/>
        <v>0</v>
      </c>
      <c r="H29" s="90"/>
    </row>
    <row r="30" spans="1:9" x14ac:dyDescent="0.25">
      <c r="A30" s="276" t="s">
        <v>550</v>
      </c>
      <c r="B30" s="85" t="s">
        <v>31</v>
      </c>
      <c r="C30" s="89"/>
      <c r="D30" s="89"/>
      <c r="E30" s="89"/>
      <c r="F30" s="89"/>
      <c r="G30" s="90">
        <f t="shared" si="0"/>
        <v>0</v>
      </c>
      <c r="H30" s="90"/>
    </row>
    <row r="31" spans="1:9" x14ac:dyDescent="0.25">
      <c r="A31" s="276" t="s">
        <v>551</v>
      </c>
      <c r="B31" s="85" t="s">
        <v>32</v>
      </c>
      <c r="C31" s="89"/>
      <c r="D31" s="89"/>
      <c r="E31" s="89"/>
      <c r="F31" s="89"/>
      <c r="G31" s="90">
        <f t="shared" si="0"/>
        <v>0</v>
      </c>
      <c r="H31" s="90"/>
    </row>
    <row r="32" spans="1:9" x14ac:dyDescent="0.25">
      <c r="A32" s="275" t="s">
        <v>33</v>
      </c>
      <c r="B32" s="140" t="s">
        <v>34</v>
      </c>
      <c r="C32" s="142"/>
      <c r="D32" s="142"/>
      <c r="E32" s="142"/>
      <c r="F32" s="142"/>
      <c r="G32" s="90">
        <f t="shared" si="0"/>
        <v>0</v>
      </c>
      <c r="H32" s="90"/>
    </row>
    <row r="33" spans="1:8" x14ac:dyDescent="0.25">
      <c r="A33" s="276" t="s">
        <v>552</v>
      </c>
      <c r="B33" s="85" t="s">
        <v>35</v>
      </c>
      <c r="C33" s="89"/>
      <c r="D33" s="89"/>
      <c r="E33" s="89"/>
      <c r="F33" s="89"/>
      <c r="G33" s="90">
        <f t="shared" si="0"/>
        <v>0</v>
      </c>
      <c r="H33" s="90"/>
    </row>
    <row r="34" spans="1:8" x14ac:dyDescent="0.25">
      <c r="A34" s="276" t="s">
        <v>553</v>
      </c>
      <c r="B34" s="85" t="s">
        <v>36</v>
      </c>
      <c r="C34" s="89"/>
      <c r="D34" s="89"/>
      <c r="E34" s="89"/>
      <c r="F34" s="89"/>
      <c r="G34" s="90">
        <f t="shared" si="0"/>
        <v>0</v>
      </c>
      <c r="H34" s="90"/>
    </row>
    <row r="35" spans="1:8" x14ac:dyDescent="0.25">
      <c r="A35" s="276" t="s">
        <v>554</v>
      </c>
      <c r="B35" s="85" t="s">
        <v>37</v>
      </c>
      <c r="C35" s="89"/>
      <c r="D35" s="89"/>
      <c r="E35" s="89"/>
      <c r="F35" s="89"/>
      <c r="G35" s="90">
        <f t="shared" si="0"/>
        <v>0</v>
      </c>
      <c r="H35" s="90"/>
    </row>
    <row r="36" spans="1:8" x14ac:dyDescent="0.25">
      <c r="A36" s="276" t="s">
        <v>555</v>
      </c>
      <c r="B36" s="85" t="s">
        <v>38</v>
      </c>
      <c r="C36" s="89"/>
      <c r="D36" s="89"/>
      <c r="E36" s="89"/>
      <c r="F36" s="89"/>
      <c r="G36" s="90">
        <f t="shared" si="0"/>
        <v>0</v>
      </c>
      <c r="H36" s="90"/>
    </row>
    <row r="37" spans="1:8" x14ac:dyDescent="0.25">
      <c r="A37" s="276" t="s">
        <v>556</v>
      </c>
      <c r="B37" s="85" t="s">
        <v>39</v>
      </c>
      <c r="C37" s="89"/>
      <c r="D37" s="89"/>
      <c r="E37" s="89"/>
      <c r="F37" s="89"/>
      <c r="G37" s="90">
        <f t="shared" si="0"/>
        <v>0</v>
      </c>
      <c r="H37" s="90"/>
    </row>
    <row r="38" spans="1:8" x14ac:dyDescent="0.25">
      <c r="A38" s="276" t="s">
        <v>557</v>
      </c>
      <c r="B38" s="85" t="s">
        <v>40</v>
      </c>
      <c r="C38" s="89"/>
      <c r="D38" s="89"/>
      <c r="E38" s="89"/>
      <c r="F38" s="89"/>
      <c r="G38" s="90">
        <f t="shared" si="0"/>
        <v>0</v>
      </c>
      <c r="H38" s="90"/>
    </row>
    <row r="39" spans="1:8" x14ac:dyDescent="0.25">
      <c r="A39" s="275" t="s">
        <v>41</v>
      </c>
      <c r="B39" s="140" t="s">
        <v>42</v>
      </c>
      <c r="C39" s="86">
        <v>4150000</v>
      </c>
      <c r="D39" s="142"/>
      <c r="E39" s="142"/>
      <c r="F39" s="86">
        <v>4150000</v>
      </c>
      <c r="G39" s="145">
        <f>+G41+G43+G45+G47+G49</f>
        <v>4150000</v>
      </c>
      <c r="H39" s="145">
        <f t="shared" ref="H39" si="1">+H41+H43+H45+H47+H49</f>
        <v>4268449</v>
      </c>
    </row>
    <row r="40" spans="1:8" x14ac:dyDescent="0.25">
      <c r="A40" s="276" t="s">
        <v>558</v>
      </c>
      <c r="B40" s="85" t="s">
        <v>43</v>
      </c>
      <c r="C40" s="89"/>
      <c r="D40" s="89"/>
      <c r="E40" s="89"/>
      <c r="F40" s="89"/>
      <c r="G40" s="90">
        <f t="shared" si="0"/>
        <v>0</v>
      </c>
      <c r="H40" s="90"/>
    </row>
    <row r="41" spans="1:8" x14ac:dyDescent="0.25">
      <c r="A41" s="276" t="s">
        <v>559</v>
      </c>
      <c r="B41" s="85" t="s">
        <v>44</v>
      </c>
      <c r="C41" s="146">
        <v>1300000</v>
      </c>
      <c r="D41" s="89"/>
      <c r="E41" s="89"/>
      <c r="F41" s="146">
        <v>1300000</v>
      </c>
      <c r="G41" s="90">
        <f t="shared" si="0"/>
        <v>1300000</v>
      </c>
      <c r="H41" s="90">
        <v>1300000</v>
      </c>
    </row>
    <row r="42" spans="1:8" x14ac:dyDescent="0.25">
      <c r="A42" s="276" t="s">
        <v>560</v>
      </c>
      <c r="B42" s="85" t="s">
        <v>45</v>
      </c>
      <c r="C42" s="89"/>
      <c r="D42" s="89"/>
      <c r="E42" s="89"/>
      <c r="F42" s="89"/>
      <c r="G42" s="90">
        <f t="shared" si="0"/>
        <v>0</v>
      </c>
      <c r="H42" s="90"/>
    </row>
    <row r="43" spans="1:8" x14ac:dyDescent="0.25">
      <c r="A43" s="276" t="s">
        <v>561</v>
      </c>
      <c r="B43" s="85" t="s">
        <v>46</v>
      </c>
      <c r="C43" s="146">
        <v>2600000</v>
      </c>
      <c r="D43" s="89"/>
      <c r="E43" s="89"/>
      <c r="F43" s="146">
        <v>2600000</v>
      </c>
      <c r="G43" s="90">
        <f t="shared" si="0"/>
        <v>2600000</v>
      </c>
      <c r="H43" s="90">
        <v>2600000</v>
      </c>
    </row>
    <row r="44" spans="1:8" x14ac:dyDescent="0.25">
      <c r="A44" s="276" t="s">
        <v>562</v>
      </c>
      <c r="B44" s="85" t="s">
        <v>47</v>
      </c>
      <c r="C44" s="89"/>
      <c r="D44" s="89"/>
      <c r="E44" s="89"/>
      <c r="F44" s="89"/>
      <c r="G44" s="90">
        <f t="shared" si="0"/>
        <v>0</v>
      </c>
      <c r="H44" s="90"/>
    </row>
    <row r="45" spans="1:8" x14ac:dyDescent="0.25">
      <c r="A45" s="276" t="s">
        <v>563</v>
      </c>
      <c r="B45" s="85" t="s">
        <v>48</v>
      </c>
      <c r="C45" s="146">
        <v>250000</v>
      </c>
      <c r="D45" s="89"/>
      <c r="E45" s="89"/>
      <c r="F45" s="146">
        <v>250000</v>
      </c>
      <c r="G45" s="90">
        <f t="shared" si="0"/>
        <v>250000</v>
      </c>
      <c r="H45" s="90">
        <v>367145</v>
      </c>
    </row>
    <row r="46" spans="1:8" x14ac:dyDescent="0.25">
      <c r="A46" s="276" t="s">
        <v>564</v>
      </c>
      <c r="B46" s="85" t="s">
        <v>49</v>
      </c>
      <c r="C46" s="89"/>
      <c r="D46" s="89"/>
      <c r="E46" s="89"/>
      <c r="F46" s="89"/>
      <c r="G46" s="90">
        <f t="shared" si="0"/>
        <v>0</v>
      </c>
      <c r="H46" s="90"/>
    </row>
    <row r="47" spans="1:8" x14ac:dyDescent="0.25">
      <c r="A47" s="276" t="s">
        <v>565</v>
      </c>
      <c r="B47" s="85" t="s">
        <v>50</v>
      </c>
      <c r="C47" s="89"/>
      <c r="D47" s="89"/>
      <c r="E47" s="89"/>
      <c r="F47" s="89"/>
      <c r="G47" s="90">
        <f t="shared" si="0"/>
        <v>0</v>
      </c>
      <c r="H47" s="90">
        <v>71</v>
      </c>
    </row>
    <row r="48" spans="1:8" x14ac:dyDescent="0.25">
      <c r="A48" s="276" t="s">
        <v>566</v>
      </c>
      <c r="B48" s="85" t="s">
        <v>51</v>
      </c>
      <c r="C48" s="89"/>
      <c r="D48" s="89"/>
      <c r="E48" s="89"/>
      <c r="F48" s="89"/>
      <c r="G48" s="90">
        <f t="shared" si="0"/>
        <v>0</v>
      </c>
      <c r="H48" s="90"/>
    </row>
    <row r="49" spans="1:8" x14ac:dyDescent="0.25">
      <c r="A49" s="276" t="s">
        <v>567</v>
      </c>
      <c r="B49" s="85" t="s">
        <v>52</v>
      </c>
      <c r="C49" s="89"/>
      <c r="D49" s="89"/>
      <c r="E49" s="89"/>
      <c r="F49" s="89"/>
      <c r="G49" s="90">
        <f t="shared" si="0"/>
        <v>0</v>
      </c>
      <c r="H49" s="90">
        <v>1233</v>
      </c>
    </row>
    <row r="50" spans="1:8" x14ac:dyDescent="0.25">
      <c r="A50" s="275" t="s">
        <v>53</v>
      </c>
      <c r="B50" s="140" t="s">
        <v>54</v>
      </c>
      <c r="C50" s="142"/>
      <c r="D50" s="142"/>
      <c r="E50" s="142"/>
      <c r="F50" s="142"/>
      <c r="G50" s="90">
        <f t="shared" si="0"/>
        <v>0</v>
      </c>
      <c r="H50" s="90"/>
    </row>
    <row r="51" spans="1:8" x14ac:dyDescent="0.25">
      <c r="A51" s="276" t="s">
        <v>568</v>
      </c>
      <c r="B51" s="85" t="s">
        <v>55</v>
      </c>
      <c r="C51" s="89"/>
      <c r="D51" s="89"/>
      <c r="E51" s="89"/>
      <c r="F51" s="89"/>
      <c r="G51" s="90">
        <f t="shared" si="0"/>
        <v>0</v>
      </c>
      <c r="H51" s="90"/>
    </row>
    <row r="52" spans="1:8" x14ac:dyDescent="0.25">
      <c r="A52" s="276" t="s">
        <v>569</v>
      </c>
      <c r="B52" s="85" t="s">
        <v>56</v>
      </c>
      <c r="C52" s="89"/>
      <c r="D52" s="89"/>
      <c r="E52" s="89"/>
      <c r="F52" s="89"/>
      <c r="G52" s="90">
        <f t="shared" si="0"/>
        <v>0</v>
      </c>
      <c r="H52" s="90"/>
    </row>
    <row r="53" spans="1:8" x14ac:dyDescent="0.25">
      <c r="A53" s="276" t="s">
        <v>570</v>
      </c>
      <c r="B53" s="85" t="s">
        <v>57</v>
      </c>
      <c r="C53" s="89"/>
      <c r="D53" s="89"/>
      <c r="E53" s="89"/>
      <c r="F53" s="89"/>
      <c r="G53" s="90">
        <f t="shared" si="0"/>
        <v>0</v>
      </c>
      <c r="H53" s="90"/>
    </row>
    <row r="54" spans="1:8" x14ac:dyDescent="0.25">
      <c r="A54" s="276" t="s">
        <v>571</v>
      </c>
      <c r="B54" s="85" t="s">
        <v>58</v>
      </c>
      <c r="C54" s="89"/>
      <c r="D54" s="89"/>
      <c r="E54" s="89"/>
      <c r="F54" s="89"/>
      <c r="G54" s="90">
        <f t="shared" si="0"/>
        <v>0</v>
      </c>
      <c r="H54" s="90"/>
    </row>
    <row r="55" spans="1:8" x14ac:dyDescent="0.25">
      <c r="A55" s="276" t="s">
        <v>572</v>
      </c>
      <c r="B55" s="85" t="s">
        <v>59</v>
      </c>
      <c r="C55" s="89"/>
      <c r="D55" s="89"/>
      <c r="E55" s="89"/>
      <c r="F55" s="89"/>
      <c r="G55" s="90">
        <f t="shared" si="0"/>
        <v>0</v>
      </c>
      <c r="H55" s="90"/>
    </row>
    <row r="56" spans="1:8" x14ac:dyDescent="0.25">
      <c r="A56" s="275" t="s">
        <v>60</v>
      </c>
      <c r="B56" s="140" t="s">
        <v>61</v>
      </c>
      <c r="C56" s="142"/>
      <c r="D56" s="142"/>
      <c r="E56" s="142"/>
      <c r="F56" s="142"/>
      <c r="G56" s="90">
        <f t="shared" si="0"/>
        <v>0</v>
      </c>
      <c r="H56" s="90"/>
    </row>
    <row r="57" spans="1:8" ht="22.5" x14ac:dyDescent="0.25">
      <c r="A57" s="276" t="s">
        <v>573</v>
      </c>
      <c r="B57" s="85" t="s">
        <v>62</v>
      </c>
      <c r="C57" s="89"/>
      <c r="D57" s="89"/>
      <c r="E57" s="89"/>
      <c r="F57" s="89"/>
      <c r="G57" s="90">
        <f t="shared" si="0"/>
        <v>0</v>
      </c>
      <c r="H57" s="90"/>
    </row>
    <row r="58" spans="1:8" ht="22.5" x14ac:dyDescent="0.25">
      <c r="A58" s="276" t="s">
        <v>574</v>
      </c>
      <c r="B58" s="85" t="s">
        <v>63</v>
      </c>
      <c r="C58" s="89"/>
      <c r="D58" s="89"/>
      <c r="E58" s="89"/>
      <c r="F58" s="89"/>
      <c r="G58" s="90">
        <f t="shared" si="0"/>
        <v>0</v>
      </c>
      <c r="H58" s="90"/>
    </row>
    <row r="59" spans="1:8" x14ac:dyDescent="0.25">
      <c r="A59" s="276" t="s">
        <v>575</v>
      </c>
      <c r="B59" s="85" t="s">
        <v>64</v>
      </c>
      <c r="C59" s="89"/>
      <c r="D59" s="89"/>
      <c r="E59" s="89"/>
      <c r="F59" s="89"/>
      <c r="G59" s="90">
        <f t="shared" si="0"/>
        <v>0</v>
      </c>
      <c r="H59" s="90"/>
    </row>
    <row r="60" spans="1:8" x14ac:dyDescent="0.25">
      <c r="A60" s="276" t="s">
        <v>576</v>
      </c>
      <c r="B60" s="85" t="s">
        <v>65</v>
      </c>
      <c r="C60" s="89"/>
      <c r="D60" s="89"/>
      <c r="E60" s="89"/>
      <c r="F60" s="89"/>
      <c r="G60" s="90">
        <f t="shared" si="0"/>
        <v>0</v>
      </c>
      <c r="H60" s="90"/>
    </row>
    <row r="61" spans="1:8" x14ac:dyDescent="0.25">
      <c r="A61" s="275" t="s">
        <v>66</v>
      </c>
      <c r="B61" s="140" t="s">
        <v>67</v>
      </c>
      <c r="C61" s="142"/>
      <c r="D61" s="142"/>
      <c r="E61" s="142"/>
      <c r="F61" s="142"/>
      <c r="G61" s="90">
        <f t="shared" si="0"/>
        <v>0</v>
      </c>
      <c r="H61" s="90"/>
    </row>
    <row r="62" spans="1:8" ht="22.5" x14ac:dyDescent="0.25">
      <c r="A62" s="276" t="s">
        <v>577</v>
      </c>
      <c r="B62" s="85" t="s">
        <v>68</v>
      </c>
      <c r="C62" s="89"/>
      <c r="D62" s="89"/>
      <c r="E62" s="89"/>
      <c r="F62" s="89"/>
      <c r="G62" s="90">
        <f t="shared" si="0"/>
        <v>0</v>
      </c>
      <c r="H62" s="90"/>
    </row>
    <row r="63" spans="1:8" ht="22.5" x14ac:dyDescent="0.25">
      <c r="A63" s="276" t="s">
        <v>578</v>
      </c>
      <c r="B63" s="85" t="s">
        <v>69</v>
      </c>
      <c r="C63" s="89"/>
      <c r="D63" s="89"/>
      <c r="E63" s="89"/>
      <c r="F63" s="89"/>
      <c r="G63" s="90">
        <f t="shared" si="0"/>
        <v>0</v>
      </c>
      <c r="H63" s="90"/>
    </row>
    <row r="64" spans="1:8" x14ac:dyDescent="0.25">
      <c r="A64" s="276" t="s">
        <v>579</v>
      </c>
      <c r="B64" s="85" t="s">
        <v>70</v>
      </c>
      <c r="C64" s="89"/>
      <c r="D64" s="89"/>
      <c r="E64" s="89"/>
      <c r="F64" s="89"/>
      <c r="G64" s="90">
        <f t="shared" si="0"/>
        <v>0</v>
      </c>
      <c r="H64" s="90"/>
    </row>
    <row r="65" spans="1:8" x14ac:dyDescent="0.25">
      <c r="A65" s="276" t="s">
        <v>580</v>
      </c>
      <c r="B65" s="85" t="s">
        <v>71</v>
      </c>
      <c r="C65" s="89"/>
      <c r="D65" s="89"/>
      <c r="E65" s="89"/>
      <c r="F65" s="89"/>
      <c r="G65" s="90">
        <f t="shared" si="0"/>
        <v>0</v>
      </c>
      <c r="H65" s="90"/>
    </row>
    <row r="66" spans="1:8" x14ac:dyDescent="0.25">
      <c r="A66" s="275" t="s">
        <v>72</v>
      </c>
      <c r="B66" s="140" t="s">
        <v>73</v>
      </c>
      <c r="C66" s="86">
        <v>45091928</v>
      </c>
      <c r="D66" s="142"/>
      <c r="E66" s="142"/>
      <c r="F66" s="86">
        <v>45091928</v>
      </c>
      <c r="G66" s="145">
        <f>+G39+G50+G56+G61+G18</f>
        <v>45091928</v>
      </c>
      <c r="H66" s="145">
        <f t="shared" ref="H66" si="2">+H39+H50+H56+H61+H18</f>
        <v>4818449</v>
      </c>
    </row>
    <row r="67" spans="1:8" ht="21" x14ac:dyDescent="0.25">
      <c r="A67" s="275" t="s">
        <v>470</v>
      </c>
      <c r="B67" s="140" t="s">
        <v>75</v>
      </c>
      <c r="C67" s="142"/>
      <c r="D67" s="142"/>
      <c r="E67" s="142"/>
      <c r="F67" s="142"/>
      <c r="G67" s="90">
        <f t="shared" si="0"/>
        <v>0</v>
      </c>
      <c r="H67" s="90"/>
    </row>
    <row r="68" spans="1:8" x14ac:dyDescent="0.25">
      <c r="A68" s="276" t="s">
        <v>633</v>
      </c>
      <c r="B68" s="85" t="s">
        <v>76</v>
      </c>
      <c r="C68" s="89"/>
      <c r="D68" s="89"/>
      <c r="E68" s="89"/>
      <c r="F68" s="89"/>
      <c r="G68" s="90">
        <f t="shared" si="0"/>
        <v>0</v>
      </c>
      <c r="H68" s="90"/>
    </row>
    <row r="69" spans="1:8" ht="22.5" x14ac:dyDescent="0.25">
      <c r="A69" s="276" t="s">
        <v>582</v>
      </c>
      <c r="B69" s="85" t="s">
        <v>77</v>
      </c>
      <c r="C69" s="89"/>
      <c r="D69" s="89"/>
      <c r="E69" s="89"/>
      <c r="F69" s="89"/>
      <c r="G69" s="90">
        <f t="shared" si="0"/>
        <v>0</v>
      </c>
      <c r="H69" s="90"/>
    </row>
    <row r="70" spans="1:8" x14ac:dyDescent="0.25">
      <c r="A70" s="276" t="s">
        <v>583</v>
      </c>
      <c r="B70" s="85" t="s">
        <v>471</v>
      </c>
      <c r="C70" s="89"/>
      <c r="D70" s="89"/>
      <c r="E70" s="89"/>
      <c r="F70" s="89"/>
      <c r="G70" s="90">
        <f t="shared" si="0"/>
        <v>0</v>
      </c>
      <c r="H70" s="90"/>
    </row>
    <row r="71" spans="1:8" x14ac:dyDescent="0.25">
      <c r="A71" s="275" t="s">
        <v>79</v>
      </c>
      <c r="B71" s="140" t="s">
        <v>80</v>
      </c>
      <c r="C71" s="142"/>
      <c r="D71" s="142"/>
      <c r="E71" s="142"/>
      <c r="F71" s="142"/>
      <c r="G71" s="90">
        <f t="shared" si="0"/>
        <v>0</v>
      </c>
      <c r="H71" s="90"/>
    </row>
    <row r="72" spans="1:8" x14ac:dyDescent="0.25">
      <c r="A72" s="276" t="s">
        <v>584</v>
      </c>
      <c r="B72" s="85" t="s">
        <v>81</v>
      </c>
      <c r="C72" s="89"/>
      <c r="D72" s="89"/>
      <c r="E72" s="89"/>
      <c r="F72" s="89"/>
      <c r="G72" s="90">
        <f t="shared" si="0"/>
        <v>0</v>
      </c>
      <c r="H72" s="90"/>
    </row>
    <row r="73" spans="1:8" x14ac:dyDescent="0.25">
      <c r="A73" s="276" t="s">
        <v>585</v>
      </c>
      <c r="B73" s="85" t="s">
        <v>82</v>
      </c>
      <c r="C73" s="89"/>
      <c r="D73" s="89"/>
      <c r="E73" s="89"/>
      <c r="F73" s="89"/>
      <c r="G73" s="90">
        <f t="shared" si="0"/>
        <v>0</v>
      </c>
      <c r="H73" s="90"/>
    </row>
    <row r="74" spans="1:8" x14ac:dyDescent="0.25">
      <c r="A74" s="276" t="s">
        <v>586</v>
      </c>
      <c r="B74" s="85" t="s">
        <v>83</v>
      </c>
      <c r="C74" s="89"/>
      <c r="D74" s="89"/>
      <c r="E74" s="89"/>
      <c r="F74" s="89"/>
      <c r="G74" s="90">
        <f t="shared" si="0"/>
        <v>0</v>
      </c>
      <c r="H74" s="90"/>
    </row>
    <row r="75" spans="1:8" x14ac:dyDescent="0.25">
      <c r="A75" s="276" t="s">
        <v>587</v>
      </c>
      <c r="B75" s="85" t="s">
        <v>84</v>
      </c>
      <c r="C75" s="89"/>
      <c r="D75" s="89"/>
      <c r="E75" s="89"/>
      <c r="F75" s="89"/>
      <c r="G75" s="90">
        <f t="shared" si="0"/>
        <v>0</v>
      </c>
      <c r="H75" s="90"/>
    </row>
    <row r="76" spans="1:8" x14ac:dyDescent="0.25">
      <c r="A76" s="275" t="s">
        <v>85</v>
      </c>
      <c r="B76" s="140" t="s">
        <v>86</v>
      </c>
      <c r="C76" s="86">
        <v>1500000</v>
      </c>
      <c r="D76" s="142"/>
      <c r="E76" s="142"/>
      <c r="F76" s="86">
        <v>1500000</v>
      </c>
      <c r="G76" s="145">
        <f>+G77</f>
        <v>1500000</v>
      </c>
      <c r="H76" s="145">
        <f t="shared" ref="H76" si="3">+H77</f>
        <v>2070884</v>
      </c>
    </row>
    <row r="77" spans="1:8" x14ac:dyDescent="0.25">
      <c r="A77" s="276" t="s">
        <v>588</v>
      </c>
      <c r="B77" s="85" t="s">
        <v>87</v>
      </c>
      <c r="C77" s="146">
        <v>1500000</v>
      </c>
      <c r="D77" s="89"/>
      <c r="E77" s="89"/>
      <c r="F77" s="146">
        <v>1500000</v>
      </c>
      <c r="G77" s="90">
        <f t="shared" ref="G77:G89" si="4">+F77</f>
        <v>1500000</v>
      </c>
      <c r="H77" s="90">
        <v>2070884</v>
      </c>
    </row>
    <row r="78" spans="1:8" x14ac:dyDescent="0.25">
      <c r="A78" s="276" t="s">
        <v>589</v>
      </c>
      <c r="B78" s="85" t="s">
        <v>88</v>
      </c>
      <c r="C78" s="89"/>
      <c r="D78" s="89"/>
      <c r="E78" s="89"/>
      <c r="F78" s="89"/>
      <c r="G78" s="90">
        <f t="shared" si="4"/>
        <v>0</v>
      </c>
      <c r="H78" s="90"/>
    </row>
    <row r="79" spans="1:8" x14ac:dyDescent="0.25">
      <c r="A79" s="275" t="s">
        <v>89</v>
      </c>
      <c r="B79" s="140" t="s">
        <v>90</v>
      </c>
      <c r="C79" s="142"/>
      <c r="D79" s="142"/>
      <c r="E79" s="142"/>
      <c r="F79" s="142"/>
      <c r="G79" s="90">
        <f t="shared" si="4"/>
        <v>0</v>
      </c>
      <c r="H79" s="145">
        <f t="shared" ref="H79" si="5">+H80+H81+H82+H83</f>
        <v>40991928</v>
      </c>
    </row>
    <row r="80" spans="1:8" x14ac:dyDescent="0.25">
      <c r="A80" s="276" t="s">
        <v>590</v>
      </c>
      <c r="B80" s="85" t="s">
        <v>91</v>
      </c>
      <c r="C80" s="89"/>
      <c r="D80" s="89"/>
      <c r="E80" s="89"/>
      <c r="F80" s="89"/>
      <c r="G80" s="90">
        <f t="shared" si="4"/>
        <v>0</v>
      </c>
      <c r="H80" s="90"/>
    </row>
    <row r="81" spans="1:8" x14ac:dyDescent="0.25">
      <c r="A81" s="276" t="s">
        <v>591</v>
      </c>
      <c r="B81" s="85" t="s">
        <v>92</v>
      </c>
      <c r="C81" s="89"/>
      <c r="D81" s="89"/>
      <c r="E81" s="89"/>
      <c r="F81" s="89"/>
      <c r="G81" s="90">
        <f t="shared" si="4"/>
        <v>0</v>
      </c>
      <c r="H81" s="90"/>
    </row>
    <row r="82" spans="1:8" x14ac:dyDescent="0.25">
      <c r="A82" s="276" t="s">
        <v>592</v>
      </c>
      <c r="B82" s="85" t="s">
        <v>93</v>
      </c>
      <c r="C82" s="89"/>
      <c r="D82" s="89"/>
      <c r="E82" s="89"/>
      <c r="F82" s="89"/>
      <c r="G82" s="90">
        <f t="shared" si="4"/>
        <v>0</v>
      </c>
      <c r="H82" s="90"/>
    </row>
    <row r="83" spans="1:8" x14ac:dyDescent="0.25">
      <c r="A83" s="276" t="s">
        <v>593</v>
      </c>
      <c r="B83" s="85" t="s">
        <v>498</v>
      </c>
      <c r="C83" s="89"/>
      <c r="D83" s="89"/>
      <c r="E83" s="89"/>
      <c r="F83" s="89"/>
      <c r="G83" s="90">
        <f t="shared" si="4"/>
        <v>0</v>
      </c>
      <c r="H83" s="90">
        <v>40991928</v>
      </c>
    </row>
    <row r="84" spans="1:8" x14ac:dyDescent="0.25">
      <c r="A84" s="275" t="s">
        <v>94</v>
      </c>
      <c r="B84" s="140" t="s">
        <v>95</v>
      </c>
      <c r="C84" s="142"/>
      <c r="D84" s="142"/>
      <c r="E84" s="142"/>
      <c r="F84" s="142"/>
      <c r="G84" s="90">
        <f t="shared" si="4"/>
        <v>0</v>
      </c>
      <c r="H84" s="90"/>
    </row>
    <row r="85" spans="1:8" x14ac:dyDescent="0.25">
      <c r="A85" s="276" t="s">
        <v>96</v>
      </c>
      <c r="B85" s="85" t="s">
        <v>97</v>
      </c>
      <c r="C85" s="89"/>
      <c r="D85" s="89"/>
      <c r="E85" s="89"/>
      <c r="F85" s="89"/>
      <c r="G85" s="90">
        <f t="shared" si="4"/>
        <v>0</v>
      </c>
      <c r="H85" s="90"/>
    </row>
    <row r="86" spans="1:8" x14ac:dyDescent="0.25">
      <c r="A86" s="276" t="s">
        <v>98</v>
      </c>
      <c r="B86" s="85" t="s">
        <v>99</v>
      </c>
      <c r="C86" s="89"/>
      <c r="D86" s="89"/>
      <c r="E86" s="89"/>
      <c r="F86" s="89"/>
      <c r="G86" s="90">
        <f t="shared" si="4"/>
        <v>0</v>
      </c>
      <c r="H86" s="90"/>
    </row>
    <row r="87" spans="1:8" x14ac:dyDescent="0.25">
      <c r="A87" s="276" t="s">
        <v>100</v>
      </c>
      <c r="B87" s="85" t="s">
        <v>101</v>
      </c>
      <c r="C87" s="89"/>
      <c r="D87" s="89"/>
      <c r="E87" s="89"/>
      <c r="F87" s="89"/>
      <c r="G87" s="90">
        <f t="shared" si="4"/>
        <v>0</v>
      </c>
      <c r="H87" s="90"/>
    </row>
    <row r="88" spans="1:8" x14ac:dyDescent="0.25">
      <c r="A88" s="276" t="s">
        <v>102</v>
      </c>
      <c r="B88" s="85" t="s">
        <v>103</v>
      </c>
      <c r="C88" s="89"/>
      <c r="D88" s="89"/>
      <c r="E88" s="89"/>
      <c r="F88" s="89"/>
      <c r="G88" s="90">
        <f t="shared" si="4"/>
        <v>0</v>
      </c>
      <c r="H88" s="90"/>
    </row>
    <row r="89" spans="1:8" ht="21" x14ac:dyDescent="0.25">
      <c r="A89" s="275" t="s">
        <v>104</v>
      </c>
      <c r="B89" s="140" t="s">
        <v>105</v>
      </c>
      <c r="C89" s="142"/>
      <c r="D89" s="142"/>
      <c r="E89" s="142"/>
      <c r="F89" s="142"/>
      <c r="G89" s="90">
        <f t="shared" si="4"/>
        <v>0</v>
      </c>
      <c r="H89" s="90"/>
    </row>
    <row r="90" spans="1:8" ht="21" x14ac:dyDescent="0.25">
      <c r="A90" s="275" t="s">
        <v>106</v>
      </c>
      <c r="B90" s="140" t="s">
        <v>107</v>
      </c>
      <c r="C90" s="86">
        <v>1500000</v>
      </c>
      <c r="D90" s="142"/>
      <c r="E90" s="142"/>
      <c r="F90" s="86">
        <v>1500000</v>
      </c>
      <c r="G90" s="145">
        <f>+G76+G79</f>
        <v>1500000</v>
      </c>
      <c r="H90" s="145">
        <f t="shared" ref="H90" si="6">+H76+H79</f>
        <v>43062812</v>
      </c>
    </row>
    <row r="91" spans="1:8" x14ac:dyDescent="0.25">
      <c r="A91" s="275" t="s">
        <v>108</v>
      </c>
      <c r="B91" s="140" t="s">
        <v>472</v>
      </c>
      <c r="C91" s="86">
        <v>46591928</v>
      </c>
      <c r="D91" s="142"/>
      <c r="E91" s="142"/>
      <c r="F91" s="86">
        <v>46591928</v>
      </c>
      <c r="G91" s="145">
        <f>+G66+G90</f>
        <v>46591928</v>
      </c>
      <c r="H91" s="145">
        <f t="shared" ref="H91" si="7">+H66+H90</f>
        <v>47881261</v>
      </c>
    </row>
    <row r="92" spans="1:8" x14ac:dyDescent="0.25">
      <c r="A92" s="277"/>
      <c r="B92" s="154"/>
      <c r="C92" s="154"/>
      <c r="D92" s="154"/>
      <c r="E92" s="154"/>
      <c r="F92" s="154"/>
    </row>
    <row r="93" spans="1:8" x14ac:dyDescent="0.25">
      <c r="A93" s="278"/>
      <c r="B93" s="155"/>
      <c r="C93" s="154"/>
      <c r="D93" s="154"/>
      <c r="E93" s="154"/>
      <c r="F93" s="154"/>
    </row>
    <row r="94" spans="1:8" x14ac:dyDescent="0.25">
      <c r="A94" s="278"/>
      <c r="B94" s="155"/>
      <c r="C94" s="154"/>
      <c r="D94" s="154"/>
      <c r="E94" s="154"/>
      <c r="F94" s="154"/>
    </row>
    <row r="95" spans="1:8" x14ac:dyDescent="0.25">
      <c r="A95" s="279"/>
      <c r="B95" s="156"/>
      <c r="C95" s="157"/>
      <c r="D95" s="157"/>
      <c r="E95" s="157"/>
      <c r="F95" s="158"/>
      <c r="H95" s="158" t="s">
        <v>2</v>
      </c>
    </row>
    <row r="96" spans="1:8" ht="15" customHeight="1" x14ac:dyDescent="0.25">
      <c r="A96" s="363" t="s">
        <v>464</v>
      </c>
      <c r="B96" s="338" t="s">
        <v>465</v>
      </c>
      <c r="C96" s="337" t="s">
        <v>4</v>
      </c>
      <c r="D96" s="337"/>
      <c r="E96" s="337"/>
      <c r="F96" s="337"/>
      <c r="G96" s="286" t="s">
        <v>617</v>
      </c>
      <c r="H96" s="286" t="s">
        <v>635</v>
      </c>
    </row>
    <row r="97" spans="1:8" ht="21" x14ac:dyDescent="0.25">
      <c r="A97" s="363"/>
      <c r="B97" s="338"/>
      <c r="C97" s="137" t="s">
        <v>5</v>
      </c>
      <c r="D97" s="137" t="s">
        <v>6</v>
      </c>
      <c r="E97" s="137" t="s">
        <v>7</v>
      </c>
      <c r="F97" s="138" t="s">
        <v>8</v>
      </c>
      <c r="G97" s="286"/>
      <c r="H97" s="286"/>
    </row>
    <row r="98" spans="1:8" x14ac:dyDescent="0.25">
      <c r="A98" s="275">
        <v>1</v>
      </c>
      <c r="B98" s="138">
        <v>2</v>
      </c>
      <c r="C98" s="138">
        <v>3</v>
      </c>
      <c r="D98" s="138">
        <v>4</v>
      </c>
      <c r="E98" s="138">
        <v>5</v>
      </c>
      <c r="F98" s="138">
        <v>6</v>
      </c>
      <c r="G98" s="138">
        <v>7</v>
      </c>
      <c r="H98" s="138">
        <v>8</v>
      </c>
    </row>
    <row r="99" spans="1:8" x14ac:dyDescent="0.25">
      <c r="A99" s="338" t="s">
        <v>175</v>
      </c>
      <c r="B99" s="338"/>
      <c r="C99" s="338"/>
      <c r="D99" s="338"/>
      <c r="E99" s="338"/>
      <c r="F99" s="338"/>
      <c r="G99" s="90"/>
      <c r="H99" s="90"/>
    </row>
    <row r="100" spans="1:8" x14ac:dyDescent="0.25">
      <c r="A100" s="275" t="s">
        <v>9</v>
      </c>
      <c r="B100" s="140" t="s">
        <v>614</v>
      </c>
      <c r="C100" s="86">
        <v>45194928</v>
      </c>
      <c r="D100" s="142"/>
      <c r="E100" s="142"/>
      <c r="F100" s="86">
        <v>45194928</v>
      </c>
      <c r="G100" s="145">
        <f>+G101+G102+G103</f>
        <v>45194928</v>
      </c>
      <c r="H100" s="145">
        <f t="shared" ref="H100" si="8">+H101+H102+H103</f>
        <v>45307656</v>
      </c>
    </row>
    <row r="101" spans="1:8" x14ac:dyDescent="0.25">
      <c r="A101" s="265" t="s">
        <v>534</v>
      </c>
      <c r="B101" s="85" t="s">
        <v>113</v>
      </c>
      <c r="C101" s="146">
        <v>15627680</v>
      </c>
      <c r="D101" s="89"/>
      <c r="E101" s="89"/>
      <c r="F101" s="146">
        <v>15627680</v>
      </c>
      <c r="G101" s="90">
        <f>+F101</f>
        <v>15627680</v>
      </c>
      <c r="H101" s="90">
        <v>15627680</v>
      </c>
    </row>
    <row r="102" spans="1:8" x14ac:dyDescent="0.25">
      <c r="A102" s="265" t="s">
        <v>595</v>
      </c>
      <c r="B102" s="85" t="s">
        <v>114</v>
      </c>
      <c r="C102" s="146">
        <v>3047398</v>
      </c>
      <c r="D102" s="89"/>
      <c r="E102" s="89"/>
      <c r="F102" s="146">
        <v>3047398</v>
      </c>
      <c r="G102" s="90">
        <f t="shared" ref="G102:G157" si="9">+F102</f>
        <v>3047398</v>
      </c>
      <c r="H102" s="90">
        <v>3047398</v>
      </c>
    </row>
    <row r="103" spans="1:8" x14ac:dyDescent="0.25">
      <c r="A103" s="265" t="s">
        <v>535</v>
      </c>
      <c r="B103" s="85" t="s">
        <v>115</v>
      </c>
      <c r="C103" s="146">
        <v>26519850</v>
      </c>
      <c r="D103" s="89"/>
      <c r="E103" s="89"/>
      <c r="F103" s="146">
        <v>26519850</v>
      </c>
      <c r="G103" s="90">
        <f t="shared" si="9"/>
        <v>26519850</v>
      </c>
      <c r="H103" s="90">
        <v>26632578</v>
      </c>
    </row>
    <row r="104" spans="1:8" x14ac:dyDescent="0.25">
      <c r="A104" s="265" t="s">
        <v>536</v>
      </c>
      <c r="B104" s="85" t="s">
        <v>116</v>
      </c>
      <c r="C104" s="89"/>
      <c r="D104" s="89"/>
      <c r="E104" s="89"/>
      <c r="F104" s="89"/>
      <c r="G104" s="90">
        <f t="shared" si="9"/>
        <v>0</v>
      </c>
      <c r="H104" s="90"/>
    </row>
    <row r="105" spans="1:8" x14ac:dyDescent="0.25">
      <c r="A105" s="265" t="s">
        <v>537</v>
      </c>
      <c r="B105" s="85" t="s">
        <v>117</v>
      </c>
      <c r="C105" s="89"/>
      <c r="D105" s="89"/>
      <c r="E105" s="89"/>
      <c r="F105" s="89"/>
      <c r="G105" s="90">
        <f t="shared" si="9"/>
        <v>0</v>
      </c>
      <c r="H105" s="90"/>
    </row>
    <row r="106" spans="1:8" x14ac:dyDescent="0.25">
      <c r="A106" s="265" t="s">
        <v>538</v>
      </c>
      <c r="B106" s="85" t="s">
        <v>118</v>
      </c>
      <c r="C106" s="89"/>
      <c r="D106" s="89"/>
      <c r="E106" s="89"/>
      <c r="F106" s="89"/>
      <c r="G106" s="90">
        <f t="shared" si="9"/>
        <v>0</v>
      </c>
      <c r="H106" s="90"/>
    </row>
    <row r="107" spans="1:8" x14ac:dyDescent="0.25">
      <c r="A107" s="265" t="s">
        <v>539</v>
      </c>
      <c r="B107" s="159" t="s">
        <v>119</v>
      </c>
      <c r="C107" s="89"/>
      <c r="D107" s="89"/>
      <c r="E107" s="89"/>
      <c r="F107" s="89"/>
      <c r="G107" s="90">
        <f t="shared" si="9"/>
        <v>0</v>
      </c>
      <c r="H107" s="90"/>
    </row>
    <row r="108" spans="1:8" ht="22.5" x14ac:dyDescent="0.25">
      <c r="A108" s="265" t="s">
        <v>596</v>
      </c>
      <c r="B108" s="85" t="s">
        <v>120</v>
      </c>
      <c r="C108" s="89"/>
      <c r="D108" s="89"/>
      <c r="E108" s="89"/>
      <c r="F108" s="89"/>
      <c r="G108" s="90">
        <f t="shared" si="9"/>
        <v>0</v>
      </c>
      <c r="H108" s="90"/>
    </row>
    <row r="109" spans="1:8" ht="22.5" x14ac:dyDescent="0.25">
      <c r="A109" s="265" t="s">
        <v>597</v>
      </c>
      <c r="B109" s="85" t="s">
        <v>121</v>
      </c>
      <c r="C109" s="89"/>
      <c r="D109" s="89"/>
      <c r="E109" s="89"/>
      <c r="F109" s="89"/>
      <c r="G109" s="90">
        <f t="shared" si="9"/>
        <v>0</v>
      </c>
      <c r="H109" s="90"/>
    </row>
    <row r="110" spans="1:8" x14ac:dyDescent="0.25">
      <c r="A110" s="265" t="s">
        <v>598</v>
      </c>
      <c r="B110" s="159" t="s">
        <v>122</v>
      </c>
      <c r="C110" s="89"/>
      <c r="D110" s="89"/>
      <c r="E110" s="89"/>
      <c r="F110" s="89"/>
      <c r="G110" s="90">
        <f t="shared" si="9"/>
        <v>0</v>
      </c>
      <c r="H110" s="90"/>
    </row>
    <row r="111" spans="1:8" x14ac:dyDescent="0.25">
      <c r="A111" s="265" t="s">
        <v>599</v>
      </c>
      <c r="B111" s="159" t="s">
        <v>123</v>
      </c>
      <c r="C111" s="89"/>
      <c r="D111" s="89"/>
      <c r="E111" s="89"/>
      <c r="F111" s="89"/>
      <c r="G111" s="90">
        <f t="shared" si="9"/>
        <v>0</v>
      </c>
      <c r="H111" s="90"/>
    </row>
    <row r="112" spans="1:8" ht="22.5" x14ac:dyDescent="0.25">
      <c r="A112" s="265" t="s">
        <v>600</v>
      </c>
      <c r="B112" s="85" t="s">
        <v>124</v>
      </c>
      <c r="C112" s="89"/>
      <c r="D112" s="89"/>
      <c r="E112" s="89"/>
      <c r="F112" s="89"/>
      <c r="G112" s="90">
        <f t="shared" si="9"/>
        <v>0</v>
      </c>
      <c r="H112" s="90"/>
    </row>
    <row r="113" spans="1:8" x14ac:dyDescent="0.25">
      <c r="A113" s="265" t="s">
        <v>601</v>
      </c>
      <c r="B113" s="85" t="s">
        <v>125</v>
      </c>
      <c r="C113" s="89"/>
      <c r="D113" s="89"/>
      <c r="E113" s="89"/>
      <c r="F113" s="89"/>
      <c r="G113" s="90">
        <f t="shared" si="9"/>
        <v>0</v>
      </c>
      <c r="H113" s="90"/>
    </row>
    <row r="114" spans="1:8" x14ac:dyDescent="0.25">
      <c r="A114" s="265" t="s">
        <v>602</v>
      </c>
      <c r="B114" s="85" t="s">
        <v>126</v>
      </c>
      <c r="C114" s="89"/>
      <c r="D114" s="89"/>
      <c r="E114" s="89"/>
      <c r="F114" s="89"/>
      <c r="G114" s="90">
        <f t="shared" si="9"/>
        <v>0</v>
      </c>
      <c r="H114" s="90"/>
    </row>
    <row r="115" spans="1:8" ht="22.5" x14ac:dyDescent="0.25">
      <c r="A115" s="265" t="s">
        <v>603</v>
      </c>
      <c r="B115" s="85" t="s">
        <v>127</v>
      </c>
      <c r="C115" s="89"/>
      <c r="D115" s="89"/>
      <c r="E115" s="89"/>
      <c r="F115" s="89"/>
      <c r="G115" s="90">
        <f t="shared" si="9"/>
        <v>0</v>
      </c>
      <c r="H115" s="90"/>
    </row>
    <row r="116" spans="1:8" x14ac:dyDescent="0.25">
      <c r="A116" s="275" t="s">
        <v>17</v>
      </c>
      <c r="B116" s="140" t="s">
        <v>615</v>
      </c>
      <c r="C116" s="86">
        <v>1397000</v>
      </c>
      <c r="D116" s="142"/>
      <c r="E116" s="142"/>
      <c r="F116" s="86">
        <v>1397000</v>
      </c>
      <c r="G116" s="145">
        <f>+G117</f>
        <v>1397000</v>
      </c>
      <c r="H116" s="145">
        <f>+H117+H119</f>
        <v>2573605</v>
      </c>
    </row>
    <row r="117" spans="1:8" x14ac:dyDescent="0.25">
      <c r="A117" s="265" t="s">
        <v>540</v>
      </c>
      <c r="B117" s="85" t="s">
        <v>129</v>
      </c>
      <c r="C117" s="146">
        <v>1397000</v>
      </c>
      <c r="D117" s="89"/>
      <c r="E117" s="89"/>
      <c r="F117" s="146">
        <v>1397000</v>
      </c>
      <c r="G117" s="90">
        <f t="shared" si="9"/>
        <v>1397000</v>
      </c>
      <c r="H117" s="90">
        <v>1875805</v>
      </c>
    </row>
    <row r="118" spans="1:8" x14ac:dyDescent="0.25">
      <c r="A118" s="265" t="s">
        <v>541</v>
      </c>
      <c r="B118" s="85" t="s">
        <v>130</v>
      </c>
      <c r="C118" s="89"/>
      <c r="D118" s="89"/>
      <c r="E118" s="89"/>
      <c r="F118" s="89"/>
      <c r="G118" s="90">
        <f t="shared" si="9"/>
        <v>0</v>
      </c>
      <c r="H118" s="90"/>
    </row>
    <row r="119" spans="1:8" x14ac:dyDescent="0.25">
      <c r="A119" s="265" t="s">
        <v>542</v>
      </c>
      <c r="B119" s="85" t="s">
        <v>131</v>
      </c>
      <c r="C119" s="89"/>
      <c r="D119" s="89"/>
      <c r="E119" s="89"/>
      <c r="F119" s="89"/>
      <c r="G119" s="90">
        <f t="shared" si="9"/>
        <v>0</v>
      </c>
      <c r="H119" s="90">
        <v>697800</v>
      </c>
    </row>
    <row r="120" spans="1:8" x14ac:dyDescent="0.25">
      <c r="A120" s="265" t="s">
        <v>543</v>
      </c>
      <c r="B120" s="85" t="s">
        <v>132</v>
      </c>
      <c r="C120" s="89"/>
      <c r="D120" s="89"/>
      <c r="E120" s="89"/>
      <c r="F120" s="89"/>
      <c r="G120" s="90">
        <f t="shared" si="9"/>
        <v>0</v>
      </c>
      <c r="H120" s="90"/>
    </row>
    <row r="121" spans="1:8" x14ac:dyDescent="0.25">
      <c r="A121" s="265" t="s">
        <v>544</v>
      </c>
      <c r="B121" s="85" t="s">
        <v>133</v>
      </c>
      <c r="C121" s="89"/>
      <c r="D121" s="89"/>
      <c r="E121" s="89"/>
      <c r="F121" s="89"/>
      <c r="G121" s="90">
        <f t="shared" si="9"/>
        <v>0</v>
      </c>
      <c r="H121" s="90"/>
    </row>
    <row r="122" spans="1:8" ht="22.5" x14ac:dyDescent="0.25">
      <c r="A122" s="265" t="s">
        <v>545</v>
      </c>
      <c r="B122" s="85" t="s">
        <v>134</v>
      </c>
      <c r="C122" s="89"/>
      <c r="D122" s="89"/>
      <c r="E122" s="89"/>
      <c r="F122" s="89"/>
      <c r="G122" s="90">
        <f t="shared" si="9"/>
        <v>0</v>
      </c>
      <c r="H122" s="90"/>
    </row>
    <row r="123" spans="1:8" ht="22.5" x14ac:dyDescent="0.25">
      <c r="A123" s="265" t="s">
        <v>604</v>
      </c>
      <c r="B123" s="85" t="s">
        <v>135</v>
      </c>
      <c r="C123" s="89"/>
      <c r="D123" s="89"/>
      <c r="E123" s="89"/>
      <c r="F123" s="89"/>
      <c r="G123" s="90">
        <f t="shared" si="9"/>
        <v>0</v>
      </c>
      <c r="H123" s="90"/>
    </row>
    <row r="124" spans="1:8" ht="22.5" x14ac:dyDescent="0.25">
      <c r="A124" s="265" t="s">
        <v>605</v>
      </c>
      <c r="B124" s="85" t="s">
        <v>121</v>
      </c>
      <c r="C124" s="89"/>
      <c r="D124" s="89"/>
      <c r="E124" s="89"/>
      <c r="F124" s="89"/>
      <c r="G124" s="90">
        <f t="shared" si="9"/>
        <v>0</v>
      </c>
      <c r="H124" s="90"/>
    </row>
    <row r="125" spans="1:8" x14ac:dyDescent="0.25">
      <c r="A125" s="265" t="s">
        <v>606</v>
      </c>
      <c r="B125" s="85" t="s">
        <v>136</v>
      </c>
      <c r="C125" s="89"/>
      <c r="D125" s="89"/>
      <c r="E125" s="89"/>
      <c r="F125" s="89"/>
      <c r="G125" s="90">
        <f t="shared" si="9"/>
        <v>0</v>
      </c>
      <c r="H125" s="90"/>
    </row>
    <row r="126" spans="1:8" x14ac:dyDescent="0.25">
      <c r="A126" s="265" t="s">
        <v>607</v>
      </c>
      <c r="B126" s="85" t="s">
        <v>137</v>
      </c>
      <c r="C126" s="89"/>
      <c r="D126" s="89"/>
      <c r="E126" s="89"/>
      <c r="F126" s="89"/>
      <c r="G126" s="90">
        <f t="shared" si="9"/>
        <v>0</v>
      </c>
      <c r="H126" s="90"/>
    </row>
    <row r="127" spans="1:8" ht="22.5" x14ac:dyDescent="0.25">
      <c r="A127" s="265" t="s">
        <v>608</v>
      </c>
      <c r="B127" s="85" t="s">
        <v>124</v>
      </c>
      <c r="C127" s="89"/>
      <c r="D127" s="89"/>
      <c r="E127" s="89"/>
      <c r="F127" s="89"/>
      <c r="G127" s="90">
        <f t="shared" si="9"/>
        <v>0</v>
      </c>
      <c r="H127" s="90"/>
    </row>
    <row r="128" spans="1:8" x14ac:dyDescent="0.25">
      <c r="A128" s="265" t="s">
        <v>609</v>
      </c>
      <c r="B128" s="85" t="s">
        <v>138</v>
      </c>
      <c r="C128" s="89"/>
      <c r="D128" s="89"/>
      <c r="E128" s="89"/>
      <c r="F128" s="89"/>
      <c r="G128" s="90">
        <f t="shared" si="9"/>
        <v>0</v>
      </c>
      <c r="H128" s="90"/>
    </row>
    <row r="129" spans="1:8" ht="22.5" x14ac:dyDescent="0.25">
      <c r="A129" s="265" t="s">
        <v>610</v>
      </c>
      <c r="B129" s="85" t="s">
        <v>139</v>
      </c>
      <c r="C129" s="89"/>
      <c r="D129" s="89"/>
      <c r="E129" s="89"/>
      <c r="F129" s="89"/>
      <c r="G129" s="90">
        <f t="shared" si="9"/>
        <v>0</v>
      </c>
      <c r="H129" s="90"/>
    </row>
    <row r="130" spans="1:8" x14ac:dyDescent="0.25">
      <c r="A130" s="275" t="s">
        <v>25</v>
      </c>
      <c r="B130" s="140" t="s">
        <v>140</v>
      </c>
      <c r="C130" s="142"/>
      <c r="D130" s="142"/>
      <c r="E130" s="142"/>
      <c r="F130" s="142"/>
      <c r="G130" s="90">
        <f t="shared" si="9"/>
        <v>0</v>
      </c>
      <c r="H130" s="90"/>
    </row>
    <row r="131" spans="1:8" x14ac:dyDescent="0.25">
      <c r="A131" s="265" t="s">
        <v>546</v>
      </c>
      <c r="B131" s="85" t="s">
        <v>141</v>
      </c>
      <c r="C131" s="89"/>
      <c r="D131" s="89"/>
      <c r="E131" s="89"/>
      <c r="F131" s="89"/>
      <c r="G131" s="90">
        <f t="shared" si="9"/>
        <v>0</v>
      </c>
      <c r="H131" s="90"/>
    </row>
    <row r="132" spans="1:8" x14ac:dyDescent="0.25">
      <c r="A132" s="265" t="s">
        <v>547</v>
      </c>
      <c r="B132" s="85" t="s">
        <v>142</v>
      </c>
      <c r="C132" s="89"/>
      <c r="D132" s="89"/>
      <c r="E132" s="89"/>
      <c r="F132" s="89"/>
      <c r="G132" s="90">
        <f t="shared" si="9"/>
        <v>0</v>
      </c>
      <c r="H132" s="90"/>
    </row>
    <row r="133" spans="1:8" x14ac:dyDescent="0.25">
      <c r="A133" s="275" t="s">
        <v>143</v>
      </c>
      <c r="B133" s="140" t="s">
        <v>144</v>
      </c>
      <c r="C133" s="86">
        <v>46591928</v>
      </c>
      <c r="D133" s="142"/>
      <c r="E133" s="142"/>
      <c r="F133" s="86">
        <v>46591928</v>
      </c>
      <c r="G133" s="145">
        <f>+G100+G116</f>
        <v>46591928</v>
      </c>
      <c r="H133" s="145">
        <f t="shared" ref="H133" si="10">+H100+H116</f>
        <v>47881261</v>
      </c>
    </row>
    <row r="134" spans="1:8" ht="21" x14ac:dyDescent="0.25">
      <c r="A134" s="275" t="s">
        <v>41</v>
      </c>
      <c r="B134" s="140" t="s">
        <v>145</v>
      </c>
      <c r="C134" s="142"/>
      <c r="D134" s="142"/>
      <c r="E134" s="142"/>
      <c r="F134" s="142"/>
      <c r="G134" s="90">
        <f t="shared" si="9"/>
        <v>0</v>
      </c>
      <c r="H134" s="90"/>
    </row>
    <row r="135" spans="1:8" x14ac:dyDescent="0.25">
      <c r="A135" s="265" t="s">
        <v>558</v>
      </c>
      <c r="B135" s="85" t="s">
        <v>474</v>
      </c>
      <c r="C135" s="89"/>
      <c r="D135" s="89"/>
      <c r="E135" s="89"/>
      <c r="F135" s="89"/>
      <c r="G135" s="90">
        <f t="shared" si="9"/>
        <v>0</v>
      </c>
      <c r="H135" s="90"/>
    </row>
    <row r="136" spans="1:8" ht="22.5" x14ac:dyDescent="0.25">
      <c r="A136" s="265" t="s">
        <v>559</v>
      </c>
      <c r="B136" s="85" t="s">
        <v>475</v>
      </c>
      <c r="C136" s="89"/>
      <c r="D136" s="89"/>
      <c r="E136" s="89"/>
      <c r="F136" s="89"/>
      <c r="G136" s="90">
        <f t="shared" si="9"/>
        <v>0</v>
      </c>
      <c r="H136" s="90"/>
    </row>
    <row r="137" spans="1:8" x14ac:dyDescent="0.25">
      <c r="A137" s="265" t="s">
        <v>560</v>
      </c>
      <c r="B137" s="85" t="s">
        <v>476</v>
      </c>
      <c r="C137" s="89"/>
      <c r="D137" s="89"/>
      <c r="E137" s="89"/>
      <c r="F137" s="89"/>
      <c r="G137" s="90">
        <f t="shared" si="9"/>
        <v>0</v>
      </c>
      <c r="H137" s="90"/>
    </row>
    <row r="138" spans="1:8" x14ac:dyDescent="0.25">
      <c r="A138" s="208" t="s">
        <v>53</v>
      </c>
      <c r="B138" s="140" t="s">
        <v>149</v>
      </c>
      <c r="C138" s="142"/>
      <c r="D138" s="142"/>
      <c r="E138" s="142"/>
      <c r="F138" s="142"/>
      <c r="G138" s="90">
        <f t="shared" si="9"/>
        <v>0</v>
      </c>
      <c r="H138" s="90"/>
    </row>
    <row r="139" spans="1:8" x14ac:dyDescent="0.25">
      <c r="A139" s="265" t="s">
        <v>568</v>
      </c>
      <c r="B139" s="85" t="s">
        <v>150</v>
      </c>
      <c r="C139" s="89"/>
      <c r="D139" s="89"/>
      <c r="E139" s="89"/>
      <c r="F139" s="89"/>
      <c r="G139" s="90">
        <f t="shared" si="9"/>
        <v>0</v>
      </c>
      <c r="H139" s="90"/>
    </row>
    <row r="140" spans="1:8" x14ac:dyDescent="0.25">
      <c r="A140" s="265" t="s">
        <v>569</v>
      </c>
      <c r="B140" s="85" t="s">
        <v>151</v>
      </c>
      <c r="C140" s="89"/>
      <c r="D140" s="89"/>
      <c r="E140" s="89"/>
      <c r="F140" s="89"/>
      <c r="G140" s="90">
        <f t="shared" si="9"/>
        <v>0</v>
      </c>
      <c r="H140" s="90"/>
    </row>
    <row r="141" spans="1:8" x14ac:dyDescent="0.25">
      <c r="A141" s="265" t="s">
        <v>570</v>
      </c>
      <c r="B141" s="85" t="s">
        <v>152</v>
      </c>
      <c r="C141" s="89"/>
      <c r="D141" s="89"/>
      <c r="E141" s="89"/>
      <c r="F141" s="89"/>
      <c r="G141" s="90">
        <f t="shared" si="9"/>
        <v>0</v>
      </c>
      <c r="H141" s="90"/>
    </row>
    <row r="142" spans="1:8" x14ac:dyDescent="0.25">
      <c r="A142" s="265" t="s">
        <v>571</v>
      </c>
      <c r="B142" s="85" t="s">
        <v>153</v>
      </c>
      <c r="C142" s="89"/>
      <c r="D142" s="89"/>
      <c r="E142" s="89"/>
      <c r="F142" s="89"/>
      <c r="G142" s="90">
        <f t="shared" si="9"/>
        <v>0</v>
      </c>
      <c r="H142" s="90"/>
    </row>
    <row r="143" spans="1:8" x14ac:dyDescent="0.25">
      <c r="A143" s="208" t="s">
        <v>154</v>
      </c>
      <c r="B143" s="140" t="s">
        <v>155</v>
      </c>
      <c r="C143" s="142"/>
      <c r="D143" s="142"/>
      <c r="E143" s="142"/>
      <c r="F143" s="142"/>
      <c r="G143" s="90">
        <f t="shared" si="9"/>
        <v>0</v>
      </c>
      <c r="H143" s="90"/>
    </row>
    <row r="144" spans="1:8" x14ac:dyDescent="0.25">
      <c r="A144" s="265" t="s">
        <v>573</v>
      </c>
      <c r="B144" s="85" t="s">
        <v>156</v>
      </c>
      <c r="C144" s="89"/>
      <c r="D144" s="89"/>
      <c r="E144" s="89"/>
      <c r="F144" s="89"/>
      <c r="G144" s="90">
        <f t="shared" si="9"/>
        <v>0</v>
      </c>
      <c r="H144" s="90"/>
    </row>
    <row r="145" spans="1:8" x14ac:dyDescent="0.25">
      <c r="A145" s="265" t="s">
        <v>574</v>
      </c>
      <c r="B145" s="85" t="s">
        <v>157</v>
      </c>
      <c r="C145" s="89"/>
      <c r="D145" s="89"/>
      <c r="E145" s="89"/>
      <c r="F145" s="89"/>
      <c r="G145" s="90">
        <f t="shared" si="9"/>
        <v>0</v>
      </c>
      <c r="H145" s="90"/>
    </row>
    <row r="146" spans="1:8" x14ac:dyDescent="0.25">
      <c r="A146" s="265" t="s">
        <v>575</v>
      </c>
      <c r="B146" s="85" t="s">
        <v>158</v>
      </c>
      <c r="C146" s="89"/>
      <c r="D146" s="89"/>
      <c r="E146" s="89"/>
      <c r="F146" s="89"/>
      <c r="G146" s="90">
        <f t="shared" si="9"/>
        <v>0</v>
      </c>
      <c r="H146" s="90"/>
    </row>
    <row r="147" spans="1:8" x14ac:dyDescent="0.25">
      <c r="A147" s="265" t="s">
        <v>576</v>
      </c>
      <c r="B147" s="85" t="s">
        <v>159</v>
      </c>
      <c r="C147" s="89"/>
      <c r="D147" s="89"/>
      <c r="E147" s="89"/>
      <c r="F147" s="89"/>
      <c r="G147" s="90">
        <f t="shared" si="9"/>
        <v>0</v>
      </c>
      <c r="H147" s="90"/>
    </row>
    <row r="148" spans="1:8" x14ac:dyDescent="0.25">
      <c r="A148" s="208" t="s">
        <v>66</v>
      </c>
      <c r="B148" s="140" t="s">
        <v>160</v>
      </c>
      <c r="C148" s="142"/>
      <c r="D148" s="142"/>
      <c r="E148" s="142"/>
      <c r="F148" s="142"/>
      <c r="G148" s="90">
        <f t="shared" si="9"/>
        <v>0</v>
      </c>
      <c r="H148" s="90"/>
    </row>
    <row r="149" spans="1:8" x14ac:dyDescent="0.25">
      <c r="A149" s="265" t="s">
        <v>577</v>
      </c>
      <c r="B149" s="85" t="s">
        <v>477</v>
      </c>
      <c r="C149" s="89"/>
      <c r="D149" s="89"/>
      <c r="E149" s="89"/>
      <c r="F149" s="89"/>
      <c r="G149" s="90">
        <f t="shared" si="9"/>
        <v>0</v>
      </c>
      <c r="H149" s="90"/>
    </row>
    <row r="150" spans="1:8" x14ac:dyDescent="0.25">
      <c r="A150" s="265" t="s">
        <v>578</v>
      </c>
      <c r="B150" s="85" t="s">
        <v>478</v>
      </c>
      <c r="C150" s="89"/>
      <c r="D150" s="89"/>
      <c r="E150" s="89"/>
      <c r="F150" s="89"/>
      <c r="G150" s="90">
        <f t="shared" si="9"/>
        <v>0</v>
      </c>
      <c r="H150" s="90"/>
    </row>
    <row r="151" spans="1:8" x14ac:dyDescent="0.25">
      <c r="A151" s="265" t="s">
        <v>579</v>
      </c>
      <c r="B151" s="85" t="s">
        <v>479</v>
      </c>
      <c r="C151" s="89"/>
      <c r="D151" s="89"/>
      <c r="E151" s="89"/>
      <c r="F151" s="89"/>
      <c r="G151" s="90">
        <f t="shared" si="9"/>
        <v>0</v>
      </c>
      <c r="H151" s="90"/>
    </row>
    <row r="152" spans="1:8" x14ac:dyDescent="0.25">
      <c r="A152" s="265" t="s">
        <v>580</v>
      </c>
      <c r="B152" s="85" t="s">
        <v>480</v>
      </c>
      <c r="C152" s="89"/>
      <c r="D152" s="89"/>
      <c r="E152" s="89"/>
      <c r="F152" s="89"/>
      <c r="G152" s="90">
        <f t="shared" si="9"/>
        <v>0</v>
      </c>
      <c r="H152" s="90"/>
    </row>
    <row r="153" spans="1:8" x14ac:dyDescent="0.25">
      <c r="A153" s="208" t="s">
        <v>72</v>
      </c>
      <c r="B153" s="140" t="s">
        <v>165</v>
      </c>
      <c r="C153" s="142"/>
      <c r="D153" s="142"/>
      <c r="E153" s="142"/>
      <c r="F153" s="142"/>
      <c r="G153" s="90">
        <f t="shared" si="9"/>
        <v>0</v>
      </c>
      <c r="H153" s="90"/>
    </row>
    <row r="154" spans="1:8" x14ac:dyDescent="0.25">
      <c r="A154" s="208" t="s">
        <v>166</v>
      </c>
      <c r="B154" s="140" t="s">
        <v>167</v>
      </c>
      <c r="C154" s="86">
        <v>46591928</v>
      </c>
      <c r="D154" s="142"/>
      <c r="E154" s="142"/>
      <c r="F154" s="86">
        <v>46591928</v>
      </c>
      <c r="G154" s="145">
        <f>+G133+G153</f>
        <v>46591928</v>
      </c>
      <c r="H154" s="145">
        <f t="shared" ref="H154" si="11">+H133+H153</f>
        <v>47881261</v>
      </c>
    </row>
    <row r="155" spans="1:8" x14ac:dyDescent="0.25">
      <c r="A155" s="280"/>
      <c r="B155" s="160"/>
      <c r="C155" s="160"/>
      <c r="D155" s="160"/>
      <c r="E155" s="160"/>
      <c r="F155" s="160"/>
      <c r="G155" s="90">
        <f t="shared" si="9"/>
        <v>0</v>
      </c>
      <c r="H155" s="90"/>
    </row>
    <row r="156" spans="1:8" x14ac:dyDescent="0.25">
      <c r="A156" s="361" t="s">
        <v>484</v>
      </c>
      <c r="B156" s="361"/>
      <c r="C156" s="362" t="s">
        <v>489</v>
      </c>
      <c r="D156" s="362"/>
      <c r="E156" s="362"/>
      <c r="F156" s="362"/>
      <c r="G156" s="90">
        <f t="shared" si="9"/>
        <v>0</v>
      </c>
      <c r="H156" s="90"/>
    </row>
    <row r="157" spans="1:8" x14ac:dyDescent="0.25">
      <c r="A157" s="361" t="s">
        <v>482</v>
      </c>
      <c r="B157" s="361"/>
      <c r="C157" s="362">
        <v>0</v>
      </c>
      <c r="D157" s="362"/>
      <c r="E157" s="362"/>
      <c r="F157" s="362"/>
      <c r="G157" s="90">
        <f t="shared" si="9"/>
        <v>0</v>
      </c>
      <c r="H157" s="90"/>
    </row>
    <row r="158" spans="1:8" ht="15.75" x14ac:dyDescent="0.25">
      <c r="A158" s="272"/>
    </row>
  </sheetData>
  <mergeCells count="19">
    <mergeCell ref="A2:F2"/>
    <mergeCell ref="A6:A7"/>
    <mergeCell ref="B6:B7"/>
    <mergeCell ref="C6:F6"/>
    <mergeCell ref="B3:H3"/>
    <mergeCell ref="B4:H4"/>
    <mergeCell ref="G6:G7"/>
    <mergeCell ref="H6:H7"/>
    <mergeCell ref="A9:F9"/>
    <mergeCell ref="G96:G97"/>
    <mergeCell ref="H96:H97"/>
    <mergeCell ref="A157:B157"/>
    <mergeCell ref="C157:F157"/>
    <mergeCell ref="A96:A97"/>
    <mergeCell ref="B96:B97"/>
    <mergeCell ref="C96:F96"/>
    <mergeCell ref="A99:F99"/>
    <mergeCell ref="A156:B156"/>
    <mergeCell ref="C156:F15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topLeftCell="A142" workbookViewId="0">
      <selection activeCell="G104" sqref="G104"/>
    </sheetView>
  </sheetViews>
  <sheetFormatPr defaultRowHeight="15" x14ac:dyDescent="0.25"/>
  <cols>
    <col min="1" max="1" width="8.7109375" style="165" bestFit="1" customWidth="1"/>
    <col min="2" max="2" width="42.5703125" style="165" bestFit="1" customWidth="1"/>
    <col min="3" max="3" width="14.5703125" style="165" bestFit="1" customWidth="1"/>
    <col min="4" max="4" width="9.140625" style="165"/>
    <col min="5" max="5" width="8.7109375" style="165" bestFit="1" customWidth="1"/>
    <col min="6" max="6" width="10.85546875" style="165" bestFit="1" customWidth="1"/>
    <col min="7" max="8" width="14" style="164" bestFit="1" customWidth="1"/>
    <col min="9" max="9" width="9.85546875" style="165" bestFit="1" customWidth="1"/>
    <col min="10" max="16384" width="9.140625" style="165"/>
  </cols>
  <sheetData>
    <row r="1" spans="1:8" x14ac:dyDescent="0.25">
      <c r="A1" s="369" t="s">
        <v>616</v>
      </c>
      <c r="B1" s="369"/>
      <c r="C1" s="369"/>
      <c r="D1" s="369"/>
      <c r="E1" s="369"/>
      <c r="F1" s="369"/>
    </row>
    <row r="2" spans="1:8" x14ac:dyDescent="0.25">
      <c r="A2" s="166" t="s">
        <v>176</v>
      </c>
      <c r="B2" s="368" t="s">
        <v>490</v>
      </c>
      <c r="C2" s="368"/>
      <c r="D2" s="368"/>
      <c r="E2" s="368"/>
      <c r="F2" s="368"/>
      <c r="G2" s="368"/>
      <c r="H2" s="368"/>
    </row>
    <row r="3" spans="1:8" ht="21" x14ac:dyDescent="0.25">
      <c r="A3" s="166" t="s">
        <v>462</v>
      </c>
      <c r="B3" s="368" t="s">
        <v>463</v>
      </c>
      <c r="C3" s="368"/>
      <c r="D3" s="368"/>
      <c r="E3" s="368"/>
      <c r="F3" s="368"/>
      <c r="G3" s="368"/>
      <c r="H3" s="368"/>
    </row>
    <row r="4" spans="1:8" x14ac:dyDescent="0.25">
      <c r="A4" s="168"/>
      <c r="B4" s="192"/>
      <c r="C4" s="193"/>
      <c r="D4" s="193"/>
      <c r="E4" s="193"/>
      <c r="F4" s="194" t="s">
        <v>499</v>
      </c>
      <c r="H4" s="194" t="s">
        <v>2</v>
      </c>
    </row>
    <row r="5" spans="1:8" ht="15" customHeight="1" x14ac:dyDescent="0.25">
      <c r="A5" s="365" t="s">
        <v>464</v>
      </c>
      <c r="B5" s="365" t="s">
        <v>465</v>
      </c>
      <c r="C5" s="368" t="s">
        <v>4</v>
      </c>
      <c r="D5" s="368"/>
      <c r="E5" s="368"/>
      <c r="F5" s="368"/>
      <c r="G5" s="286" t="s">
        <v>617</v>
      </c>
      <c r="H5" s="286" t="s">
        <v>636</v>
      </c>
    </row>
    <row r="6" spans="1:8" ht="21" x14ac:dyDescent="0.25">
      <c r="A6" s="365"/>
      <c r="B6" s="365"/>
      <c r="C6" s="166" t="s">
        <v>5</v>
      </c>
      <c r="D6" s="166" t="s">
        <v>6</v>
      </c>
      <c r="E6" s="166" t="s">
        <v>7</v>
      </c>
      <c r="F6" s="170" t="s">
        <v>8</v>
      </c>
      <c r="G6" s="286"/>
      <c r="H6" s="286"/>
    </row>
    <row r="7" spans="1:8" x14ac:dyDescent="0.25">
      <c r="A7" s="170">
        <v>1</v>
      </c>
      <c r="B7" s="170">
        <v>2</v>
      </c>
      <c r="C7" s="170">
        <v>3</v>
      </c>
      <c r="D7" s="170">
        <v>4</v>
      </c>
      <c r="E7" s="170">
        <v>5</v>
      </c>
      <c r="F7" s="170">
        <v>6</v>
      </c>
      <c r="G7" s="204">
        <v>7</v>
      </c>
      <c r="H7" s="204">
        <v>8</v>
      </c>
    </row>
    <row r="8" spans="1:8" x14ac:dyDescent="0.25">
      <c r="A8" s="365" t="s">
        <v>174</v>
      </c>
      <c r="B8" s="365"/>
      <c r="C8" s="365"/>
      <c r="D8" s="365"/>
      <c r="E8" s="365"/>
      <c r="F8" s="365"/>
      <c r="G8" s="109"/>
      <c r="H8" s="109"/>
    </row>
    <row r="9" spans="1:8" x14ac:dyDescent="0.25">
      <c r="A9" s="275" t="s">
        <v>9</v>
      </c>
      <c r="B9" s="171" t="s">
        <v>10</v>
      </c>
      <c r="C9" s="172"/>
      <c r="D9" s="172"/>
      <c r="E9" s="172"/>
      <c r="F9" s="172"/>
      <c r="G9" s="109">
        <f>SUM(G10:G15)</f>
        <v>0</v>
      </c>
      <c r="H9" s="109">
        <f>SUM(H10:H15)</f>
        <v>0</v>
      </c>
    </row>
    <row r="10" spans="1:8" x14ac:dyDescent="0.25">
      <c r="A10" s="276" t="s">
        <v>534</v>
      </c>
      <c r="B10" s="173" t="s">
        <v>11</v>
      </c>
      <c r="C10" s="108"/>
      <c r="D10" s="108"/>
      <c r="E10" s="108"/>
      <c r="F10" s="108"/>
      <c r="G10" s="109"/>
      <c r="H10" s="109"/>
    </row>
    <row r="11" spans="1:8" x14ac:dyDescent="0.25">
      <c r="A11" s="276" t="s">
        <v>595</v>
      </c>
      <c r="B11" s="173" t="s">
        <v>12</v>
      </c>
      <c r="C11" s="108"/>
      <c r="D11" s="108"/>
      <c r="E11" s="108"/>
      <c r="F11" s="108"/>
      <c r="G11" s="109"/>
      <c r="H11" s="109"/>
    </row>
    <row r="12" spans="1:8" ht="22.5" x14ac:dyDescent="0.25">
      <c r="A12" s="276" t="s">
        <v>535</v>
      </c>
      <c r="B12" s="173" t="s">
        <v>13</v>
      </c>
      <c r="C12" s="108"/>
      <c r="D12" s="108"/>
      <c r="E12" s="108"/>
      <c r="F12" s="108"/>
      <c r="G12" s="109"/>
      <c r="H12" s="109"/>
    </row>
    <row r="13" spans="1:8" x14ac:dyDescent="0.25">
      <c r="A13" s="276" t="s">
        <v>536</v>
      </c>
      <c r="B13" s="173" t="s">
        <v>14</v>
      </c>
      <c r="C13" s="108"/>
      <c r="D13" s="108"/>
      <c r="E13" s="108"/>
      <c r="F13" s="108"/>
      <c r="G13" s="109"/>
      <c r="H13" s="109"/>
    </row>
    <row r="14" spans="1:8" x14ac:dyDescent="0.25">
      <c r="A14" s="276" t="s">
        <v>537</v>
      </c>
      <c r="B14" s="173" t="s">
        <v>15</v>
      </c>
      <c r="C14" s="108"/>
      <c r="D14" s="108"/>
      <c r="E14" s="108"/>
      <c r="F14" s="108"/>
      <c r="G14" s="109"/>
      <c r="H14" s="109"/>
    </row>
    <row r="15" spans="1:8" x14ac:dyDescent="0.25">
      <c r="A15" s="276" t="s">
        <v>538</v>
      </c>
      <c r="B15" s="173" t="s">
        <v>16</v>
      </c>
      <c r="C15" s="108"/>
      <c r="D15" s="108"/>
      <c r="E15" s="108"/>
      <c r="F15" s="108"/>
      <c r="G15" s="109"/>
      <c r="H15" s="109"/>
    </row>
    <row r="16" spans="1:8" x14ac:dyDescent="0.25">
      <c r="A16" s="276"/>
      <c r="B16" s="173"/>
      <c r="C16" s="108"/>
      <c r="D16" s="108"/>
      <c r="E16" s="108"/>
      <c r="F16" s="108"/>
      <c r="G16" s="109"/>
      <c r="H16" s="109"/>
    </row>
    <row r="17" spans="1:8" ht="21" x14ac:dyDescent="0.25">
      <c r="A17" s="275" t="s">
        <v>17</v>
      </c>
      <c r="B17" s="171" t="s">
        <v>18</v>
      </c>
      <c r="C17" s="174">
        <v>272896520</v>
      </c>
      <c r="D17" s="172"/>
      <c r="E17" s="172"/>
      <c r="F17" s="174">
        <v>272896520</v>
      </c>
      <c r="G17" s="175">
        <f>SUM(G18:G23)</f>
        <v>272896520</v>
      </c>
      <c r="H17" s="175">
        <f>SUM(H18:H23)</f>
        <v>0</v>
      </c>
    </row>
    <row r="18" spans="1:8" x14ac:dyDescent="0.25">
      <c r="A18" s="276" t="s">
        <v>540</v>
      </c>
      <c r="B18" s="173" t="s">
        <v>19</v>
      </c>
      <c r="C18" s="108"/>
      <c r="D18" s="108"/>
      <c r="E18" s="108"/>
      <c r="F18" s="108"/>
      <c r="G18" s="109"/>
      <c r="H18" s="109"/>
    </row>
    <row r="19" spans="1:8" x14ac:dyDescent="0.25">
      <c r="A19" s="276" t="s">
        <v>541</v>
      </c>
      <c r="B19" s="173" t="s">
        <v>20</v>
      </c>
      <c r="C19" s="108"/>
      <c r="D19" s="108"/>
      <c r="E19" s="108"/>
      <c r="F19" s="108"/>
      <c r="G19" s="109"/>
      <c r="H19" s="109"/>
    </row>
    <row r="20" spans="1:8" ht="22.5" x14ac:dyDescent="0.25">
      <c r="A20" s="276" t="s">
        <v>542</v>
      </c>
      <c r="B20" s="173" t="s">
        <v>466</v>
      </c>
      <c r="C20" s="108"/>
      <c r="D20" s="108"/>
      <c r="E20" s="108"/>
      <c r="F20" s="108"/>
      <c r="G20" s="109"/>
      <c r="H20" s="109"/>
    </row>
    <row r="21" spans="1:8" ht="22.5" x14ac:dyDescent="0.25">
      <c r="A21" s="276" t="s">
        <v>543</v>
      </c>
      <c r="B21" s="173" t="s">
        <v>467</v>
      </c>
      <c r="C21" s="108"/>
      <c r="D21" s="108"/>
      <c r="E21" s="108"/>
      <c r="F21" s="108"/>
      <c r="G21" s="109"/>
      <c r="H21" s="109"/>
    </row>
    <row r="22" spans="1:8" x14ac:dyDescent="0.25">
      <c r="A22" s="276" t="s">
        <v>544</v>
      </c>
      <c r="B22" s="173" t="s">
        <v>23</v>
      </c>
      <c r="C22" s="176">
        <v>272896520</v>
      </c>
      <c r="D22" s="108"/>
      <c r="E22" s="108"/>
      <c r="F22" s="176">
        <v>272896520</v>
      </c>
      <c r="G22" s="109">
        <f>+F22</f>
        <v>272896520</v>
      </c>
      <c r="H22" s="109">
        <v>0</v>
      </c>
    </row>
    <row r="23" spans="1:8" x14ac:dyDescent="0.25">
      <c r="A23" s="276" t="s">
        <v>545</v>
      </c>
      <c r="B23" s="173" t="s">
        <v>24</v>
      </c>
      <c r="C23" s="108"/>
      <c r="D23" s="108"/>
      <c r="E23" s="108"/>
      <c r="F23" s="108"/>
      <c r="G23" s="109"/>
      <c r="H23" s="109"/>
    </row>
    <row r="24" spans="1:8" ht="21" x14ac:dyDescent="0.25">
      <c r="A24" s="275" t="s">
        <v>25</v>
      </c>
      <c r="B24" s="171" t="s">
        <v>26</v>
      </c>
      <c r="C24" s="172"/>
      <c r="D24" s="172"/>
      <c r="E24" s="172"/>
      <c r="F24" s="172"/>
      <c r="G24" s="109"/>
      <c r="H24" s="109"/>
    </row>
    <row r="25" spans="1:8" x14ac:dyDescent="0.25">
      <c r="A25" s="276" t="s">
        <v>546</v>
      </c>
      <c r="B25" s="173" t="s">
        <v>27</v>
      </c>
      <c r="C25" s="108"/>
      <c r="D25" s="108"/>
      <c r="E25" s="108"/>
      <c r="F25" s="108"/>
      <c r="G25" s="109"/>
      <c r="H25" s="109"/>
    </row>
    <row r="26" spans="1:8" ht="22.5" x14ac:dyDescent="0.25">
      <c r="A26" s="276" t="s">
        <v>547</v>
      </c>
      <c r="B26" s="173" t="s">
        <v>28</v>
      </c>
      <c r="C26" s="108"/>
      <c r="D26" s="108"/>
      <c r="E26" s="108"/>
      <c r="F26" s="108"/>
      <c r="G26" s="109"/>
      <c r="H26" s="109"/>
    </row>
    <row r="27" spans="1:8" ht="22.5" x14ac:dyDescent="0.25">
      <c r="A27" s="276" t="s">
        <v>548</v>
      </c>
      <c r="B27" s="173" t="s">
        <v>468</v>
      </c>
      <c r="C27" s="108"/>
      <c r="D27" s="108"/>
      <c r="E27" s="108"/>
      <c r="F27" s="108"/>
      <c r="G27" s="109"/>
      <c r="H27" s="109"/>
    </row>
    <row r="28" spans="1:8" ht="22.5" x14ac:dyDescent="0.25">
      <c r="A28" s="276" t="s">
        <v>549</v>
      </c>
      <c r="B28" s="173" t="s">
        <v>469</v>
      </c>
      <c r="C28" s="108"/>
      <c r="D28" s="108"/>
      <c r="E28" s="108"/>
      <c r="F28" s="108"/>
      <c r="G28" s="109"/>
      <c r="H28" s="109"/>
    </row>
    <row r="29" spans="1:8" x14ac:dyDescent="0.25">
      <c r="A29" s="276" t="s">
        <v>550</v>
      </c>
      <c r="B29" s="173" t="s">
        <v>31</v>
      </c>
      <c r="C29" s="108"/>
      <c r="D29" s="108"/>
      <c r="E29" s="108"/>
      <c r="F29" s="108"/>
      <c r="G29" s="109"/>
      <c r="H29" s="109"/>
    </row>
    <row r="30" spans="1:8" x14ac:dyDescent="0.25">
      <c r="A30" s="276" t="s">
        <v>551</v>
      </c>
      <c r="B30" s="173" t="s">
        <v>32</v>
      </c>
      <c r="C30" s="108"/>
      <c r="D30" s="108"/>
      <c r="E30" s="108"/>
      <c r="F30" s="108"/>
      <c r="G30" s="109"/>
      <c r="H30" s="109"/>
    </row>
    <row r="31" spans="1:8" x14ac:dyDescent="0.25">
      <c r="A31" s="275" t="s">
        <v>33</v>
      </c>
      <c r="B31" s="171" t="s">
        <v>34</v>
      </c>
      <c r="C31" s="172"/>
      <c r="D31" s="172"/>
      <c r="E31" s="172"/>
      <c r="F31" s="172"/>
      <c r="G31" s="109"/>
      <c r="H31" s="109"/>
    </row>
    <row r="32" spans="1:8" x14ac:dyDescent="0.25">
      <c r="A32" s="276" t="s">
        <v>552</v>
      </c>
      <c r="B32" s="173" t="s">
        <v>35</v>
      </c>
      <c r="C32" s="108"/>
      <c r="D32" s="108"/>
      <c r="E32" s="108"/>
      <c r="F32" s="108"/>
      <c r="G32" s="109"/>
      <c r="H32" s="109"/>
    </row>
    <row r="33" spans="1:9" x14ac:dyDescent="0.25">
      <c r="A33" s="276" t="s">
        <v>553</v>
      </c>
      <c r="B33" s="173" t="s">
        <v>36</v>
      </c>
      <c r="C33" s="108"/>
      <c r="D33" s="108"/>
      <c r="E33" s="108"/>
      <c r="F33" s="108"/>
      <c r="G33" s="109"/>
      <c r="H33" s="109"/>
    </row>
    <row r="34" spans="1:9" x14ac:dyDescent="0.25">
      <c r="A34" s="276" t="s">
        <v>554</v>
      </c>
      <c r="B34" s="173" t="s">
        <v>37</v>
      </c>
      <c r="C34" s="108"/>
      <c r="D34" s="108"/>
      <c r="E34" s="108"/>
      <c r="F34" s="108"/>
      <c r="G34" s="109"/>
      <c r="H34" s="109"/>
    </row>
    <row r="35" spans="1:9" x14ac:dyDescent="0.25">
      <c r="A35" s="276" t="s">
        <v>555</v>
      </c>
      <c r="B35" s="173" t="s">
        <v>38</v>
      </c>
      <c r="C35" s="108"/>
      <c r="D35" s="108"/>
      <c r="E35" s="108"/>
      <c r="F35" s="108"/>
      <c r="G35" s="109"/>
      <c r="H35" s="109"/>
    </row>
    <row r="36" spans="1:9" x14ac:dyDescent="0.25">
      <c r="A36" s="276" t="s">
        <v>556</v>
      </c>
      <c r="B36" s="173" t="s">
        <v>39</v>
      </c>
      <c r="C36" s="108"/>
      <c r="D36" s="108"/>
      <c r="E36" s="108"/>
      <c r="F36" s="108"/>
      <c r="G36" s="109"/>
      <c r="H36" s="109"/>
    </row>
    <row r="37" spans="1:9" x14ac:dyDescent="0.25">
      <c r="A37" s="276" t="s">
        <v>557</v>
      </c>
      <c r="B37" s="173" t="s">
        <v>40</v>
      </c>
      <c r="C37" s="108"/>
      <c r="D37" s="108"/>
      <c r="E37" s="108"/>
      <c r="F37" s="108"/>
      <c r="G37" s="109"/>
      <c r="H37" s="109"/>
    </row>
    <row r="38" spans="1:9" x14ac:dyDescent="0.25">
      <c r="A38" s="275" t="s">
        <v>41</v>
      </c>
      <c r="B38" s="171" t="s">
        <v>42</v>
      </c>
      <c r="C38" s="174">
        <v>21850000</v>
      </c>
      <c r="D38" s="172"/>
      <c r="E38" s="172"/>
      <c r="F38" s="174">
        <v>21850000</v>
      </c>
      <c r="G38" s="175">
        <f>SUM(G39:G48)</f>
        <v>21850000</v>
      </c>
      <c r="H38" s="175">
        <f>SUM(H39:H48)</f>
        <v>21857627</v>
      </c>
      <c r="I38" s="177"/>
    </row>
    <row r="39" spans="1:9" x14ac:dyDescent="0.25">
      <c r="A39" s="276" t="s">
        <v>558</v>
      </c>
      <c r="B39" s="173" t="s">
        <v>43</v>
      </c>
      <c r="C39" s="108"/>
      <c r="D39" s="108"/>
      <c r="E39" s="108"/>
      <c r="F39" s="108"/>
      <c r="G39" s="109"/>
      <c r="H39" s="109"/>
    </row>
    <row r="40" spans="1:9" x14ac:dyDescent="0.25">
      <c r="A40" s="276" t="s">
        <v>559</v>
      </c>
      <c r="B40" s="173" t="s">
        <v>44</v>
      </c>
      <c r="C40" s="176">
        <v>1840000</v>
      </c>
      <c r="D40" s="108"/>
      <c r="E40" s="108"/>
      <c r="F40" s="176">
        <v>1840000</v>
      </c>
      <c r="G40" s="178">
        <f>+'[1]02'!$D$4</f>
        <v>1840000</v>
      </c>
      <c r="H40" s="109">
        <f>+G40</f>
        <v>1840000</v>
      </c>
    </row>
    <row r="41" spans="1:9" x14ac:dyDescent="0.25">
      <c r="A41" s="276" t="s">
        <v>560</v>
      </c>
      <c r="B41" s="173" t="s">
        <v>45</v>
      </c>
      <c r="C41" s="108"/>
      <c r="D41" s="108"/>
      <c r="E41" s="108"/>
      <c r="F41" s="108"/>
      <c r="G41" s="109"/>
      <c r="H41" s="109"/>
    </row>
    <row r="42" spans="1:9" x14ac:dyDescent="0.25">
      <c r="A42" s="276" t="s">
        <v>561</v>
      </c>
      <c r="B42" s="173" t="s">
        <v>46</v>
      </c>
      <c r="C42" s="108"/>
      <c r="D42" s="108"/>
      <c r="E42" s="108"/>
      <c r="F42" s="108"/>
      <c r="G42" s="109"/>
      <c r="H42" s="109"/>
    </row>
    <row r="43" spans="1:9" x14ac:dyDescent="0.25">
      <c r="A43" s="276" t="s">
        <v>562</v>
      </c>
      <c r="B43" s="173" t="s">
        <v>47</v>
      </c>
      <c r="C43" s="176">
        <v>18500000</v>
      </c>
      <c r="D43" s="108"/>
      <c r="E43" s="108"/>
      <c r="F43" s="176">
        <v>18500000</v>
      </c>
      <c r="G43" s="109">
        <f>+F43</f>
        <v>18500000</v>
      </c>
      <c r="H43" s="109">
        <f>+G43</f>
        <v>18500000</v>
      </c>
    </row>
    <row r="44" spans="1:9" x14ac:dyDescent="0.25">
      <c r="A44" s="276" t="s">
        <v>563</v>
      </c>
      <c r="B44" s="173" t="s">
        <v>48</v>
      </c>
      <c r="C44" s="176">
        <v>1500000</v>
      </c>
      <c r="D44" s="108"/>
      <c r="E44" s="108"/>
      <c r="F44" s="176">
        <v>1500000</v>
      </c>
      <c r="G44" s="109">
        <f>+F44</f>
        <v>1500000</v>
      </c>
      <c r="H44" s="109">
        <f>+G44</f>
        <v>1500000</v>
      </c>
    </row>
    <row r="45" spans="1:9" x14ac:dyDescent="0.25">
      <c r="A45" s="276" t="s">
        <v>564</v>
      </c>
      <c r="B45" s="173" t="s">
        <v>49</v>
      </c>
      <c r="C45" s="108"/>
      <c r="D45" s="108"/>
      <c r="E45" s="108"/>
      <c r="F45" s="108"/>
      <c r="G45" s="109"/>
      <c r="H45" s="109"/>
    </row>
    <row r="46" spans="1:9" x14ac:dyDescent="0.25">
      <c r="A46" s="276" t="s">
        <v>565</v>
      </c>
      <c r="B46" s="173" t="s">
        <v>50</v>
      </c>
      <c r="C46" s="108"/>
      <c r="D46" s="108"/>
      <c r="E46" s="108"/>
      <c r="F46" s="108"/>
      <c r="G46" s="109">
        <v>0</v>
      </c>
      <c r="H46" s="109">
        <v>146</v>
      </c>
    </row>
    <row r="47" spans="1:9" x14ac:dyDescent="0.25">
      <c r="A47" s="276" t="s">
        <v>566</v>
      </c>
      <c r="B47" s="173" t="s">
        <v>51</v>
      </c>
      <c r="C47" s="108"/>
      <c r="D47" s="108"/>
      <c r="E47" s="108"/>
      <c r="F47" s="108"/>
      <c r="G47" s="109"/>
      <c r="H47" s="109"/>
    </row>
    <row r="48" spans="1:9" x14ac:dyDescent="0.25">
      <c r="A48" s="276" t="s">
        <v>567</v>
      </c>
      <c r="B48" s="173" t="s">
        <v>52</v>
      </c>
      <c r="C48" s="176">
        <v>10000</v>
      </c>
      <c r="D48" s="108"/>
      <c r="E48" s="108"/>
      <c r="F48" s="176">
        <v>10000</v>
      </c>
      <c r="G48" s="109">
        <f>+F48</f>
        <v>10000</v>
      </c>
      <c r="H48" s="109">
        <v>17481</v>
      </c>
    </row>
    <row r="49" spans="1:8" x14ac:dyDescent="0.25">
      <c r="A49" s="275" t="s">
        <v>53</v>
      </c>
      <c r="B49" s="171" t="s">
        <v>54</v>
      </c>
      <c r="C49" s="172"/>
      <c r="D49" s="172"/>
      <c r="E49" s="172"/>
      <c r="F49" s="172"/>
      <c r="G49" s="109"/>
      <c r="H49" s="109"/>
    </row>
    <row r="50" spans="1:8" x14ac:dyDescent="0.25">
      <c r="A50" s="276" t="s">
        <v>568</v>
      </c>
      <c r="B50" s="173" t="s">
        <v>55</v>
      </c>
      <c r="C50" s="108"/>
      <c r="D50" s="108"/>
      <c r="E50" s="108"/>
      <c r="F50" s="108"/>
      <c r="G50" s="109"/>
      <c r="H50" s="109"/>
    </row>
    <row r="51" spans="1:8" x14ac:dyDescent="0.25">
      <c r="A51" s="276" t="s">
        <v>569</v>
      </c>
      <c r="B51" s="173" t="s">
        <v>56</v>
      </c>
      <c r="C51" s="108"/>
      <c r="D51" s="108"/>
      <c r="E51" s="108"/>
      <c r="F51" s="108"/>
      <c r="G51" s="109"/>
      <c r="H51" s="109"/>
    </row>
    <row r="52" spans="1:8" x14ac:dyDescent="0.25">
      <c r="A52" s="276" t="s">
        <v>570</v>
      </c>
      <c r="B52" s="173" t="s">
        <v>57</v>
      </c>
      <c r="C52" s="108"/>
      <c r="D52" s="108"/>
      <c r="E52" s="108"/>
      <c r="F52" s="108"/>
      <c r="G52" s="109"/>
      <c r="H52" s="109"/>
    </row>
    <row r="53" spans="1:8" x14ac:dyDescent="0.25">
      <c r="A53" s="276" t="s">
        <v>571</v>
      </c>
      <c r="B53" s="173" t="s">
        <v>58</v>
      </c>
      <c r="C53" s="108"/>
      <c r="D53" s="108"/>
      <c r="E53" s="108"/>
      <c r="F53" s="108"/>
      <c r="G53" s="109"/>
      <c r="H53" s="109"/>
    </row>
    <row r="54" spans="1:8" x14ac:dyDescent="0.25">
      <c r="A54" s="276" t="s">
        <v>572</v>
      </c>
      <c r="B54" s="173" t="s">
        <v>59</v>
      </c>
      <c r="C54" s="108"/>
      <c r="D54" s="108"/>
      <c r="E54" s="108"/>
      <c r="F54" s="108"/>
      <c r="G54" s="109"/>
      <c r="H54" s="109"/>
    </row>
    <row r="55" spans="1:8" x14ac:dyDescent="0.25">
      <c r="A55" s="275" t="s">
        <v>60</v>
      </c>
      <c r="B55" s="171" t="s">
        <v>61</v>
      </c>
      <c r="C55" s="172"/>
      <c r="D55" s="172"/>
      <c r="E55" s="172"/>
      <c r="F55" s="172"/>
      <c r="G55" s="109"/>
      <c r="H55" s="175">
        <f>+H56+H57+H58</f>
        <v>80000</v>
      </c>
    </row>
    <row r="56" spans="1:8" ht="22.5" x14ac:dyDescent="0.25">
      <c r="A56" s="276" t="s">
        <v>573</v>
      </c>
      <c r="B56" s="173" t="s">
        <v>62</v>
      </c>
      <c r="C56" s="108"/>
      <c r="D56" s="108"/>
      <c r="E56" s="108"/>
      <c r="F56" s="108"/>
      <c r="G56" s="109"/>
      <c r="H56" s="109"/>
    </row>
    <row r="57" spans="1:8" ht="22.5" x14ac:dyDescent="0.25">
      <c r="A57" s="276" t="s">
        <v>574</v>
      </c>
      <c r="B57" s="173" t="s">
        <v>63</v>
      </c>
      <c r="C57" s="108"/>
      <c r="D57" s="108"/>
      <c r="E57" s="108"/>
      <c r="F57" s="108"/>
      <c r="G57" s="109"/>
      <c r="H57" s="109"/>
    </row>
    <row r="58" spans="1:8" x14ac:dyDescent="0.25">
      <c r="A58" s="276" t="s">
        <v>575</v>
      </c>
      <c r="B58" s="173" t="s">
        <v>64</v>
      </c>
      <c r="C58" s="108"/>
      <c r="D58" s="108"/>
      <c r="E58" s="108"/>
      <c r="F58" s="108"/>
      <c r="G58" s="109"/>
      <c r="H58" s="109">
        <v>80000</v>
      </c>
    </row>
    <row r="59" spans="1:8" x14ac:dyDescent="0.25">
      <c r="A59" s="276" t="s">
        <v>576</v>
      </c>
      <c r="B59" s="173" t="s">
        <v>65</v>
      </c>
      <c r="C59" s="108"/>
      <c r="D59" s="108"/>
      <c r="E59" s="108"/>
      <c r="F59" s="108"/>
      <c r="G59" s="109"/>
      <c r="H59" s="109"/>
    </row>
    <row r="60" spans="1:8" x14ac:dyDescent="0.25">
      <c r="A60" s="275" t="s">
        <v>66</v>
      </c>
      <c r="B60" s="171" t="s">
        <v>67</v>
      </c>
      <c r="C60" s="172"/>
      <c r="D60" s="172"/>
      <c r="E60" s="172"/>
      <c r="F60" s="172"/>
      <c r="G60" s="109"/>
      <c r="H60" s="109"/>
    </row>
    <row r="61" spans="1:8" ht="22.5" x14ac:dyDescent="0.25">
      <c r="A61" s="276" t="s">
        <v>577</v>
      </c>
      <c r="B61" s="173" t="s">
        <v>68</v>
      </c>
      <c r="C61" s="108"/>
      <c r="D61" s="108"/>
      <c r="E61" s="108"/>
      <c r="F61" s="108"/>
      <c r="G61" s="109"/>
      <c r="H61" s="109"/>
    </row>
    <row r="62" spans="1:8" ht="22.5" x14ac:dyDescent="0.25">
      <c r="A62" s="276" t="s">
        <v>578</v>
      </c>
      <c r="B62" s="173" t="s">
        <v>69</v>
      </c>
      <c r="C62" s="108"/>
      <c r="D62" s="108"/>
      <c r="E62" s="108"/>
      <c r="F62" s="108"/>
      <c r="G62" s="109"/>
      <c r="H62" s="109"/>
    </row>
    <row r="63" spans="1:8" x14ac:dyDescent="0.25">
      <c r="A63" s="276" t="s">
        <v>579</v>
      </c>
      <c r="B63" s="173" t="s">
        <v>70</v>
      </c>
      <c r="C63" s="108"/>
      <c r="D63" s="108"/>
      <c r="E63" s="108"/>
      <c r="F63" s="108"/>
      <c r="G63" s="109"/>
      <c r="H63" s="109"/>
    </row>
    <row r="64" spans="1:8" x14ac:dyDescent="0.25">
      <c r="A64" s="276" t="s">
        <v>580</v>
      </c>
      <c r="B64" s="173" t="s">
        <v>71</v>
      </c>
      <c r="C64" s="108"/>
      <c r="D64" s="108"/>
      <c r="E64" s="108"/>
      <c r="F64" s="108"/>
      <c r="G64" s="109"/>
      <c r="H64" s="109"/>
    </row>
    <row r="65" spans="1:8" x14ac:dyDescent="0.25">
      <c r="A65" s="275" t="s">
        <v>72</v>
      </c>
      <c r="B65" s="171" t="s">
        <v>73</v>
      </c>
      <c r="C65" s="174">
        <v>294746520</v>
      </c>
      <c r="D65" s="172"/>
      <c r="E65" s="172"/>
      <c r="F65" s="174">
        <v>294746520</v>
      </c>
      <c r="G65" s="175">
        <f>+G9+G17+G24+G31+G38+G49+G55+G60</f>
        <v>294746520</v>
      </c>
      <c r="H65" s="175">
        <f>+H9+H17+H24+H31+H38+H49+H55+H60</f>
        <v>21937627</v>
      </c>
    </row>
    <row r="66" spans="1:8" ht="21" x14ac:dyDescent="0.25">
      <c r="A66" s="275" t="s">
        <v>470</v>
      </c>
      <c r="B66" s="171" t="s">
        <v>75</v>
      </c>
      <c r="C66" s="172"/>
      <c r="D66" s="172"/>
      <c r="E66" s="172"/>
      <c r="F66" s="172"/>
      <c r="G66" s="109"/>
      <c r="H66" s="109"/>
    </row>
    <row r="67" spans="1:8" x14ac:dyDescent="0.25">
      <c r="A67" s="276" t="s">
        <v>633</v>
      </c>
      <c r="B67" s="173" t="s">
        <v>76</v>
      </c>
      <c r="C67" s="108"/>
      <c r="D67" s="108"/>
      <c r="E67" s="108"/>
      <c r="F67" s="108"/>
      <c r="G67" s="109"/>
      <c r="H67" s="109"/>
    </row>
    <row r="68" spans="1:8" ht="22.5" x14ac:dyDescent="0.25">
      <c r="A68" s="276" t="s">
        <v>582</v>
      </c>
      <c r="B68" s="173" t="s">
        <v>77</v>
      </c>
      <c r="C68" s="108"/>
      <c r="D68" s="108"/>
      <c r="E68" s="108"/>
      <c r="F68" s="108"/>
      <c r="G68" s="109"/>
      <c r="H68" s="109"/>
    </row>
    <row r="69" spans="1:8" x14ac:dyDescent="0.25">
      <c r="A69" s="276" t="s">
        <v>583</v>
      </c>
      <c r="B69" s="173" t="s">
        <v>471</v>
      </c>
      <c r="C69" s="108"/>
      <c r="D69" s="108"/>
      <c r="E69" s="108"/>
      <c r="F69" s="108"/>
      <c r="G69" s="109"/>
      <c r="H69" s="109"/>
    </row>
    <row r="70" spans="1:8" x14ac:dyDescent="0.25">
      <c r="A70" s="275" t="s">
        <v>79</v>
      </c>
      <c r="B70" s="171" t="s">
        <v>80</v>
      </c>
      <c r="C70" s="172"/>
      <c r="D70" s="172"/>
      <c r="E70" s="172"/>
      <c r="F70" s="172"/>
      <c r="G70" s="109"/>
      <c r="H70" s="109"/>
    </row>
    <row r="71" spans="1:8" x14ac:dyDescent="0.25">
      <c r="A71" s="276" t="s">
        <v>584</v>
      </c>
      <c r="B71" s="173" t="s">
        <v>81</v>
      </c>
      <c r="C71" s="108"/>
      <c r="D71" s="108"/>
      <c r="E71" s="108"/>
      <c r="F71" s="108"/>
      <c r="G71" s="109"/>
      <c r="H71" s="109"/>
    </row>
    <row r="72" spans="1:8" x14ac:dyDescent="0.25">
      <c r="A72" s="276" t="s">
        <v>585</v>
      </c>
      <c r="B72" s="173" t="s">
        <v>82</v>
      </c>
      <c r="C72" s="108"/>
      <c r="D72" s="108"/>
      <c r="E72" s="108"/>
      <c r="F72" s="108"/>
      <c r="G72" s="109"/>
      <c r="H72" s="109"/>
    </row>
    <row r="73" spans="1:8" x14ac:dyDescent="0.25">
      <c r="A73" s="276" t="s">
        <v>586</v>
      </c>
      <c r="B73" s="173" t="s">
        <v>83</v>
      </c>
      <c r="C73" s="108"/>
      <c r="D73" s="108"/>
      <c r="E73" s="108"/>
      <c r="F73" s="108"/>
      <c r="G73" s="109"/>
      <c r="H73" s="109"/>
    </row>
    <row r="74" spans="1:8" x14ac:dyDescent="0.25">
      <c r="A74" s="276" t="s">
        <v>587</v>
      </c>
      <c r="B74" s="173" t="s">
        <v>84</v>
      </c>
      <c r="C74" s="108"/>
      <c r="D74" s="108"/>
      <c r="E74" s="108"/>
      <c r="F74" s="108"/>
      <c r="G74" s="109"/>
      <c r="H74" s="109"/>
    </row>
    <row r="75" spans="1:8" x14ac:dyDescent="0.25">
      <c r="A75" s="275" t="s">
        <v>85</v>
      </c>
      <c r="B75" s="171" t="s">
        <v>86</v>
      </c>
      <c r="C75" s="174">
        <v>1000000</v>
      </c>
      <c r="D75" s="172"/>
      <c r="E75" s="172"/>
      <c r="F75" s="174">
        <v>1000000</v>
      </c>
      <c r="G75" s="175">
        <f>+G76</f>
        <v>1000000</v>
      </c>
      <c r="H75" s="175">
        <v>3825007</v>
      </c>
    </row>
    <row r="76" spans="1:8" x14ac:dyDescent="0.25">
      <c r="A76" s="276" t="s">
        <v>588</v>
      </c>
      <c r="B76" s="173" t="s">
        <v>87</v>
      </c>
      <c r="C76" s="176">
        <v>1000000</v>
      </c>
      <c r="D76" s="108"/>
      <c r="E76" s="108"/>
      <c r="F76" s="176">
        <v>1000000</v>
      </c>
      <c r="G76" s="109">
        <v>1000000</v>
      </c>
      <c r="H76" s="109">
        <v>3825007</v>
      </c>
    </row>
    <row r="77" spans="1:8" x14ac:dyDescent="0.25">
      <c r="A77" s="276" t="s">
        <v>589</v>
      </c>
      <c r="B77" s="173" t="s">
        <v>88</v>
      </c>
      <c r="C77" s="108"/>
      <c r="D77" s="108"/>
      <c r="E77" s="108"/>
      <c r="F77" s="108"/>
      <c r="G77" s="109"/>
      <c r="H77" s="109"/>
    </row>
    <row r="78" spans="1:8" x14ac:dyDescent="0.25">
      <c r="A78" s="275" t="s">
        <v>89</v>
      </c>
      <c r="B78" s="171" t="s">
        <v>90</v>
      </c>
      <c r="C78" s="172"/>
      <c r="D78" s="172"/>
      <c r="E78" s="172"/>
      <c r="F78" s="172"/>
      <c r="G78" s="175">
        <f>+G79+G80+G81+G82</f>
        <v>0</v>
      </c>
      <c r="H78" s="175">
        <f>+H79+H80+H81+H82</f>
        <v>272896520</v>
      </c>
    </row>
    <row r="79" spans="1:8" x14ac:dyDescent="0.25">
      <c r="A79" s="276" t="s">
        <v>590</v>
      </c>
      <c r="B79" s="173" t="s">
        <v>91</v>
      </c>
      <c r="C79" s="108"/>
      <c r="D79" s="108"/>
      <c r="E79" s="108"/>
      <c r="F79" s="108"/>
      <c r="G79" s="109"/>
      <c r="H79" s="109"/>
    </row>
    <row r="80" spans="1:8" x14ac:dyDescent="0.25">
      <c r="A80" s="276" t="s">
        <v>591</v>
      </c>
      <c r="B80" s="173" t="s">
        <v>92</v>
      </c>
      <c r="C80" s="108"/>
      <c r="D80" s="108"/>
      <c r="E80" s="108"/>
      <c r="F80" s="108"/>
      <c r="G80" s="109"/>
      <c r="H80" s="109"/>
    </row>
    <row r="81" spans="1:9" x14ac:dyDescent="0.25">
      <c r="A81" s="276" t="s">
        <v>592</v>
      </c>
      <c r="B81" s="173" t="s">
        <v>93</v>
      </c>
      <c r="C81" s="108"/>
      <c r="D81" s="108"/>
      <c r="E81" s="108"/>
      <c r="F81" s="108"/>
      <c r="G81" s="109"/>
      <c r="H81" s="109"/>
    </row>
    <row r="82" spans="1:9" x14ac:dyDescent="0.25">
      <c r="A82" s="276" t="s">
        <v>593</v>
      </c>
      <c r="B82" s="173" t="s">
        <v>498</v>
      </c>
      <c r="C82" s="108"/>
      <c r="D82" s="108"/>
      <c r="E82" s="108"/>
      <c r="F82" s="108"/>
      <c r="G82" s="109"/>
      <c r="H82" s="175">
        <v>272896520</v>
      </c>
      <c r="I82" s="165" t="s">
        <v>499</v>
      </c>
    </row>
    <row r="83" spans="1:9" x14ac:dyDescent="0.25">
      <c r="A83" s="275" t="s">
        <v>94</v>
      </c>
      <c r="B83" s="171" t="s">
        <v>95</v>
      </c>
      <c r="C83" s="172"/>
      <c r="D83" s="172"/>
      <c r="E83" s="172"/>
      <c r="F83" s="172"/>
      <c r="G83" s="109"/>
      <c r="H83" s="109"/>
    </row>
    <row r="84" spans="1:9" x14ac:dyDescent="0.25">
      <c r="A84" s="276" t="s">
        <v>96</v>
      </c>
      <c r="B84" s="173" t="s">
        <v>97</v>
      </c>
      <c r="C84" s="108"/>
      <c r="D84" s="108"/>
      <c r="E84" s="108"/>
      <c r="F84" s="108"/>
      <c r="G84" s="109"/>
      <c r="H84" s="109"/>
    </row>
    <row r="85" spans="1:9" x14ac:dyDescent="0.25">
      <c r="A85" s="276" t="s">
        <v>98</v>
      </c>
      <c r="B85" s="173" t="s">
        <v>99</v>
      </c>
      <c r="C85" s="108"/>
      <c r="D85" s="108"/>
      <c r="E85" s="108"/>
      <c r="F85" s="108"/>
      <c r="G85" s="109"/>
      <c r="H85" s="109"/>
    </row>
    <row r="86" spans="1:9" x14ac:dyDescent="0.25">
      <c r="A86" s="276" t="s">
        <v>100</v>
      </c>
      <c r="B86" s="173" t="s">
        <v>101</v>
      </c>
      <c r="C86" s="108"/>
      <c r="D86" s="108"/>
      <c r="E86" s="108"/>
      <c r="F86" s="108"/>
      <c r="G86" s="109"/>
      <c r="H86" s="109"/>
    </row>
    <row r="87" spans="1:9" x14ac:dyDescent="0.25">
      <c r="A87" s="276" t="s">
        <v>102</v>
      </c>
      <c r="B87" s="173" t="s">
        <v>103</v>
      </c>
      <c r="C87" s="108"/>
      <c r="D87" s="108"/>
      <c r="E87" s="108"/>
      <c r="F87" s="108"/>
      <c r="G87" s="109"/>
      <c r="H87" s="109"/>
    </row>
    <row r="88" spans="1:9" ht="21" x14ac:dyDescent="0.25">
      <c r="A88" s="275" t="s">
        <v>104</v>
      </c>
      <c r="B88" s="171" t="s">
        <v>105</v>
      </c>
      <c r="C88" s="172"/>
      <c r="D88" s="172"/>
      <c r="E88" s="172"/>
      <c r="F88" s="172"/>
      <c r="G88" s="109"/>
      <c r="H88" s="109"/>
    </row>
    <row r="89" spans="1:9" ht="21" x14ac:dyDescent="0.25">
      <c r="A89" s="275" t="s">
        <v>106</v>
      </c>
      <c r="B89" s="171" t="s">
        <v>107</v>
      </c>
      <c r="C89" s="174">
        <v>1000000</v>
      </c>
      <c r="D89" s="172"/>
      <c r="E89" s="172"/>
      <c r="F89" s="174">
        <v>1000000</v>
      </c>
      <c r="G89" s="175">
        <f>+G66+G70+G75+G78+G83+G88</f>
        <v>1000000</v>
      </c>
      <c r="H89" s="175">
        <f t="shared" ref="H89" si="0">+H66+H70+H75+H78+H83+H88</f>
        <v>276721527</v>
      </c>
    </row>
    <row r="90" spans="1:9" x14ac:dyDescent="0.25">
      <c r="A90" s="275" t="s">
        <v>108</v>
      </c>
      <c r="B90" s="171" t="s">
        <v>472</v>
      </c>
      <c r="C90" s="174">
        <v>295746520</v>
      </c>
      <c r="D90" s="172"/>
      <c r="E90" s="172"/>
      <c r="F90" s="174">
        <v>295746520</v>
      </c>
      <c r="G90" s="175">
        <f>+G65+G89</f>
        <v>295746520</v>
      </c>
      <c r="H90" s="175">
        <f>+H65+H89</f>
        <v>298659154</v>
      </c>
    </row>
    <row r="91" spans="1:9" x14ac:dyDescent="0.25">
      <c r="A91" s="179"/>
      <c r="B91" s="179"/>
      <c r="C91" s="179"/>
      <c r="D91" s="179"/>
      <c r="E91" s="179"/>
      <c r="F91" s="179"/>
    </row>
    <row r="92" spans="1:9" x14ac:dyDescent="0.25">
      <c r="A92" s="180"/>
      <c r="B92" s="180"/>
      <c r="C92" s="179"/>
      <c r="D92" s="179"/>
      <c r="E92" s="179"/>
      <c r="F92" s="179"/>
    </row>
    <row r="93" spans="1:9" x14ac:dyDescent="0.25">
      <c r="A93" s="181"/>
      <c r="B93" s="181"/>
      <c r="C93" s="182"/>
      <c r="D93" s="182"/>
      <c r="E93" s="182"/>
      <c r="H93" s="183" t="s">
        <v>2</v>
      </c>
    </row>
    <row r="94" spans="1:9" ht="15" customHeight="1" x14ac:dyDescent="0.25">
      <c r="A94" s="365" t="s">
        <v>464</v>
      </c>
      <c r="B94" s="365" t="s">
        <v>465</v>
      </c>
      <c r="C94" s="368" t="s">
        <v>4</v>
      </c>
      <c r="D94" s="368"/>
      <c r="E94" s="368"/>
      <c r="F94" s="368"/>
      <c r="G94" s="286" t="s">
        <v>617</v>
      </c>
      <c r="H94" s="286" t="s">
        <v>635</v>
      </c>
    </row>
    <row r="95" spans="1:9" ht="44.25" customHeight="1" x14ac:dyDescent="0.25">
      <c r="A95" s="365"/>
      <c r="B95" s="365"/>
      <c r="C95" s="166" t="s">
        <v>5</v>
      </c>
      <c r="D95" s="166" t="s">
        <v>6</v>
      </c>
      <c r="E95" s="166" t="s">
        <v>7</v>
      </c>
      <c r="F95" s="170" t="s">
        <v>8</v>
      </c>
      <c r="G95" s="286"/>
      <c r="H95" s="286"/>
    </row>
    <row r="96" spans="1:9" x14ac:dyDescent="0.25">
      <c r="A96" s="170">
        <v>1</v>
      </c>
      <c r="B96" s="170">
        <v>2</v>
      </c>
      <c r="C96" s="170">
        <v>3</v>
      </c>
      <c r="D96" s="170">
        <v>4</v>
      </c>
      <c r="E96" s="170">
        <v>5</v>
      </c>
      <c r="F96" s="170">
        <v>6</v>
      </c>
      <c r="G96" s="204">
        <v>7</v>
      </c>
      <c r="H96" s="204">
        <v>8</v>
      </c>
    </row>
    <row r="97" spans="1:8" x14ac:dyDescent="0.25">
      <c r="A97" s="365" t="s">
        <v>175</v>
      </c>
      <c r="B97" s="365"/>
      <c r="C97" s="365"/>
      <c r="D97" s="365"/>
      <c r="E97" s="365"/>
      <c r="F97" s="365"/>
      <c r="G97" s="109"/>
      <c r="H97" s="109"/>
    </row>
    <row r="98" spans="1:8" x14ac:dyDescent="0.25">
      <c r="A98" s="275" t="s">
        <v>9</v>
      </c>
      <c r="B98" s="171" t="s">
        <v>614</v>
      </c>
      <c r="C98" s="174">
        <v>293968520</v>
      </c>
      <c r="D98" s="172"/>
      <c r="E98" s="172"/>
      <c r="F98" s="174">
        <v>293968520</v>
      </c>
      <c r="G98" s="175">
        <f>+G99+G100+G101+G102</f>
        <v>293968520</v>
      </c>
      <c r="H98" s="175">
        <f t="shared" ref="H98" si="1">+H99+H100+H101+H102</f>
        <v>296881154</v>
      </c>
    </row>
    <row r="99" spans="1:8" x14ac:dyDescent="0.25">
      <c r="A99" s="265" t="s">
        <v>534</v>
      </c>
      <c r="B99" s="173" t="s">
        <v>113</v>
      </c>
      <c r="C99" s="176">
        <v>191406360</v>
      </c>
      <c r="D99" s="108"/>
      <c r="E99" s="108"/>
      <c r="F99" s="176">
        <v>191406360</v>
      </c>
      <c r="G99" s="109">
        <f>+F99</f>
        <v>191406360</v>
      </c>
      <c r="H99" s="109">
        <f>+G99</f>
        <v>191406360</v>
      </c>
    </row>
    <row r="100" spans="1:8" x14ac:dyDescent="0.25">
      <c r="A100" s="265" t="s">
        <v>595</v>
      </c>
      <c r="B100" s="173" t="s">
        <v>114</v>
      </c>
      <c r="C100" s="176">
        <v>37324240</v>
      </c>
      <c r="D100" s="108"/>
      <c r="E100" s="108"/>
      <c r="F100" s="176">
        <v>37324240</v>
      </c>
      <c r="G100" s="109">
        <f t="shared" ref="G100:G151" si="2">+F100</f>
        <v>37324240</v>
      </c>
      <c r="H100" s="109">
        <f>+G100</f>
        <v>37324240</v>
      </c>
    </row>
    <row r="101" spans="1:8" x14ac:dyDescent="0.25">
      <c r="A101" s="265" t="s">
        <v>535</v>
      </c>
      <c r="B101" s="173" t="s">
        <v>115</v>
      </c>
      <c r="C101" s="176">
        <v>50237920</v>
      </c>
      <c r="D101" s="108"/>
      <c r="E101" s="108"/>
      <c r="F101" s="176">
        <v>50237920</v>
      </c>
      <c r="G101" s="109">
        <f t="shared" si="2"/>
        <v>50237920</v>
      </c>
      <c r="H101" s="109">
        <v>53150554</v>
      </c>
    </row>
    <row r="102" spans="1:8" x14ac:dyDescent="0.25">
      <c r="A102" s="265" t="s">
        <v>536</v>
      </c>
      <c r="B102" s="173" t="s">
        <v>116</v>
      </c>
      <c r="C102" s="176">
        <v>15000000</v>
      </c>
      <c r="D102" s="108"/>
      <c r="E102" s="108"/>
      <c r="F102" s="176">
        <v>15000000</v>
      </c>
      <c r="G102" s="109">
        <f t="shared" si="2"/>
        <v>15000000</v>
      </c>
      <c r="H102" s="109">
        <v>15000000</v>
      </c>
    </row>
    <row r="103" spans="1:8" x14ac:dyDescent="0.25">
      <c r="A103" s="265" t="s">
        <v>537</v>
      </c>
      <c r="B103" s="173" t="s">
        <v>117</v>
      </c>
      <c r="C103" s="108"/>
      <c r="D103" s="108"/>
      <c r="E103" s="108"/>
      <c r="F103" s="108"/>
      <c r="G103" s="109">
        <f t="shared" si="2"/>
        <v>0</v>
      </c>
      <c r="H103" s="109"/>
    </row>
    <row r="104" spans="1:8" x14ac:dyDescent="0.25">
      <c r="A104" s="265" t="s">
        <v>538</v>
      </c>
      <c r="B104" s="173" t="s">
        <v>118</v>
      </c>
      <c r="C104" s="108"/>
      <c r="D104" s="108"/>
      <c r="E104" s="108"/>
      <c r="F104" s="108"/>
      <c r="G104" s="109">
        <f t="shared" si="2"/>
        <v>0</v>
      </c>
      <c r="H104" s="109"/>
    </row>
    <row r="105" spans="1:8" x14ac:dyDescent="0.25">
      <c r="A105" s="265" t="s">
        <v>539</v>
      </c>
      <c r="B105" s="184" t="s">
        <v>119</v>
      </c>
      <c r="C105" s="108"/>
      <c r="D105" s="108"/>
      <c r="E105" s="108"/>
      <c r="F105" s="108"/>
      <c r="G105" s="109">
        <f t="shared" si="2"/>
        <v>0</v>
      </c>
      <c r="H105" s="109"/>
    </row>
    <row r="106" spans="1:8" ht="22.5" x14ac:dyDescent="0.25">
      <c r="A106" s="265" t="s">
        <v>596</v>
      </c>
      <c r="B106" s="173" t="s">
        <v>120</v>
      </c>
      <c r="C106" s="108"/>
      <c r="D106" s="108"/>
      <c r="E106" s="108"/>
      <c r="F106" s="108"/>
      <c r="G106" s="109">
        <f t="shared" si="2"/>
        <v>0</v>
      </c>
      <c r="H106" s="109"/>
    </row>
    <row r="107" spans="1:8" ht="22.5" x14ac:dyDescent="0.25">
      <c r="A107" s="265" t="s">
        <v>597</v>
      </c>
      <c r="B107" s="173" t="s">
        <v>121</v>
      </c>
      <c r="C107" s="108"/>
      <c r="D107" s="108"/>
      <c r="E107" s="108"/>
      <c r="F107" s="108"/>
      <c r="G107" s="109">
        <f t="shared" si="2"/>
        <v>0</v>
      </c>
      <c r="H107" s="109"/>
    </row>
    <row r="108" spans="1:8" x14ac:dyDescent="0.25">
      <c r="A108" s="265" t="s">
        <v>598</v>
      </c>
      <c r="B108" s="184" t="s">
        <v>122</v>
      </c>
      <c r="C108" s="108"/>
      <c r="D108" s="108"/>
      <c r="E108" s="108"/>
      <c r="F108" s="108"/>
      <c r="G108" s="109">
        <f t="shared" si="2"/>
        <v>0</v>
      </c>
      <c r="H108" s="109"/>
    </row>
    <row r="109" spans="1:8" x14ac:dyDescent="0.25">
      <c r="A109" s="265" t="s">
        <v>599</v>
      </c>
      <c r="B109" s="184" t="s">
        <v>123</v>
      </c>
      <c r="C109" s="108"/>
      <c r="D109" s="108"/>
      <c r="E109" s="108"/>
      <c r="F109" s="108"/>
      <c r="G109" s="109">
        <f t="shared" si="2"/>
        <v>0</v>
      </c>
      <c r="H109" s="109"/>
    </row>
    <row r="110" spans="1:8" ht="22.5" x14ac:dyDescent="0.25">
      <c r="A110" s="265" t="s">
        <v>600</v>
      </c>
      <c r="B110" s="173" t="s">
        <v>124</v>
      </c>
      <c r="C110" s="108"/>
      <c r="D110" s="108"/>
      <c r="E110" s="108"/>
      <c r="F110" s="108"/>
      <c r="G110" s="109">
        <f t="shared" si="2"/>
        <v>0</v>
      </c>
      <c r="H110" s="109"/>
    </row>
    <row r="111" spans="1:8" x14ac:dyDescent="0.25">
      <c r="A111" s="265" t="s">
        <v>601</v>
      </c>
      <c r="B111" s="173" t="s">
        <v>125</v>
      </c>
      <c r="C111" s="108"/>
      <c r="D111" s="108"/>
      <c r="E111" s="108"/>
      <c r="F111" s="108"/>
      <c r="G111" s="109">
        <f t="shared" si="2"/>
        <v>0</v>
      </c>
      <c r="H111" s="109"/>
    </row>
    <row r="112" spans="1:8" x14ac:dyDescent="0.25">
      <c r="A112" s="265" t="s">
        <v>602</v>
      </c>
      <c r="B112" s="173" t="s">
        <v>126</v>
      </c>
      <c r="C112" s="108"/>
      <c r="D112" s="108"/>
      <c r="E112" s="108"/>
      <c r="F112" s="108"/>
      <c r="G112" s="109">
        <f t="shared" si="2"/>
        <v>0</v>
      </c>
      <c r="H112" s="109"/>
    </row>
    <row r="113" spans="1:8" ht="22.5" x14ac:dyDescent="0.25">
      <c r="A113" s="265" t="s">
        <v>603</v>
      </c>
      <c r="B113" s="173" t="s">
        <v>127</v>
      </c>
      <c r="C113" s="108"/>
      <c r="D113" s="108"/>
      <c r="E113" s="108"/>
      <c r="F113" s="108"/>
      <c r="G113" s="109">
        <f t="shared" si="2"/>
        <v>0</v>
      </c>
      <c r="H113" s="109"/>
    </row>
    <row r="114" spans="1:8" x14ac:dyDescent="0.25">
      <c r="A114" s="275" t="s">
        <v>17</v>
      </c>
      <c r="B114" s="171" t="s">
        <v>615</v>
      </c>
      <c r="C114" s="174">
        <v>1778000</v>
      </c>
      <c r="D114" s="172"/>
      <c r="E114" s="172"/>
      <c r="F114" s="174">
        <v>1778000</v>
      </c>
      <c r="G114" s="175">
        <f>+G115+G117+G119</f>
        <v>1778000</v>
      </c>
      <c r="H114" s="175">
        <f t="shared" ref="H114" si="3">+H115+H117+H119</f>
        <v>1778000</v>
      </c>
    </row>
    <row r="115" spans="1:8" x14ac:dyDescent="0.25">
      <c r="A115" s="265" t="s">
        <v>540</v>
      </c>
      <c r="B115" s="173" t="s">
        <v>129</v>
      </c>
      <c r="C115" s="176">
        <v>1778000</v>
      </c>
      <c r="D115" s="108"/>
      <c r="E115" s="108"/>
      <c r="F115" s="176">
        <v>1778000</v>
      </c>
      <c r="G115" s="109">
        <f t="shared" si="2"/>
        <v>1778000</v>
      </c>
      <c r="H115" s="109">
        <v>1778000</v>
      </c>
    </row>
    <row r="116" spans="1:8" x14ac:dyDescent="0.25">
      <c r="A116" s="265" t="s">
        <v>541</v>
      </c>
      <c r="B116" s="173" t="s">
        <v>130</v>
      </c>
      <c r="C116" s="108"/>
      <c r="D116" s="108"/>
      <c r="E116" s="108"/>
      <c r="F116" s="108"/>
      <c r="G116" s="109">
        <f t="shared" si="2"/>
        <v>0</v>
      </c>
      <c r="H116" s="109"/>
    </row>
    <row r="117" spans="1:8" x14ac:dyDescent="0.25">
      <c r="A117" s="265" t="s">
        <v>542</v>
      </c>
      <c r="B117" s="173" t="s">
        <v>131</v>
      </c>
      <c r="C117" s="108"/>
      <c r="D117" s="108"/>
      <c r="E117" s="108"/>
      <c r="F117" s="108"/>
      <c r="G117" s="109">
        <f t="shared" si="2"/>
        <v>0</v>
      </c>
      <c r="H117" s="109"/>
    </row>
    <row r="118" spans="1:8" x14ac:dyDescent="0.25">
      <c r="A118" s="265" t="s">
        <v>543</v>
      </c>
      <c r="B118" s="173" t="s">
        <v>132</v>
      </c>
      <c r="C118" s="108"/>
      <c r="D118" s="108"/>
      <c r="E118" s="108"/>
      <c r="F118" s="108"/>
      <c r="G118" s="109">
        <f t="shared" si="2"/>
        <v>0</v>
      </c>
      <c r="H118" s="109"/>
    </row>
    <row r="119" spans="1:8" x14ac:dyDescent="0.25">
      <c r="A119" s="265" t="s">
        <v>544</v>
      </c>
      <c r="B119" s="173" t="s">
        <v>133</v>
      </c>
      <c r="C119" s="108"/>
      <c r="D119" s="108"/>
      <c r="E119" s="108"/>
      <c r="F119" s="108"/>
      <c r="G119" s="109">
        <f t="shared" si="2"/>
        <v>0</v>
      </c>
      <c r="H119" s="109"/>
    </row>
    <row r="120" spans="1:8" ht="22.5" x14ac:dyDescent="0.25">
      <c r="A120" s="265" t="s">
        <v>545</v>
      </c>
      <c r="B120" s="173" t="s">
        <v>134</v>
      </c>
      <c r="C120" s="108"/>
      <c r="D120" s="108"/>
      <c r="E120" s="108"/>
      <c r="F120" s="108"/>
      <c r="G120" s="109">
        <f t="shared" si="2"/>
        <v>0</v>
      </c>
      <c r="H120" s="109"/>
    </row>
    <row r="121" spans="1:8" ht="22.5" x14ac:dyDescent="0.25">
      <c r="A121" s="265" t="s">
        <v>604</v>
      </c>
      <c r="B121" s="173" t="s">
        <v>135</v>
      </c>
      <c r="C121" s="108"/>
      <c r="D121" s="108"/>
      <c r="E121" s="108"/>
      <c r="F121" s="108"/>
      <c r="G121" s="109">
        <f t="shared" si="2"/>
        <v>0</v>
      </c>
      <c r="H121" s="109"/>
    </row>
    <row r="122" spans="1:8" ht="22.5" x14ac:dyDescent="0.25">
      <c r="A122" s="265" t="s">
        <v>605</v>
      </c>
      <c r="B122" s="173" t="s">
        <v>121</v>
      </c>
      <c r="C122" s="108"/>
      <c r="D122" s="108"/>
      <c r="E122" s="108"/>
      <c r="F122" s="108"/>
      <c r="G122" s="109">
        <f t="shared" si="2"/>
        <v>0</v>
      </c>
      <c r="H122" s="109"/>
    </row>
    <row r="123" spans="1:8" x14ac:dyDescent="0.25">
      <c r="A123" s="265" t="s">
        <v>606</v>
      </c>
      <c r="B123" s="173" t="s">
        <v>136</v>
      </c>
      <c r="C123" s="108"/>
      <c r="D123" s="108"/>
      <c r="E123" s="108"/>
      <c r="F123" s="108"/>
      <c r="G123" s="109">
        <f t="shared" si="2"/>
        <v>0</v>
      </c>
      <c r="H123" s="109"/>
    </row>
    <row r="124" spans="1:8" x14ac:dyDescent="0.25">
      <c r="A124" s="265" t="s">
        <v>607</v>
      </c>
      <c r="B124" s="173" t="s">
        <v>137</v>
      </c>
      <c r="C124" s="108"/>
      <c r="D124" s="108"/>
      <c r="E124" s="108"/>
      <c r="F124" s="108"/>
      <c r="G124" s="109">
        <f t="shared" si="2"/>
        <v>0</v>
      </c>
      <c r="H124" s="109"/>
    </row>
    <row r="125" spans="1:8" ht="22.5" x14ac:dyDescent="0.25">
      <c r="A125" s="265" t="s">
        <v>608</v>
      </c>
      <c r="B125" s="173" t="s">
        <v>124</v>
      </c>
      <c r="C125" s="108"/>
      <c r="D125" s="108"/>
      <c r="E125" s="108"/>
      <c r="F125" s="108"/>
      <c r="G125" s="109">
        <f t="shared" si="2"/>
        <v>0</v>
      </c>
      <c r="H125" s="109"/>
    </row>
    <row r="126" spans="1:8" x14ac:dyDescent="0.25">
      <c r="A126" s="265" t="s">
        <v>609</v>
      </c>
      <c r="B126" s="173" t="s">
        <v>138</v>
      </c>
      <c r="C126" s="108"/>
      <c r="D126" s="108"/>
      <c r="E126" s="108"/>
      <c r="F126" s="108"/>
      <c r="G126" s="109">
        <f t="shared" si="2"/>
        <v>0</v>
      </c>
      <c r="H126" s="109"/>
    </row>
    <row r="127" spans="1:8" ht="22.5" x14ac:dyDescent="0.25">
      <c r="A127" s="265" t="s">
        <v>610</v>
      </c>
      <c r="B127" s="173" t="s">
        <v>139</v>
      </c>
      <c r="C127" s="108"/>
      <c r="D127" s="108"/>
      <c r="E127" s="108"/>
      <c r="F127" s="108"/>
      <c r="G127" s="109">
        <f t="shared" si="2"/>
        <v>0</v>
      </c>
      <c r="H127" s="109"/>
    </row>
    <row r="128" spans="1:8" x14ac:dyDescent="0.25">
      <c r="A128" s="275" t="s">
        <v>25</v>
      </c>
      <c r="B128" s="171" t="s">
        <v>140</v>
      </c>
      <c r="C128" s="172"/>
      <c r="D128" s="172"/>
      <c r="E128" s="172"/>
      <c r="F128" s="172"/>
      <c r="G128" s="109">
        <f t="shared" si="2"/>
        <v>0</v>
      </c>
      <c r="H128" s="109"/>
    </row>
    <row r="129" spans="1:8" x14ac:dyDescent="0.25">
      <c r="A129" s="265" t="s">
        <v>546</v>
      </c>
      <c r="B129" s="173" t="s">
        <v>141</v>
      </c>
      <c r="C129" s="108"/>
      <c r="D129" s="108"/>
      <c r="E129" s="108"/>
      <c r="F129" s="108"/>
      <c r="G129" s="109">
        <f t="shared" si="2"/>
        <v>0</v>
      </c>
      <c r="H129" s="109"/>
    </row>
    <row r="130" spans="1:8" x14ac:dyDescent="0.25">
      <c r="A130" s="265" t="s">
        <v>547</v>
      </c>
      <c r="B130" s="173" t="s">
        <v>142</v>
      </c>
      <c r="C130" s="108"/>
      <c r="D130" s="108"/>
      <c r="E130" s="108"/>
      <c r="F130" s="108"/>
      <c r="G130" s="109">
        <f t="shared" si="2"/>
        <v>0</v>
      </c>
      <c r="H130" s="109"/>
    </row>
    <row r="131" spans="1:8" x14ac:dyDescent="0.25">
      <c r="A131" s="275" t="s">
        <v>143</v>
      </c>
      <c r="B131" s="171" t="s">
        <v>144</v>
      </c>
      <c r="C131" s="174">
        <v>295746520</v>
      </c>
      <c r="D131" s="172"/>
      <c r="E131" s="172"/>
      <c r="F131" s="174">
        <v>295746520</v>
      </c>
      <c r="G131" s="175">
        <f>+G98+G114+G128</f>
        <v>295746520</v>
      </c>
      <c r="H131" s="175">
        <f t="shared" ref="H131" si="4">+H98+H114+H128</f>
        <v>298659154</v>
      </c>
    </row>
    <row r="132" spans="1:8" ht="21" x14ac:dyDescent="0.25">
      <c r="A132" s="275" t="s">
        <v>41</v>
      </c>
      <c r="B132" s="171" t="s">
        <v>145</v>
      </c>
      <c r="C132" s="172"/>
      <c r="D132" s="172"/>
      <c r="E132" s="172"/>
      <c r="F132" s="172"/>
      <c r="G132" s="109">
        <f t="shared" si="2"/>
        <v>0</v>
      </c>
      <c r="H132" s="109"/>
    </row>
    <row r="133" spans="1:8" x14ac:dyDescent="0.25">
      <c r="A133" s="265" t="s">
        <v>558</v>
      </c>
      <c r="B133" s="173" t="s">
        <v>474</v>
      </c>
      <c r="C133" s="108"/>
      <c r="D133" s="108"/>
      <c r="E133" s="108"/>
      <c r="F133" s="108"/>
      <c r="G133" s="109">
        <f t="shared" si="2"/>
        <v>0</v>
      </c>
      <c r="H133" s="109"/>
    </row>
    <row r="134" spans="1:8" ht="22.5" x14ac:dyDescent="0.25">
      <c r="A134" s="265" t="s">
        <v>559</v>
      </c>
      <c r="B134" s="173" t="s">
        <v>475</v>
      </c>
      <c r="C134" s="108"/>
      <c r="D134" s="108"/>
      <c r="E134" s="108"/>
      <c r="F134" s="108"/>
      <c r="G134" s="109">
        <f t="shared" si="2"/>
        <v>0</v>
      </c>
      <c r="H134" s="109"/>
    </row>
    <row r="135" spans="1:8" x14ac:dyDescent="0.25">
      <c r="A135" s="265" t="s">
        <v>560</v>
      </c>
      <c r="B135" s="173" t="s">
        <v>476</v>
      </c>
      <c r="C135" s="108"/>
      <c r="D135" s="108"/>
      <c r="E135" s="108"/>
      <c r="F135" s="108"/>
      <c r="G135" s="109">
        <f t="shared" si="2"/>
        <v>0</v>
      </c>
      <c r="H135" s="109"/>
    </row>
    <row r="136" spans="1:8" x14ac:dyDescent="0.25">
      <c r="A136" s="208" t="s">
        <v>53</v>
      </c>
      <c r="B136" s="171" t="s">
        <v>149</v>
      </c>
      <c r="C136" s="172"/>
      <c r="D136" s="172"/>
      <c r="E136" s="172"/>
      <c r="F136" s="172"/>
      <c r="G136" s="109">
        <f t="shared" si="2"/>
        <v>0</v>
      </c>
      <c r="H136" s="109"/>
    </row>
    <row r="137" spans="1:8" x14ac:dyDescent="0.25">
      <c r="A137" s="265" t="s">
        <v>568</v>
      </c>
      <c r="B137" s="173" t="s">
        <v>150</v>
      </c>
      <c r="C137" s="108"/>
      <c r="D137" s="108"/>
      <c r="E137" s="108"/>
      <c r="F137" s="108"/>
      <c r="G137" s="109">
        <f t="shared" si="2"/>
        <v>0</v>
      </c>
      <c r="H137" s="109"/>
    </row>
    <row r="138" spans="1:8" x14ac:dyDescent="0.25">
      <c r="A138" s="265" t="s">
        <v>569</v>
      </c>
      <c r="B138" s="173" t="s">
        <v>151</v>
      </c>
      <c r="C138" s="108"/>
      <c r="D138" s="108"/>
      <c r="E138" s="108"/>
      <c r="F138" s="108"/>
      <c r="G138" s="109">
        <f t="shared" si="2"/>
        <v>0</v>
      </c>
      <c r="H138" s="109"/>
    </row>
    <row r="139" spans="1:8" x14ac:dyDescent="0.25">
      <c r="A139" s="265" t="s">
        <v>570</v>
      </c>
      <c r="B139" s="173" t="s">
        <v>152</v>
      </c>
      <c r="C139" s="108"/>
      <c r="D139" s="108"/>
      <c r="E139" s="108"/>
      <c r="F139" s="108"/>
      <c r="G139" s="109">
        <f t="shared" si="2"/>
        <v>0</v>
      </c>
      <c r="H139" s="109"/>
    </row>
    <row r="140" spans="1:8" x14ac:dyDescent="0.25">
      <c r="A140" s="265" t="s">
        <v>571</v>
      </c>
      <c r="B140" s="173" t="s">
        <v>153</v>
      </c>
      <c r="C140" s="108"/>
      <c r="D140" s="108"/>
      <c r="E140" s="108"/>
      <c r="F140" s="108"/>
      <c r="G140" s="109">
        <f t="shared" si="2"/>
        <v>0</v>
      </c>
      <c r="H140" s="109"/>
    </row>
    <row r="141" spans="1:8" x14ac:dyDescent="0.25">
      <c r="A141" s="208" t="s">
        <v>154</v>
      </c>
      <c r="B141" s="171" t="s">
        <v>155</v>
      </c>
      <c r="C141" s="172"/>
      <c r="D141" s="172"/>
      <c r="E141" s="172"/>
      <c r="F141" s="172"/>
      <c r="G141" s="109">
        <f t="shared" si="2"/>
        <v>0</v>
      </c>
      <c r="H141" s="109"/>
    </row>
    <row r="142" spans="1:8" x14ac:dyDescent="0.25">
      <c r="A142" s="265" t="s">
        <v>573</v>
      </c>
      <c r="B142" s="173" t="s">
        <v>156</v>
      </c>
      <c r="C142" s="108"/>
      <c r="D142" s="108"/>
      <c r="E142" s="108"/>
      <c r="F142" s="108"/>
      <c r="G142" s="109">
        <f t="shared" si="2"/>
        <v>0</v>
      </c>
      <c r="H142" s="109"/>
    </row>
    <row r="143" spans="1:8" x14ac:dyDescent="0.25">
      <c r="A143" s="265" t="s">
        <v>574</v>
      </c>
      <c r="B143" s="173" t="s">
        <v>157</v>
      </c>
      <c r="C143" s="108"/>
      <c r="D143" s="108"/>
      <c r="E143" s="108"/>
      <c r="F143" s="108"/>
      <c r="G143" s="109">
        <f t="shared" si="2"/>
        <v>0</v>
      </c>
      <c r="H143" s="109"/>
    </row>
    <row r="144" spans="1:8" x14ac:dyDescent="0.25">
      <c r="A144" s="265" t="s">
        <v>575</v>
      </c>
      <c r="B144" s="173" t="s">
        <v>158</v>
      </c>
      <c r="C144" s="108"/>
      <c r="D144" s="108"/>
      <c r="E144" s="108"/>
      <c r="F144" s="108"/>
      <c r="G144" s="109">
        <f t="shared" si="2"/>
        <v>0</v>
      </c>
      <c r="H144" s="109"/>
    </row>
    <row r="145" spans="1:8" x14ac:dyDescent="0.25">
      <c r="A145" s="265" t="s">
        <v>576</v>
      </c>
      <c r="B145" s="173" t="s">
        <v>159</v>
      </c>
      <c r="C145" s="108"/>
      <c r="D145" s="108"/>
      <c r="E145" s="108"/>
      <c r="F145" s="108"/>
      <c r="G145" s="109">
        <f t="shared" si="2"/>
        <v>0</v>
      </c>
      <c r="H145" s="109"/>
    </row>
    <row r="146" spans="1:8" x14ac:dyDescent="0.25">
      <c r="A146" s="208" t="s">
        <v>66</v>
      </c>
      <c r="B146" s="171" t="s">
        <v>160</v>
      </c>
      <c r="C146" s="172"/>
      <c r="D146" s="172"/>
      <c r="E146" s="172"/>
      <c r="F146" s="172"/>
      <c r="G146" s="109">
        <f t="shared" si="2"/>
        <v>0</v>
      </c>
      <c r="H146" s="109"/>
    </row>
    <row r="147" spans="1:8" x14ac:dyDescent="0.25">
      <c r="A147" s="265" t="s">
        <v>577</v>
      </c>
      <c r="B147" s="173" t="s">
        <v>477</v>
      </c>
      <c r="C147" s="108"/>
      <c r="D147" s="108"/>
      <c r="E147" s="108"/>
      <c r="F147" s="108"/>
      <c r="G147" s="109">
        <f t="shared" si="2"/>
        <v>0</v>
      </c>
      <c r="H147" s="109"/>
    </row>
    <row r="148" spans="1:8" x14ac:dyDescent="0.25">
      <c r="A148" s="265" t="s">
        <v>578</v>
      </c>
      <c r="B148" s="173" t="s">
        <v>478</v>
      </c>
      <c r="C148" s="108"/>
      <c r="D148" s="108"/>
      <c r="E148" s="108"/>
      <c r="F148" s="108"/>
      <c r="G148" s="109">
        <f t="shared" si="2"/>
        <v>0</v>
      </c>
      <c r="H148" s="109"/>
    </row>
    <row r="149" spans="1:8" x14ac:dyDescent="0.25">
      <c r="A149" s="265" t="s">
        <v>579</v>
      </c>
      <c r="B149" s="173" t="s">
        <v>479</v>
      </c>
      <c r="C149" s="108"/>
      <c r="D149" s="108"/>
      <c r="E149" s="108"/>
      <c r="F149" s="108"/>
      <c r="G149" s="109">
        <f t="shared" si="2"/>
        <v>0</v>
      </c>
      <c r="H149" s="109"/>
    </row>
    <row r="150" spans="1:8" x14ac:dyDescent="0.25">
      <c r="A150" s="265" t="s">
        <v>580</v>
      </c>
      <c r="B150" s="173" t="s">
        <v>480</v>
      </c>
      <c r="C150" s="108"/>
      <c r="D150" s="108"/>
      <c r="E150" s="108"/>
      <c r="F150" s="108"/>
      <c r="G150" s="109">
        <f t="shared" si="2"/>
        <v>0</v>
      </c>
      <c r="H150" s="109"/>
    </row>
    <row r="151" spans="1:8" x14ac:dyDescent="0.25">
      <c r="A151" s="208" t="s">
        <v>72</v>
      </c>
      <c r="B151" s="171" t="s">
        <v>165</v>
      </c>
      <c r="C151" s="172"/>
      <c r="D151" s="172"/>
      <c r="E151" s="172"/>
      <c r="F151" s="172"/>
      <c r="G151" s="109">
        <f t="shared" si="2"/>
        <v>0</v>
      </c>
      <c r="H151" s="109"/>
    </row>
    <row r="152" spans="1:8" x14ac:dyDescent="0.25">
      <c r="A152" s="208" t="s">
        <v>166</v>
      </c>
      <c r="B152" s="171" t="s">
        <v>167</v>
      </c>
      <c r="C152" s="174">
        <v>295746520</v>
      </c>
      <c r="D152" s="172"/>
      <c r="E152" s="172"/>
      <c r="F152" s="174">
        <v>295746520</v>
      </c>
      <c r="G152" s="175">
        <f>+G131+G151</f>
        <v>295746520</v>
      </c>
      <c r="H152" s="175">
        <f>+H131+H151</f>
        <v>298659154</v>
      </c>
    </row>
    <row r="153" spans="1:8" x14ac:dyDescent="0.25">
      <c r="A153" s="185"/>
      <c r="B153" s="185"/>
      <c r="C153" s="185"/>
      <c r="D153" s="185"/>
      <c r="E153" s="185"/>
      <c r="F153" s="185"/>
      <c r="G153" s="109"/>
      <c r="H153" s="109">
        <f>+H90-H152</f>
        <v>0</v>
      </c>
    </row>
    <row r="154" spans="1:8" x14ac:dyDescent="0.25">
      <c r="A154" s="366" t="s">
        <v>484</v>
      </c>
      <c r="B154" s="366"/>
      <c r="C154" s="367">
        <v>57</v>
      </c>
      <c r="D154" s="367"/>
      <c r="E154" s="367"/>
      <c r="F154" s="367"/>
      <c r="G154" s="109"/>
      <c r="H154" s="109"/>
    </row>
    <row r="155" spans="1:8" x14ac:dyDescent="0.25">
      <c r="A155" s="366" t="s">
        <v>485</v>
      </c>
      <c r="B155" s="366"/>
      <c r="C155" s="367">
        <v>0</v>
      </c>
      <c r="D155" s="367"/>
      <c r="E155" s="367"/>
      <c r="F155" s="367"/>
      <c r="G155" s="109"/>
      <c r="H155" s="109"/>
    </row>
    <row r="156" spans="1:8" ht="15.75" x14ac:dyDescent="0.25">
      <c r="A156" s="186"/>
    </row>
    <row r="158" spans="1:8" ht="15.75" x14ac:dyDescent="0.25">
      <c r="A158" s="186"/>
      <c r="C158" s="187"/>
    </row>
    <row r="159" spans="1:8" x14ac:dyDescent="0.25">
      <c r="C159" s="187"/>
    </row>
    <row r="160" spans="1:8" x14ac:dyDescent="0.25">
      <c r="C160" s="187"/>
    </row>
    <row r="161" spans="3:3" x14ac:dyDescent="0.25">
      <c r="C161" s="187"/>
    </row>
    <row r="162" spans="3:3" x14ac:dyDescent="0.25">
      <c r="C162" s="187"/>
    </row>
  </sheetData>
  <mergeCells count="19">
    <mergeCell ref="A1:F1"/>
    <mergeCell ref="A5:A6"/>
    <mergeCell ref="B5:B6"/>
    <mergeCell ref="C5:F5"/>
    <mergeCell ref="B2:H2"/>
    <mergeCell ref="B3:H3"/>
    <mergeCell ref="G5:G6"/>
    <mergeCell ref="H5:H6"/>
    <mergeCell ref="G94:G95"/>
    <mergeCell ref="H94:H95"/>
    <mergeCell ref="A8:F8"/>
    <mergeCell ref="A155:B155"/>
    <mergeCell ref="C155:F155"/>
    <mergeCell ref="A94:A95"/>
    <mergeCell ref="B94:B95"/>
    <mergeCell ref="C94:F94"/>
    <mergeCell ref="A97:F97"/>
    <mergeCell ref="A154:B154"/>
    <mergeCell ref="C154:F154"/>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opLeftCell="A136" workbookViewId="0">
      <selection activeCell="H107" sqref="H107"/>
    </sheetView>
  </sheetViews>
  <sheetFormatPr defaultRowHeight="15" x14ac:dyDescent="0.25"/>
  <cols>
    <col min="1" max="1" width="8.7109375" style="165" bestFit="1" customWidth="1"/>
    <col min="2" max="2" width="42.5703125" style="165" bestFit="1" customWidth="1"/>
    <col min="3" max="3" width="10" style="165" bestFit="1" customWidth="1"/>
    <col min="4" max="4" width="12.140625" style="165" customWidth="1"/>
    <col min="5" max="5" width="9.7109375" style="165" customWidth="1"/>
    <col min="6" max="6" width="11.28515625" style="165" customWidth="1"/>
    <col min="7" max="7" width="13.85546875" style="165" customWidth="1"/>
    <col min="8" max="8" width="14.85546875" style="164" customWidth="1"/>
    <col min="9" max="16384" width="9.140625" style="165"/>
  </cols>
  <sheetData>
    <row r="1" spans="1:8" x14ac:dyDescent="0.25">
      <c r="B1" s="165" t="s">
        <v>634</v>
      </c>
    </row>
    <row r="2" spans="1:8" x14ac:dyDescent="0.25">
      <c r="A2" s="166" t="s">
        <v>176</v>
      </c>
      <c r="B2" s="368" t="s">
        <v>491</v>
      </c>
      <c r="C2" s="368"/>
      <c r="D2" s="368"/>
      <c r="E2" s="368"/>
      <c r="F2" s="368"/>
      <c r="G2" s="368"/>
      <c r="H2" s="368"/>
    </row>
    <row r="3" spans="1:8" ht="21" x14ac:dyDescent="0.25">
      <c r="A3" s="166" t="s">
        <v>462</v>
      </c>
      <c r="B3" s="368" t="s">
        <v>463</v>
      </c>
      <c r="C3" s="368"/>
      <c r="D3" s="368"/>
      <c r="E3" s="368"/>
      <c r="F3" s="368"/>
      <c r="G3" s="368"/>
      <c r="H3" s="368"/>
    </row>
    <row r="4" spans="1:8" x14ac:dyDescent="0.25">
      <c r="A4" s="370" t="s">
        <v>499</v>
      </c>
      <c r="B4" s="371"/>
      <c r="C4" s="371"/>
      <c r="D4" s="371"/>
      <c r="E4" s="371"/>
      <c r="F4" s="371"/>
      <c r="G4" s="372"/>
      <c r="H4" s="169" t="s">
        <v>2</v>
      </c>
    </row>
    <row r="5" spans="1:8" x14ac:dyDescent="0.25">
      <c r="A5" s="365" t="s">
        <v>464</v>
      </c>
      <c r="B5" s="365" t="s">
        <v>465</v>
      </c>
      <c r="C5" s="368" t="s">
        <v>4</v>
      </c>
      <c r="D5" s="368"/>
      <c r="E5" s="368"/>
      <c r="F5" s="368"/>
      <c r="G5" s="167"/>
      <c r="H5" s="109"/>
    </row>
    <row r="6" spans="1:8" ht="41.25" customHeight="1" x14ac:dyDescent="0.25">
      <c r="A6" s="365"/>
      <c r="B6" s="365"/>
      <c r="C6" s="166" t="s">
        <v>5</v>
      </c>
      <c r="D6" s="166" t="s">
        <v>6</v>
      </c>
      <c r="E6" s="166" t="s">
        <v>7</v>
      </c>
      <c r="F6" s="170" t="s">
        <v>8</v>
      </c>
      <c r="G6" s="65" t="s">
        <v>617</v>
      </c>
      <c r="H6" s="65" t="s">
        <v>635</v>
      </c>
    </row>
    <row r="7" spans="1:8" x14ac:dyDescent="0.25">
      <c r="A7" s="170">
        <v>1</v>
      </c>
      <c r="B7" s="170">
        <v>2</v>
      </c>
      <c r="C7" s="170">
        <v>3</v>
      </c>
      <c r="D7" s="170">
        <v>4</v>
      </c>
      <c r="E7" s="170">
        <v>5</v>
      </c>
      <c r="F7" s="170">
        <v>6</v>
      </c>
      <c r="G7" s="195">
        <v>7</v>
      </c>
      <c r="H7" s="195">
        <v>8</v>
      </c>
    </row>
    <row r="8" spans="1:8" x14ac:dyDescent="0.25">
      <c r="A8" s="365" t="s">
        <v>174</v>
      </c>
      <c r="B8" s="365"/>
      <c r="C8" s="365"/>
      <c r="D8" s="365"/>
      <c r="E8" s="365"/>
      <c r="F8" s="365"/>
      <c r="G8" s="170"/>
      <c r="H8" s="109"/>
    </row>
    <row r="9" spans="1:8" x14ac:dyDescent="0.25">
      <c r="A9" s="275" t="s">
        <v>9</v>
      </c>
      <c r="B9" s="171" t="s">
        <v>10</v>
      </c>
      <c r="C9" s="172"/>
      <c r="D9" s="172"/>
      <c r="E9" s="172"/>
      <c r="F9" s="172"/>
      <c r="G9" s="172"/>
      <c r="H9" s="109"/>
    </row>
    <row r="10" spans="1:8" x14ac:dyDescent="0.25">
      <c r="A10" s="276" t="s">
        <v>534</v>
      </c>
      <c r="B10" s="173" t="s">
        <v>11</v>
      </c>
      <c r="C10" s="108"/>
      <c r="D10" s="108"/>
      <c r="E10" s="108"/>
      <c r="F10" s="108"/>
      <c r="G10" s="108"/>
      <c r="H10" s="109"/>
    </row>
    <row r="11" spans="1:8" x14ac:dyDescent="0.25">
      <c r="A11" s="276" t="s">
        <v>595</v>
      </c>
      <c r="B11" s="173" t="s">
        <v>12</v>
      </c>
      <c r="C11" s="108"/>
      <c r="D11" s="108"/>
      <c r="E11" s="108"/>
      <c r="F11" s="108"/>
      <c r="G11" s="108"/>
      <c r="H11" s="109"/>
    </row>
    <row r="12" spans="1:8" ht="22.5" x14ac:dyDescent="0.25">
      <c r="A12" s="276" t="s">
        <v>535</v>
      </c>
      <c r="B12" s="173" t="s">
        <v>13</v>
      </c>
      <c r="C12" s="108"/>
      <c r="D12" s="108"/>
      <c r="E12" s="108"/>
      <c r="F12" s="108"/>
      <c r="G12" s="108"/>
      <c r="H12" s="109"/>
    </row>
    <row r="13" spans="1:8" x14ac:dyDescent="0.25">
      <c r="A13" s="276" t="s">
        <v>536</v>
      </c>
      <c r="B13" s="173" t="s">
        <v>14</v>
      </c>
      <c r="C13" s="108"/>
      <c r="D13" s="108"/>
      <c r="E13" s="108"/>
      <c r="F13" s="108"/>
      <c r="G13" s="108"/>
      <c r="H13" s="109"/>
    </row>
    <row r="14" spans="1:8" x14ac:dyDescent="0.25">
      <c r="A14" s="276" t="s">
        <v>537</v>
      </c>
      <c r="B14" s="173" t="s">
        <v>15</v>
      </c>
      <c r="C14" s="108"/>
      <c r="D14" s="108"/>
      <c r="E14" s="108"/>
      <c r="F14" s="108"/>
      <c r="G14" s="108"/>
      <c r="H14" s="109"/>
    </row>
    <row r="15" spans="1:8" x14ac:dyDescent="0.25">
      <c r="A15" s="276" t="s">
        <v>538</v>
      </c>
      <c r="B15" s="173" t="s">
        <v>16</v>
      </c>
      <c r="C15" s="108"/>
      <c r="D15" s="108"/>
      <c r="E15" s="108"/>
      <c r="F15" s="108"/>
      <c r="G15" s="108"/>
      <c r="H15" s="109"/>
    </row>
    <row r="16" spans="1:8" x14ac:dyDescent="0.25">
      <c r="A16" s="276"/>
      <c r="B16" s="173"/>
      <c r="C16" s="108"/>
      <c r="D16" s="108"/>
      <c r="E16" s="108"/>
      <c r="F16" s="108"/>
      <c r="G16" s="108"/>
      <c r="H16" s="109"/>
    </row>
    <row r="17" spans="1:8" ht="21" x14ac:dyDescent="0.25">
      <c r="A17" s="275" t="s">
        <v>17</v>
      </c>
      <c r="B17" s="171" t="s">
        <v>18</v>
      </c>
      <c r="C17" s="174">
        <v>12775025</v>
      </c>
      <c r="D17" s="172"/>
      <c r="E17" s="172"/>
      <c r="F17" s="174">
        <v>12775025</v>
      </c>
      <c r="G17" s="174">
        <f>+G22</f>
        <v>12775025</v>
      </c>
      <c r="H17" s="174">
        <f t="shared" ref="H17" si="0">+H22</f>
        <v>0</v>
      </c>
    </row>
    <row r="18" spans="1:8" x14ac:dyDescent="0.25">
      <c r="A18" s="276" t="s">
        <v>540</v>
      </c>
      <c r="B18" s="173" t="s">
        <v>19</v>
      </c>
      <c r="C18" s="108"/>
      <c r="D18" s="108"/>
      <c r="E18" s="108"/>
      <c r="F18" s="108"/>
      <c r="G18" s="108"/>
      <c r="H18" s="109"/>
    </row>
    <row r="19" spans="1:8" x14ac:dyDescent="0.25">
      <c r="A19" s="276" t="s">
        <v>541</v>
      </c>
      <c r="B19" s="173" t="s">
        <v>20</v>
      </c>
      <c r="C19" s="108"/>
      <c r="D19" s="108"/>
      <c r="E19" s="108"/>
      <c r="F19" s="108"/>
      <c r="G19" s="108"/>
      <c r="H19" s="109"/>
    </row>
    <row r="20" spans="1:8" ht="22.5" x14ac:dyDescent="0.25">
      <c r="A20" s="276" t="s">
        <v>542</v>
      </c>
      <c r="B20" s="173" t="s">
        <v>466</v>
      </c>
      <c r="C20" s="108"/>
      <c r="D20" s="108"/>
      <c r="E20" s="108"/>
      <c r="F20" s="108"/>
      <c r="G20" s="108"/>
      <c r="H20" s="109"/>
    </row>
    <row r="21" spans="1:8" ht="22.5" x14ac:dyDescent="0.25">
      <c r="A21" s="276" t="s">
        <v>543</v>
      </c>
      <c r="B21" s="173" t="s">
        <v>467</v>
      </c>
      <c r="C21" s="108"/>
      <c r="D21" s="108"/>
      <c r="E21" s="108"/>
      <c r="F21" s="108"/>
      <c r="G21" s="108"/>
      <c r="H21" s="109"/>
    </row>
    <row r="22" spans="1:8" x14ac:dyDescent="0.25">
      <c r="A22" s="276" t="s">
        <v>544</v>
      </c>
      <c r="B22" s="173" t="s">
        <v>23</v>
      </c>
      <c r="C22" s="176">
        <v>12775025</v>
      </c>
      <c r="D22" s="108"/>
      <c r="E22" s="108"/>
      <c r="F22" s="176">
        <v>12775025</v>
      </c>
      <c r="G22" s="176">
        <f>+F22</f>
        <v>12775025</v>
      </c>
      <c r="H22" s="109">
        <v>0</v>
      </c>
    </row>
    <row r="23" spans="1:8" x14ac:dyDescent="0.25">
      <c r="A23" s="276" t="s">
        <v>545</v>
      </c>
      <c r="B23" s="173" t="s">
        <v>24</v>
      </c>
      <c r="C23" s="108"/>
      <c r="D23" s="108"/>
      <c r="E23" s="108"/>
      <c r="F23" s="108"/>
      <c r="G23" s="108"/>
      <c r="H23" s="109"/>
    </row>
    <row r="24" spans="1:8" ht="21" x14ac:dyDescent="0.25">
      <c r="A24" s="275" t="s">
        <v>25</v>
      </c>
      <c r="B24" s="171" t="s">
        <v>26</v>
      </c>
      <c r="C24" s="172"/>
      <c r="D24" s="172"/>
      <c r="E24" s="172"/>
      <c r="F24" s="172"/>
      <c r="G24" s="172"/>
      <c r="H24" s="109"/>
    </row>
    <row r="25" spans="1:8" x14ac:dyDescent="0.25">
      <c r="A25" s="276" t="s">
        <v>546</v>
      </c>
      <c r="B25" s="173" t="s">
        <v>27</v>
      </c>
      <c r="C25" s="108"/>
      <c r="D25" s="108"/>
      <c r="E25" s="108"/>
      <c r="F25" s="108"/>
      <c r="G25" s="108"/>
      <c r="H25" s="109"/>
    </row>
    <row r="26" spans="1:8" ht="22.5" x14ac:dyDescent="0.25">
      <c r="A26" s="276" t="s">
        <v>547</v>
      </c>
      <c r="B26" s="173" t="s">
        <v>28</v>
      </c>
      <c r="C26" s="108"/>
      <c r="D26" s="108"/>
      <c r="E26" s="108"/>
      <c r="F26" s="108"/>
      <c r="G26" s="108"/>
      <c r="H26" s="109"/>
    </row>
    <row r="27" spans="1:8" ht="22.5" x14ac:dyDescent="0.25">
      <c r="A27" s="276" t="s">
        <v>548</v>
      </c>
      <c r="B27" s="173" t="s">
        <v>468</v>
      </c>
      <c r="C27" s="108"/>
      <c r="D27" s="108"/>
      <c r="E27" s="108"/>
      <c r="F27" s="108"/>
      <c r="G27" s="108"/>
      <c r="H27" s="109"/>
    </row>
    <row r="28" spans="1:8" ht="22.5" x14ac:dyDescent="0.25">
      <c r="A28" s="276" t="s">
        <v>549</v>
      </c>
      <c r="B28" s="173" t="s">
        <v>469</v>
      </c>
      <c r="C28" s="108"/>
      <c r="D28" s="108"/>
      <c r="E28" s="108"/>
      <c r="F28" s="108"/>
      <c r="G28" s="108"/>
      <c r="H28" s="109"/>
    </row>
    <row r="29" spans="1:8" x14ac:dyDescent="0.25">
      <c r="A29" s="276" t="s">
        <v>550</v>
      </c>
      <c r="B29" s="173" t="s">
        <v>31</v>
      </c>
      <c r="C29" s="108"/>
      <c r="D29" s="108"/>
      <c r="E29" s="108"/>
      <c r="F29" s="108"/>
      <c r="G29" s="108"/>
      <c r="H29" s="109"/>
    </row>
    <row r="30" spans="1:8" x14ac:dyDescent="0.25">
      <c r="A30" s="276" t="s">
        <v>551</v>
      </c>
      <c r="B30" s="173" t="s">
        <v>32</v>
      </c>
      <c r="C30" s="108"/>
      <c r="D30" s="108"/>
      <c r="E30" s="108"/>
      <c r="F30" s="108"/>
      <c r="G30" s="108"/>
      <c r="H30" s="109"/>
    </row>
    <row r="31" spans="1:8" x14ac:dyDescent="0.25">
      <c r="A31" s="275" t="s">
        <v>33</v>
      </c>
      <c r="B31" s="171" t="s">
        <v>34</v>
      </c>
      <c r="C31" s="172"/>
      <c r="D31" s="172"/>
      <c r="E31" s="172"/>
      <c r="F31" s="172"/>
      <c r="G31" s="172"/>
      <c r="H31" s="109"/>
    </row>
    <row r="32" spans="1:8" x14ac:dyDescent="0.25">
      <c r="A32" s="276" t="s">
        <v>552</v>
      </c>
      <c r="B32" s="173" t="s">
        <v>35</v>
      </c>
      <c r="C32" s="108"/>
      <c r="D32" s="108"/>
      <c r="E32" s="108"/>
      <c r="F32" s="108"/>
      <c r="G32" s="108"/>
      <c r="H32" s="109"/>
    </row>
    <row r="33" spans="1:8" x14ac:dyDescent="0.25">
      <c r="A33" s="276" t="s">
        <v>553</v>
      </c>
      <c r="B33" s="173" t="s">
        <v>36</v>
      </c>
      <c r="C33" s="108"/>
      <c r="D33" s="108"/>
      <c r="E33" s="108"/>
      <c r="F33" s="108"/>
      <c r="G33" s="108"/>
      <c r="H33" s="109"/>
    </row>
    <row r="34" spans="1:8" x14ac:dyDescent="0.25">
      <c r="A34" s="276" t="s">
        <v>554</v>
      </c>
      <c r="B34" s="173" t="s">
        <v>37</v>
      </c>
      <c r="C34" s="108"/>
      <c r="D34" s="108"/>
      <c r="E34" s="108"/>
      <c r="F34" s="108"/>
      <c r="G34" s="108"/>
      <c r="H34" s="109"/>
    </row>
    <row r="35" spans="1:8" x14ac:dyDescent="0.25">
      <c r="A35" s="276" t="s">
        <v>555</v>
      </c>
      <c r="B35" s="173" t="s">
        <v>38</v>
      </c>
      <c r="C35" s="108"/>
      <c r="D35" s="108"/>
      <c r="E35" s="108"/>
      <c r="F35" s="108"/>
      <c r="G35" s="108"/>
      <c r="H35" s="109"/>
    </row>
    <row r="36" spans="1:8" x14ac:dyDescent="0.25">
      <c r="A36" s="276" t="s">
        <v>556</v>
      </c>
      <c r="B36" s="173" t="s">
        <v>39</v>
      </c>
      <c r="C36" s="108"/>
      <c r="D36" s="108"/>
      <c r="E36" s="108"/>
      <c r="F36" s="108"/>
      <c r="G36" s="108"/>
      <c r="H36" s="109"/>
    </row>
    <row r="37" spans="1:8" x14ac:dyDescent="0.25">
      <c r="A37" s="276" t="s">
        <v>557</v>
      </c>
      <c r="B37" s="173" t="s">
        <v>40</v>
      </c>
      <c r="C37" s="108"/>
      <c r="D37" s="108"/>
      <c r="E37" s="108"/>
      <c r="F37" s="108"/>
      <c r="G37" s="108"/>
      <c r="H37" s="109"/>
    </row>
    <row r="38" spans="1:8" x14ac:dyDescent="0.25">
      <c r="A38" s="275" t="s">
        <v>41</v>
      </c>
      <c r="B38" s="171" t="s">
        <v>42</v>
      </c>
      <c r="C38" s="174">
        <v>200000</v>
      </c>
      <c r="D38" s="172"/>
      <c r="E38" s="172"/>
      <c r="F38" s="174">
        <v>200000</v>
      </c>
      <c r="G38" s="174">
        <f>+G40</f>
        <v>200000</v>
      </c>
      <c r="H38" s="175">
        <f t="shared" ref="H38" si="1">SUM(H39:H48)</f>
        <v>200026</v>
      </c>
    </row>
    <row r="39" spans="1:8" x14ac:dyDescent="0.25">
      <c r="A39" s="276" t="s">
        <v>558</v>
      </c>
      <c r="B39" s="173" t="s">
        <v>43</v>
      </c>
      <c r="C39" s="108"/>
      <c r="D39" s="108"/>
      <c r="E39" s="108"/>
      <c r="F39" s="108"/>
      <c r="G39" s="108"/>
      <c r="H39" s="109"/>
    </row>
    <row r="40" spans="1:8" x14ac:dyDescent="0.25">
      <c r="A40" s="276" t="s">
        <v>559</v>
      </c>
      <c r="B40" s="173" t="s">
        <v>44</v>
      </c>
      <c r="C40" s="176">
        <v>200000</v>
      </c>
      <c r="D40" s="108"/>
      <c r="E40" s="108"/>
      <c r="F40" s="176">
        <v>200000</v>
      </c>
      <c r="G40" s="176">
        <f>+F40</f>
        <v>200000</v>
      </c>
      <c r="H40" s="109">
        <v>200000</v>
      </c>
    </row>
    <row r="41" spans="1:8" x14ac:dyDescent="0.25">
      <c r="A41" s="276" t="s">
        <v>560</v>
      </c>
      <c r="B41" s="173" t="s">
        <v>45</v>
      </c>
      <c r="C41" s="108"/>
      <c r="D41" s="108"/>
      <c r="E41" s="108"/>
      <c r="F41" s="108"/>
      <c r="G41" s="108"/>
      <c r="H41" s="109"/>
    </row>
    <row r="42" spans="1:8" x14ac:dyDescent="0.25">
      <c r="A42" s="276" t="s">
        <v>561</v>
      </c>
      <c r="B42" s="173" t="s">
        <v>46</v>
      </c>
      <c r="C42" s="108"/>
      <c r="D42" s="108"/>
      <c r="E42" s="108"/>
      <c r="F42" s="108"/>
      <c r="G42" s="108"/>
      <c r="H42" s="109"/>
    </row>
    <row r="43" spans="1:8" x14ac:dyDescent="0.25">
      <c r="A43" s="276" t="s">
        <v>562</v>
      </c>
      <c r="B43" s="173" t="s">
        <v>47</v>
      </c>
      <c r="C43" s="108"/>
      <c r="D43" s="108"/>
      <c r="E43" s="108"/>
      <c r="F43" s="108"/>
      <c r="G43" s="108"/>
      <c r="H43" s="109"/>
    </row>
    <row r="44" spans="1:8" x14ac:dyDescent="0.25">
      <c r="A44" s="276" t="s">
        <v>563</v>
      </c>
      <c r="B44" s="173" t="s">
        <v>48</v>
      </c>
      <c r="C44" s="108"/>
      <c r="D44" s="108"/>
      <c r="E44" s="108"/>
      <c r="F44" s="108"/>
      <c r="G44" s="108"/>
      <c r="H44" s="109"/>
    </row>
    <row r="45" spans="1:8" x14ac:dyDescent="0.25">
      <c r="A45" s="276" t="s">
        <v>564</v>
      </c>
      <c r="B45" s="173" t="s">
        <v>49</v>
      </c>
      <c r="C45" s="108"/>
      <c r="D45" s="108"/>
      <c r="E45" s="108"/>
      <c r="F45" s="108"/>
      <c r="G45" s="108"/>
      <c r="H45" s="109"/>
    </row>
    <row r="46" spans="1:8" x14ac:dyDescent="0.25">
      <c r="A46" s="276" t="s">
        <v>565</v>
      </c>
      <c r="B46" s="173" t="s">
        <v>50</v>
      </c>
      <c r="C46" s="108"/>
      <c r="D46" s="108"/>
      <c r="E46" s="108"/>
      <c r="F46" s="108"/>
      <c r="G46" s="108"/>
      <c r="H46" s="109">
        <v>26</v>
      </c>
    </row>
    <row r="47" spans="1:8" x14ac:dyDescent="0.25">
      <c r="A47" s="276" t="s">
        <v>566</v>
      </c>
      <c r="B47" s="173" t="s">
        <v>51</v>
      </c>
      <c r="C47" s="108"/>
      <c r="D47" s="108"/>
      <c r="E47" s="108"/>
      <c r="F47" s="108"/>
      <c r="G47" s="108"/>
      <c r="H47" s="109"/>
    </row>
    <row r="48" spans="1:8" x14ac:dyDescent="0.25">
      <c r="A48" s="276" t="s">
        <v>567</v>
      </c>
      <c r="B48" s="173" t="s">
        <v>52</v>
      </c>
      <c r="C48" s="108"/>
      <c r="D48" s="108"/>
      <c r="E48" s="108"/>
      <c r="F48" s="108"/>
      <c r="G48" s="108"/>
      <c r="H48" s="109"/>
    </row>
    <row r="49" spans="1:8" x14ac:dyDescent="0.25">
      <c r="A49" s="275" t="s">
        <v>53</v>
      </c>
      <c r="B49" s="171" t="s">
        <v>54</v>
      </c>
      <c r="C49" s="172"/>
      <c r="D49" s="172"/>
      <c r="E49" s="172"/>
      <c r="F49" s="172"/>
      <c r="G49" s="172"/>
      <c r="H49" s="109"/>
    </row>
    <row r="50" spans="1:8" x14ac:dyDescent="0.25">
      <c r="A50" s="276" t="s">
        <v>568</v>
      </c>
      <c r="B50" s="173" t="s">
        <v>55</v>
      </c>
      <c r="C50" s="108"/>
      <c r="D50" s="108"/>
      <c r="E50" s="108"/>
      <c r="F50" s="108"/>
      <c r="G50" s="108"/>
      <c r="H50" s="109"/>
    </row>
    <row r="51" spans="1:8" x14ac:dyDescent="0.25">
      <c r="A51" s="276" t="s">
        <v>569</v>
      </c>
      <c r="B51" s="173" t="s">
        <v>56</v>
      </c>
      <c r="C51" s="108"/>
      <c r="D51" s="108"/>
      <c r="E51" s="108"/>
      <c r="F51" s="108"/>
      <c r="G51" s="108"/>
      <c r="H51" s="109"/>
    </row>
    <row r="52" spans="1:8" x14ac:dyDescent="0.25">
      <c r="A52" s="276" t="s">
        <v>570</v>
      </c>
      <c r="B52" s="173" t="s">
        <v>57</v>
      </c>
      <c r="C52" s="108"/>
      <c r="D52" s="108"/>
      <c r="E52" s="108"/>
      <c r="F52" s="108"/>
      <c r="G52" s="108"/>
      <c r="H52" s="109"/>
    </row>
    <row r="53" spans="1:8" x14ac:dyDescent="0.25">
      <c r="A53" s="276" t="s">
        <v>571</v>
      </c>
      <c r="B53" s="173" t="s">
        <v>58</v>
      </c>
      <c r="C53" s="108"/>
      <c r="D53" s="108"/>
      <c r="E53" s="108"/>
      <c r="F53" s="108"/>
      <c r="G53" s="108"/>
      <c r="H53" s="109"/>
    </row>
    <row r="54" spans="1:8" x14ac:dyDescent="0.25">
      <c r="A54" s="276" t="s">
        <v>572</v>
      </c>
      <c r="B54" s="173" t="s">
        <v>59</v>
      </c>
      <c r="C54" s="108"/>
      <c r="D54" s="108"/>
      <c r="E54" s="108"/>
      <c r="F54" s="108"/>
      <c r="G54" s="108"/>
      <c r="H54" s="109"/>
    </row>
    <row r="55" spans="1:8" x14ac:dyDescent="0.25">
      <c r="A55" s="275" t="s">
        <v>60</v>
      </c>
      <c r="B55" s="171" t="s">
        <v>61</v>
      </c>
      <c r="C55" s="172"/>
      <c r="D55" s="172"/>
      <c r="E55" s="172"/>
      <c r="F55" s="172"/>
      <c r="G55" s="172"/>
      <c r="H55" s="109"/>
    </row>
    <row r="56" spans="1:8" ht="22.5" x14ac:dyDescent="0.25">
      <c r="A56" s="276" t="s">
        <v>573</v>
      </c>
      <c r="B56" s="173" t="s">
        <v>62</v>
      </c>
      <c r="C56" s="108"/>
      <c r="D56" s="108"/>
      <c r="E56" s="108"/>
      <c r="F56" s="108"/>
      <c r="G56" s="108"/>
      <c r="H56" s="109"/>
    </row>
    <row r="57" spans="1:8" ht="22.5" x14ac:dyDescent="0.25">
      <c r="A57" s="276" t="s">
        <v>574</v>
      </c>
      <c r="B57" s="173" t="s">
        <v>63</v>
      </c>
      <c r="C57" s="108"/>
      <c r="D57" s="108"/>
      <c r="E57" s="108"/>
      <c r="F57" s="108"/>
      <c r="G57" s="108"/>
      <c r="H57" s="109"/>
    </row>
    <row r="58" spans="1:8" x14ac:dyDescent="0.25">
      <c r="A58" s="276" t="s">
        <v>575</v>
      </c>
      <c r="B58" s="173" t="s">
        <v>64</v>
      </c>
      <c r="C58" s="108"/>
      <c r="D58" s="108"/>
      <c r="E58" s="108"/>
      <c r="F58" s="108"/>
      <c r="G58" s="108"/>
      <c r="H58" s="109"/>
    </row>
    <row r="59" spans="1:8" x14ac:dyDescent="0.25">
      <c r="A59" s="276" t="s">
        <v>576</v>
      </c>
      <c r="B59" s="173" t="s">
        <v>65</v>
      </c>
      <c r="C59" s="108"/>
      <c r="D59" s="108"/>
      <c r="E59" s="108"/>
      <c r="F59" s="108"/>
      <c r="G59" s="108"/>
      <c r="H59" s="109"/>
    </row>
    <row r="60" spans="1:8" x14ac:dyDescent="0.25">
      <c r="A60" s="275" t="s">
        <v>66</v>
      </c>
      <c r="B60" s="171" t="s">
        <v>67</v>
      </c>
      <c r="C60" s="172"/>
      <c r="D60" s="172"/>
      <c r="E60" s="172"/>
      <c r="F60" s="172"/>
      <c r="G60" s="172"/>
      <c r="H60" s="109"/>
    </row>
    <row r="61" spans="1:8" ht="22.5" x14ac:dyDescent="0.25">
      <c r="A61" s="276" t="s">
        <v>577</v>
      </c>
      <c r="B61" s="173" t="s">
        <v>68</v>
      </c>
      <c r="C61" s="108"/>
      <c r="D61" s="108"/>
      <c r="E61" s="108"/>
      <c r="F61" s="108"/>
      <c r="G61" s="108"/>
      <c r="H61" s="109"/>
    </row>
    <row r="62" spans="1:8" ht="22.5" x14ac:dyDescent="0.25">
      <c r="A62" s="276" t="s">
        <v>578</v>
      </c>
      <c r="B62" s="173" t="s">
        <v>69</v>
      </c>
      <c r="C62" s="108"/>
      <c r="D62" s="108"/>
      <c r="E62" s="108"/>
      <c r="F62" s="108"/>
      <c r="G62" s="108"/>
      <c r="H62" s="109"/>
    </row>
    <row r="63" spans="1:8" x14ac:dyDescent="0.25">
      <c r="A63" s="276" t="s">
        <v>579</v>
      </c>
      <c r="B63" s="173" t="s">
        <v>70</v>
      </c>
      <c r="C63" s="108"/>
      <c r="D63" s="108"/>
      <c r="E63" s="108"/>
      <c r="F63" s="108"/>
      <c r="G63" s="108"/>
      <c r="H63" s="109"/>
    </row>
    <row r="64" spans="1:8" x14ac:dyDescent="0.25">
      <c r="A64" s="276" t="s">
        <v>580</v>
      </c>
      <c r="B64" s="173" t="s">
        <v>71</v>
      </c>
      <c r="C64" s="108"/>
      <c r="D64" s="108"/>
      <c r="E64" s="108"/>
      <c r="F64" s="108"/>
      <c r="G64" s="108"/>
      <c r="H64" s="109"/>
    </row>
    <row r="65" spans="1:8" x14ac:dyDescent="0.25">
      <c r="A65" s="275" t="s">
        <v>72</v>
      </c>
      <c r="B65" s="171" t="s">
        <v>73</v>
      </c>
      <c r="C65" s="174">
        <v>12975025</v>
      </c>
      <c r="D65" s="172"/>
      <c r="E65" s="172"/>
      <c r="F65" s="174">
        <v>12975025</v>
      </c>
      <c r="G65" s="174">
        <f>+G17+G38</f>
        <v>12975025</v>
      </c>
      <c r="H65" s="174">
        <f t="shared" ref="H65" si="2">+H38</f>
        <v>200026</v>
      </c>
    </row>
    <row r="66" spans="1:8" ht="21" x14ac:dyDescent="0.25">
      <c r="A66" s="275" t="s">
        <v>470</v>
      </c>
      <c r="B66" s="171" t="s">
        <v>75</v>
      </c>
      <c r="C66" s="172"/>
      <c r="D66" s="172"/>
      <c r="E66" s="172"/>
      <c r="F66" s="172"/>
      <c r="G66" s="172"/>
      <c r="H66" s="109"/>
    </row>
    <row r="67" spans="1:8" x14ac:dyDescent="0.25">
      <c r="A67" s="276" t="s">
        <v>633</v>
      </c>
      <c r="B67" s="173" t="s">
        <v>76</v>
      </c>
      <c r="C67" s="108"/>
      <c r="D67" s="108"/>
      <c r="E67" s="108"/>
      <c r="F67" s="108"/>
      <c r="G67" s="108"/>
      <c r="H67" s="109"/>
    </row>
    <row r="68" spans="1:8" ht="22.5" x14ac:dyDescent="0.25">
      <c r="A68" s="276" t="s">
        <v>582</v>
      </c>
      <c r="B68" s="173" t="s">
        <v>77</v>
      </c>
      <c r="C68" s="108"/>
      <c r="D68" s="108"/>
      <c r="E68" s="108"/>
      <c r="F68" s="108"/>
      <c r="G68" s="108"/>
      <c r="H68" s="109"/>
    </row>
    <row r="69" spans="1:8" x14ac:dyDescent="0.25">
      <c r="A69" s="276" t="s">
        <v>583</v>
      </c>
      <c r="B69" s="173" t="s">
        <v>471</v>
      </c>
      <c r="C69" s="108"/>
      <c r="D69" s="108"/>
      <c r="E69" s="108"/>
      <c r="F69" s="108"/>
      <c r="G69" s="108"/>
      <c r="H69" s="109"/>
    </row>
    <row r="70" spans="1:8" x14ac:dyDescent="0.25">
      <c r="A70" s="275" t="s">
        <v>79</v>
      </c>
      <c r="B70" s="171" t="s">
        <v>80</v>
      </c>
      <c r="C70" s="172"/>
      <c r="D70" s="172"/>
      <c r="E70" s="172"/>
      <c r="F70" s="172"/>
      <c r="G70" s="172"/>
      <c r="H70" s="109"/>
    </row>
    <row r="71" spans="1:8" x14ac:dyDescent="0.25">
      <c r="A71" s="276" t="s">
        <v>584</v>
      </c>
      <c r="B71" s="173" t="s">
        <v>81</v>
      </c>
      <c r="C71" s="108"/>
      <c r="D71" s="108"/>
      <c r="E71" s="108"/>
      <c r="F71" s="108"/>
      <c r="G71" s="108"/>
      <c r="H71" s="109"/>
    </row>
    <row r="72" spans="1:8" x14ac:dyDescent="0.25">
      <c r="A72" s="276" t="s">
        <v>585</v>
      </c>
      <c r="B72" s="173" t="s">
        <v>82</v>
      </c>
      <c r="C72" s="108"/>
      <c r="D72" s="108"/>
      <c r="E72" s="108"/>
      <c r="F72" s="108"/>
      <c r="G72" s="108"/>
      <c r="H72" s="109"/>
    </row>
    <row r="73" spans="1:8" x14ac:dyDescent="0.25">
      <c r="A73" s="276" t="s">
        <v>586</v>
      </c>
      <c r="B73" s="173" t="s">
        <v>83</v>
      </c>
      <c r="C73" s="108"/>
      <c r="D73" s="108"/>
      <c r="E73" s="108"/>
      <c r="F73" s="108"/>
      <c r="G73" s="108"/>
      <c r="H73" s="109"/>
    </row>
    <row r="74" spans="1:8" x14ac:dyDescent="0.25">
      <c r="A74" s="276" t="s">
        <v>587</v>
      </c>
      <c r="B74" s="173" t="s">
        <v>84</v>
      </c>
      <c r="C74" s="108"/>
      <c r="D74" s="108"/>
      <c r="E74" s="108"/>
      <c r="F74" s="108"/>
      <c r="G74" s="108"/>
      <c r="H74" s="109"/>
    </row>
    <row r="75" spans="1:8" x14ac:dyDescent="0.25">
      <c r="A75" s="275" t="s">
        <v>85</v>
      </c>
      <c r="B75" s="171" t="s">
        <v>86</v>
      </c>
      <c r="C75" s="174">
        <v>50000</v>
      </c>
      <c r="D75" s="172"/>
      <c r="E75" s="172"/>
      <c r="F75" s="174">
        <v>50000</v>
      </c>
      <c r="G75" s="174">
        <f>+G76</f>
        <v>50000</v>
      </c>
      <c r="H75" s="175">
        <f t="shared" ref="H75" si="3">+H76</f>
        <v>163154</v>
      </c>
    </row>
    <row r="76" spans="1:8" x14ac:dyDescent="0.25">
      <c r="A76" s="276" t="s">
        <v>588</v>
      </c>
      <c r="B76" s="173" t="s">
        <v>87</v>
      </c>
      <c r="C76" s="176">
        <v>50000</v>
      </c>
      <c r="D76" s="108"/>
      <c r="E76" s="108"/>
      <c r="F76" s="176">
        <v>50000</v>
      </c>
      <c r="G76" s="176">
        <v>50000</v>
      </c>
      <c r="H76" s="109">
        <v>163154</v>
      </c>
    </row>
    <row r="77" spans="1:8" x14ac:dyDescent="0.25">
      <c r="A77" s="276" t="s">
        <v>589</v>
      </c>
      <c r="B77" s="173" t="s">
        <v>88</v>
      </c>
      <c r="C77" s="108"/>
      <c r="D77" s="108"/>
      <c r="E77" s="108"/>
      <c r="F77" s="108"/>
      <c r="G77" s="108"/>
      <c r="H77" s="109"/>
    </row>
    <row r="78" spans="1:8" x14ac:dyDescent="0.25">
      <c r="A78" s="275" t="s">
        <v>89</v>
      </c>
      <c r="B78" s="171" t="s">
        <v>90</v>
      </c>
      <c r="C78" s="172"/>
      <c r="D78" s="172"/>
      <c r="E78" s="172"/>
      <c r="F78" s="172"/>
      <c r="G78" s="172"/>
      <c r="H78" s="175">
        <f t="shared" ref="H78" si="4">+H82</f>
        <v>13790612</v>
      </c>
    </row>
    <row r="79" spans="1:8" x14ac:dyDescent="0.25">
      <c r="A79" s="276" t="s">
        <v>590</v>
      </c>
      <c r="B79" s="173" t="s">
        <v>91</v>
      </c>
      <c r="C79" s="108"/>
      <c r="D79" s="108"/>
      <c r="E79" s="108"/>
      <c r="F79" s="108"/>
      <c r="G79" s="108"/>
      <c r="H79" s="109"/>
    </row>
    <row r="80" spans="1:8" x14ac:dyDescent="0.25">
      <c r="A80" s="276" t="s">
        <v>591</v>
      </c>
      <c r="B80" s="173" t="s">
        <v>92</v>
      </c>
      <c r="C80" s="108"/>
      <c r="D80" s="108"/>
      <c r="E80" s="108"/>
      <c r="F80" s="108"/>
      <c r="G80" s="108"/>
      <c r="H80" s="109"/>
    </row>
    <row r="81" spans="1:8" x14ac:dyDescent="0.25">
      <c r="A81" s="276" t="s">
        <v>592</v>
      </c>
      <c r="B81" s="173" t="s">
        <v>93</v>
      </c>
      <c r="C81" s="108"/>
      <c r="D81" s="108"/>
      <c r="E81" s="108"/>
      <c r="F81" s="108"/>
      <c r="G81" s="108"/>
      <c r="H81" s="109"/>
    </row>
    <row r="82" spans="1:8" x14ac:dyDescent="0.25">
      <c r="A82" s="276" t="s">
        <v>593</v>
      </c>
      <c r="B82" s="173" t="s">
        <v>498</v>
      </c>
      <c r="C82" s="108"/>
      <c r="D82" s="108"/>
      <c r="E82" s="108"/>
      <c r="F82" s="108"/>
      <c r="G82" s="108"/>
      <c r="H82" s="109">
        <v>13790612</v>
      </c>
    </row>
    <row r="83" spans="1:8" x14ac:dyDescent="0.25">
      <c r="A83" s="275" t="s">
        <v>94</v>
      </c>
      <c r="B83" s="171" t="s">
        <v>95</v>
      </c>
      <c r="C83" s="172"/>
      <c r="D83" s="172"/>
      <c r="E83" s="172"/>
      <c r="F83" s="172"/>
      <c r="G83" s="172"/>
      <c r="H83" s="109"/>
    </row>
    <row r="84" spans="1:8" x14ac:dyDescent="0.25">
      <c r="A84" s="276" t="s">
        <v>96</v>
      </c>
      <c r="B84" s="173" t="s">
        <v>97</v>
      </c>
      <c r="C84" s="108"/>
      <c r="D84" s="108"/>
      <c r="E84" s="108"/>
      <c r="F84" s="108"/>
      <c r="G84" s="108"/>
      <c r="H84" s="109"/>
    </row>
    <row r="85" spans="1:8" x14ac:dyDescent="0.25">
      <c r="A85" s="276" t="s">
        <v>98</v>
      </c>
      <c r="B85" s="173" t="s">
        <v>99</v>
      </c>
      <c r="C85" s="108"/>
      <c r="D85" s="108"/>
      <c r="E85" s="108"/>
      <c r="F85" s="108"/>
      <c r="G85" s="108"/>
      <c r="H85" s="109"/>
    </row>
    <row r="86" spans="1:8" x14ac:dyDescent="0.25">
      <c r="A86" s="276" t="s">
        <v>100</v>
      </c>
      <c r="B86" s="173" t="s">
        <v>101</v>
      </c>
      <c r="C86" s="108"/>
      <c r="D86" s="108"/>
      <c r="E86" s="108"/>
      <c r="F86" s="108"/>
      <c r="G86" s="108"/>
      <c r="H86" s="109"/>
    </row>
    <row r="87" spans="1:8" x14ac:dyDescent="0.25">
      <c r="A87" s="276" t="s">
        <v>102</v>
      </c>
      <c r="B87" s="173" t="s">
        <v>103</v>
      </c>
      <c r="C87" s="108"/>
      <c r="D87" s="108"/>
      <c r="E87" s="108"/>
      <c r="F87" s="108"/>
      <c r="G87" s="108"/>
      <c r="H87" s="109"/>
    </row>
    <row r="88" spans="1:8" ht="21" x14ac:dyDescent="0.25">
      <c r="A88" s="275" t="s">
        <v>104</v>
      </c>
      <c r="B88" s="171" t="s">
        <v>105</v>
      </c>
      <c r="C88" s="172"/>
      <c r="D88" s="172"/>
      <c r="E88" s="172"/>
      <c r="F88" s="172"/>
      <c r="G88" s="172"/>
      <c r="H88" s="109"/>
    </row>
    <row r="89" spans="1:8" ht="21" x14ac:dyDescent="0.25">
      <c r="A89" s="275" t="s">
        <v>106</v>
      </c>
      <c r="B89" s="171" t="s">
        <v>107</v>
      </c>
      <c r="C89" s="174">
        <v>50000</v>
      </c>
      <c r="D89" s="172"/>
      <c r="E89" s="172"/>
      <c r="F89" s="174">
        <v>50000</v>
      </c>
      <c r="G89" s="174">
        <f>+G75</f>
        <v>50000</v>
      </c>
      <c r="H89" s="175">
        <f t="shared" ref="H89" si="5">+H75+H78</f>
        <v>13953766</v>
      </c>
    </row>
    <row r="90" spans="1:8" x14ac:dyDescent="0.25">
      <c r="A90" s="275" t="s">
        <v>108</v>
      </c>
      <c r="B90" s="171" t="s">
        <v>472</v>
      </c>
      <c r="C90" s="174">
        <v>13025025</v>
      </c>
      <c r="D90" s="172"/>
      <c r="E90" s="172"/>
      <c r="F90" s="174">
        <v>13025025</v>
      </c>
      <c r="G90" s="174">
        <f>+G65+G89</f>
        <v>13025025</v>
      </c>
      <c r="H90" s="175">
        <f t="shared" ref="H90" si="6">+H65+H89</f>
        <v>14153792</v>
      </c>
    </row>
    <row r="91" spans="1:8" x14ac:dyDescent="0.25">
      <c r="A91" s="179"/>
      <c r="B91" s="179"/>
      <c r="C91" s="179"/>
      <c r="D91" s="179"/>
      <c r="E91" s="179"/>
      <c r="F91" s="179"/>
      <c r="G91" s="179"/>
    </row>
    <row r="92" spans="1:8" x14ac:dyDescent="0.25">
      <c r="A92" s="180"/>
      <c r="B92" s="180"/>
      <c r="C92" s="179"/>
      <c r="D92" s="179"/>
      <c r="E92" s="179"/>
      <c r="F92" s="179"/>
      <c r="G92" s="179"/>
    </row>
    <row r="93" spans="1:8" x14ac:dyDescent="0.25">
      <c r="A93" s="181"/>
      <c r="B93" s="181"/>
      <c r="C93" s="182"/>
      <c r="D93" s="182"/>
      <c r="E93" s="182"/>
      <c r="G93" s="183"/>
      <c r="H93" s="183" t="s">
        <v>2</v>
      </c>
    </row>
    <row r="94" spans="1:8" x14ac:dyDescent="0.25">
      <c r="A94" s="365" t="s">
        <v>464</v>
      </c>
      <c r="B94" s="365" t="s">
        <v>465</v>
      </c>
      <c r="C94" s="368" t="s">
        <v>4</v>
      </c>
      <c r="D94" s="368"/>
      <c r="E94" s="368"/>
      <c r="F94" s="368"/>
      <c r="G94" s="286" t="s">
        <v>617</v>
      </c>
      <c r="H94" s="286" t="s">
        <v>636</v>
      </c>
    </row>
    <row r="95" spans="1:8" ht="21" x14ac:dyDescent="0.25">
      <c r="A95" s="365"/>
      <c r="B95" s="365"/>
      <c r="C95" s="166" t="s">
        <v>5</v>
      </c>
      <c r="D95" s="166" t="s">
        <v>6</v>
      </c>
      <c r="E95" s="166" t="s">
        <v>7</v>
      </c>
      <c r="F95" s="170" t="s">
        <v>8</v>
      </c>
      <c r="G95" s="286"/>
      <c r="H95" s="286"/>
    </row>
    <row r="96" spans="1:8" x14ac:dyDescent="0.25">
      <c r="A96" s="170">
        <v>1</v>
      </c>
      <c r="B96" s="170">
        <v>2</v>
      </c>
      <c r="C96" s="170">
        <v>3</v>
      </c>
      <c r="D96" s="170">
        <v>4</v>
      </c>
      <c r="E96" s="170">
        <v>5</v>
      </c>
      <c r="F96" s="170">
        <v>6</v>
      </c>
      <c r="G96" s="170"/>
      <c r="H96" s="109"/>
    </row>
    <row r="97" spans="1:8" x14ac:dyDescent="0.25">
      <c r="A97" s="365" t="s">
        <v>175</v>
      </c>
      <c r="B97" s="365"/>
      <c r="C97" s="365"/>
      <c r="D97" s="365"/>
      <c r="E97" s="365"/>
      <c r="F97" s="365"/>
      <c r="G97" s="170"/>
      <c r="H97" s="109"/>
    </row>
    <row r="98" spans="1:8" x14ac:dyDescent="0.25">
      <c r="A98" s="275" t="s">
        <v>9</v>
      </c>
      <c r="B98" s="171" t="s">
        <v>614</v>
      </c>
      <c r="C98" s="174">
        <v>11259525</v>
      </c>
      <c r="D98" s="172"/>
      <c r="E98" s="172"/>
      <c r="F98" s="174">
        <v>11259525</v>
      </c>
      <c r="G98" s="174">
        <f>+G99+G100+G101</f>
        <v>11259525</v>
      </c>
      <c r="H98" s="175">
        <f t="shared" ref="H98" si="7">+H99+H100+H101</f>
        <v>11072705</v>
      </c>
    </row>
    <row r="99" spans="1:8" x14ac:dyDescent="0.25">
      <c r="A99" s="265" t="s">
        <v>534</v>
      </c>
      <c r="B99" s="173" t="s">
        <v>113</v>
      </c>
      <c r="C99" s="176">
        <v>6095000</v>
      </c>
      <c r="D99" s="108"/>
      <c r="E99" s="108"/>
      <c r="F99" s="176">
        <v>6095000</v>
      </c>
      <c r="G99" s="176">
        <f>+F99</f>
        <v>6095000</v>
      </c>
      <c r="H99" s="109">
        <f>+G99</f>
        <v>6095000</v>
      </c>
    </row>
    <row r="100" spans="1:8" x14ac:dyDescent="0.25">
      <c r="A100" s="265" t="s">
        <v>595</v>
      </c>
      <c r="B100" s="173" t="s">
        <v>114</v>
      </c>
      <c r="C100" s="176">
        <v>1188525</v>
      </c>
      <c r="D100" s="108"/>
      <c r="E100" s="108"/>
      <c r="F100" s="176">
        <v>1188525</v>
      </c>
      <c r="G100" s="176">
        <f t="shared" ref="G100:G101" si="8">+F100</f>
        <v>1188525</v>
      </c>
      <c r="H100" s="109">
        <f>+G100</f>
        <v>1188525</v>
      </c>
    </row>
    <row r="101" spans="1:8" x14ac:dyDescent="0.25">
      <c r="A101" s="265" t="s">
        <v>535</v>
      </c>
      <c r="B101" s="173" t="s">
        <v>115</v>
      </c>
      <c r="C101" s="176">
        <v>3976000</v>
      </c>
      <c r="D101" s="108"/>
      <c r="E101" s="108"/>
      <c r="F101" s="176">
        <v>3976000</v>
      </c>
      <c r="G101" s="176">
        <f t="shared" si="8"/>
        <v>3976000</v>
      </c>
      <c r="H101" s="109">
        <v>3789180</v>
      </c>
    </row>
    <row r="102" spans="1:8" x14ac:dyDescent="0.25">
      <c r="A102" s="265" t="s">
        <v>536</v>
      </c>
      <c r="B102" s="173" t="s">
        <v>116</v>
      </c>
      <c r="C102" s="108"/>
      <c r="D102" s="108"/>
      <c r="E102" s="108"/>
      <c r="F102" s="108"/>
      <c r="G102" s="108"/>
      <c r="H102" s="109"/>
    </row>
    <row r="103" spans="1:8" x14ac:dyDescent="0.25">
      <c r="A103" s="265" t="s">
        <v>537</v>
      </c>
      <c r="B103" s="173" t="s">
        <v>117</v>
      </c>
      <c r="C103" s="108"/>
      <c r="D103" s="108"/>
      <c r="E103" s="108"/>
      <c r="F103" s="108"/>
      <c r="G103" s="108"/>
      <c r="H103" s="109"/>
    </row>
    <row r="104" spans="1:8" x14ac:dyDescent="0.25">
      <c r="A104" s="265" t="s">
        <v>538</v>
      </c>
      <c r="B104" s="173" t="s">
        <v>118</v>
      </c>
      <c r="C104" s="108"/>
      <c r="D104" s="108"/>
      <c r="E104" s="108"/>
      <c r="F104" s="108"/>
      <c r="G104" s="108"/>
      <c r="H104" s="109"/>
    </row>
    <row r="105" spans="1:8" x14ac:dyDescent="0.25">
      <c r="A105" s="265" t="s">
        <v>539</v>
      </c>
      <c r="B105" s="184" t="s">
        <v>119</v>
      </c>
      <c r="C105" s="108"/>
      <c r="D105" s="108"/>
      <c r="E105" s="108"/>
      <c r="F105" s="108"/>
      <c r="G105" s="108"/>
      <c r="H105" s="109"/>
    </row>
    <row r="106" spans="1:8" ht="22.5" x14ac:dyDescent="0.25">
      <c r="A106" s="265" t="s">
        <v>596</v>
      </c>
      <c r="B106" s="173" t="s">
        <v>120</v>
      </c>
      <c r="C106" s="108"/>
      <c r="D106" s="108"/>
      <c r="E106" s="108"/>
      <c r="F106" s="108"/>
      <c r="G106" s="108"/>
      <c r="H106" s="109"/>
    </row>
    <row r="107" spans="1:8" ht="22.5" x14ac:dyDescent="0.25">
      <c r="A107" s="265" t="s">
        <v>597</v>
      </c>
      <c r="B107" s="173" t="s">
        <v>121</v>
      </c>
      <c r="C107" s="108"/>
      <c r="D107" s="108"/>
      <c r="E107" s="108"/>
      <c r="F107" s="108"/>
      <c r="G107" s="108"/>
      <c r="H107" s="109"/>
    </row>
    <row r="108" spans="1:8" x14ac:dyDescent="0.25">
      <c r="A108" s="265" t="s">
        <v>598</v>
      </c>
      <c r="B108" s="184" t="s">
        <v>122</v>
      </c>
      <c r="C108" s="108"/>
      <c r="D108" s="108"/>
      <c r="E108" s="108"/>
      <c r="F108" s="108"/>
      <c r="G108" s="108"/>
      <c r="H108" s="109"/>
    </row>
    <row r="109" spans="1:8" x14ac:dyDescent="0.25">
      <c r="A109" s="265" t="s">
        <v>599</v>
      </c>
      <c r="B109" s="184" t="s">
        <v>123</v>
      </c>
      <c r="C109" s="108"/>
      <c r="D109" s="108"/>
      <c r="E109" s="108"/>
      <c r="F109" s="108"/>
      <c r="G109" s="108"/>
      <c r="H109" s="109"/>
    </row>
    <row r="110" spans="1:8" ht="22.5" x14ac:dyDescent="0.25">
      <c r="A110" s="265" t="s">
        <v>600</v>
      </c>
      <c r="B110" s="173" t="s">
        <v>124</v>
      </c>
      <c r="C110" s="108"/>
      <c r="D110" s="108"/>
      <c r="E110" s="108"/>
      <c r="F110" s="108"/>
      <c r="G110" s="108"/>
      <c r="H110" s="109"/>
    </row>
    <row r="111" spans="1:8" x14ac:dyDescent="0.25">
      <c r="A111" s="265" t="s">
        <v>601</v>
      </c>
      <c r="B111" s="173" t="s">
        <v>125</v>
      </c>
      <c r="C111" s="108"/>
      <c r="D111" s="108"/>
      <c r="E111" s="108"/>
      <c r="F111" s="108"/>
      <c r="G111" s="108"/>
      <c r="H111" s="109"/>
    </row>
    <row r="112" spans="1:8" x14ac:dyDescent="0.25">
      <c r="A112" s="265" t="s">
        <v>602</v>
      </c>
      <c r="B112" s="173" t="s">
        <v>126</v>
      </c>
      <c r="C112" s="108"/>
      <c r="D112" s="108"/>
      <c r="E112" s="108"/>
      <c r="F112" s="108"/>
      <c r="G112" s="108"/>
      <c r="H112" s="109"/>
    </row>
    <row r="113" spans="1:8" ht="22.5" x14ac:dyDescent="0.25">
      <c r="A113" s="265" t="s">
        <v>603</v>
      </c>
      <c r="B113" s="173" t="s">
        <v>127</v>
      </c>
      <c r="C113" s="108"/>
      <c r="D113" s="108"/>
      <c r="E113" s="108"/>
      <c r="F113" s="108"/>
      <c r="G113" s="108"/>
      <c r="H113" s="109"/>
    </row>
    <row r="114" spans="1:8" x14ac:dyDescent="0.25">
      <c r="A114" s="275" t="s">
        <v>17</v>
      </c>
      <c r="B114" s="171" t="s">
        <v>615</v>
      </c>
      <c r="C114" s="174">
        <v>1765500</v>
      </c>
      <c r="D114" s="172"/>
      <c r="E114" s="172"/>
      <c r="F114" s="174">
        <v>1765500</v>
      </c>
      <c r="G114" s="174">
        <f>+G115</f>
        <v>1765500</v>
      </c>
      <c r="H114" s="175">
        <f t="shared" ref="H114" si="9">+H115</f>
        <v>3081087</v>
      </c>
    </row>
    <row r="115" spans="1:8" x14ac:dyDescent="0.25">
      <c r="A115" s="265" t="s">
        <v>540</v>
      </c>
      <c r="B115" s="173" t="s">
        <v>129</v>
      </c>
      <c r="C115" s="176">
        <v>1765500</v>
      </c>
      <c r="D115" s="108"/>
      <c r="E115" s="108"/>
      <c r="F115" s="176">
        <v>1765500</v>
      </c>
      <c r="G115" s="176">
        <f>+F115</f>
        <v>1765500</v>
      </c>
      <c r="H115" s="109">
        <v>3081087</v>
      </c>
    </row>
    <row r="116" spans="1:8" x14ac:dyDescent="0.25">
      <c r="A116" s="265" t="s">
        <v>541</v>
      </c>
      <c r="B116" s="173" t="s">
        <v>130</v>
      </c>
      <c r="C116" s="108"/>
      <c r="D116" s="108"/>
      <c r="E116" s="108"/>
      <c r="F116" s="108"/>
      <c r="G116" s="108"/>
      <c r="H116" s="109"/>
    </row>
    <row r="117" spans="1:8" x14ac:dyDescent="0.25">
      <c r="A117" s="265" t="s">
        <v>542</v>
      </c>
      <c r="B117" s="173" t="s">
        <v>131</v>
      </c>
      <c r="C117" s="108"/>
      <c r="D117" s="108"/>
      <c r="E117" s="108"/>
      <c r="F117" s="108"/>
      <c r="G117" s="108"/>
      <c r="H117" s="109"/>
    </row>
    <row r="118" spans="1:8" x14ac:dyDescent="0.25">
      <c r="A118" s="265" t="s">
        <v>543</v>
      </c>
      <c r="B118" s="173" t="s">
        <v>132</v>
      </c>
      <c r="C118" s="108"/>
      <c r="D118" s="108"/>
      <c r="E118" s="108"/>
      <c r="F118" s="108"/>
      <c r="G118" s="108"/>
      <c r="H118" s="109"/>
    </row>
    <row r="119" spans="1:8" x14ac:dyDescent="0.25">
      <c r="A119" s="265" t="s">
        <v>544</v>
      </c>
      <c r="B119" s="173" t="s">
        <v>133</v>
      </c>
      <c r="C119" s="108"/>
      <c r="D119" s="108"/>
      <c r="E119" s="108"/>
      <c r="F119" s="108"/>
      <c r="G119" s="108"/>
      <c r="H119" s="109"/>
    </row>
    <row r="120" spans="1:8" ht="22.5" x14ac:dyDescent="0.25">
      <c r="A120" s="265" t="s">
        <v>545</v>
      </c>
      <c r="B120" s="173" t="s">
        <v>134</v>
      </c>
      <c r="C120" s="108"/>
      <c r="D120" s="108"/>
      <c r="E120" s="108"/>
      <c r="F120" s="108"/>
      <c r="G120" s="108"/>
      <c r="H120" s="109"/>
    </row>
    <row r="121" spans="1:8" ht="22.5" x14ac:dyDescent="0.25">
      <c r="A121" s="265" t="s">
        <v>604</v>
      </c>
      <c r="B121" s="173" t="s">
        <v>135</v>
      </c>
      <c r="C121" s="108"/>
      <c r="D121" s="108"/>
      <c r="E121" s="108"/>
      <c r="F121" s="108"/>
      <c r="G121" s="108"/>
      <c r="H121" s="109"/>
    </row>
    <row r="122" spans="1:8" ht="22.5" x14ac:dyDescent="0.25">
      <c r="A122" s="265" t="s">
        <v>605</v>
      </c>
      <c r="B122" s="173" t="s">
        <v>121</v>
      </c>
      <c r="C122" s="108"/>
      <c r="D122" s="108"/>
      <c r="E122" s="108"/>
      <c r="F122" s="108"/>
      <c r="G122" s="108"/>
      <c r="H122" s="109"/>
    </row>
    <row r="123" spans="1:8" x14ac:dyDescent="0.25">
      <c r="A123" s="265" t="s">
        <v>606</v>
      </c>
      <c r="B123" s="173" t="s">
        <v>136</v>
      </c>
      <c r="C123" s="108"/>
      <c r="D123" s="108"/>
      <c r="E123" s="108"/>
      <c r="F123" s="108"/>
      <c r="G123" s="108"/>
      <c r="H123" s="109"/>
    </row>
    <row r="124" spans="1:8" x14ac:dyDescent="0.25">
      <c r="A124" s="265" t="s">
        <v>607</v>
      </c>
      <c r="B124" s="173" t="s">
        <v>137</v>
      </c>
      <c r="C124" s="108"/>
      <c r="D124" s="108"/>
      <c r="E124" s="108"/>
      <c r="F124" s="108"/>
      <c r="G124" s="108"/>
      <c r="H124" s="109"/>
    </row>
    <row r="125" spans="1:8" ht="22.5" x14ac:dyDescent="0.25">
      <c r="A125" s="265" t="s">
        <v>608</v>
      </c>
      <c r="B125" s="173" t="s">
        <v>124</v>
      </c>
      <c r="C125" s="108"/>
      <c r="D125" s="108"/>
      <c r="E125" s="108"/>
      <c r="F125" s="108"/>
      <c r="G125" s="108"/>
      <c r="H125" s="109"/>
    </row>
    <row r="126" spans="1:8" x14ac:dyDescent="0.25">
      <c r="A126" s="265" t="s">
        <v>609</v>
      </c>
      <c r="B126" s="173" t="s">
        <v>138</v>
      </c>
      <c r="C126" s="108"/>
      <c r="D126" s="108"/>
      <c r="E126" s="108"/>
      <c r="F126" s="108"/>
      <c r="G126" s="108"/>
      <c r="H126" s="109"/>
    </row>
    <row r="127" spans="1:8" ht="22.5" x14ac:dyDescent="0.25">
      <c r="A127" s="265" t="s">
        <v>610</v>
      </c>
      <c r="B127" s="173" t="s">
        <v>139</v>
      </c>
      <c r="C127" s="108"/>
      <c r="D127" s="108"/>
      <c r="E127" s="108"/>
      <c r="F127" s="108"/>
      <c r="G127" s="108"/>
      <c r="H127" s="109"/>
    </row>
    <row r="128" spans="1:8" x14ac:dyDescent="0.25">
      <c r="A128" s="275" t="s">
        <v>25</v>
      </c>
      <c r="B128" s="171" t="s">
        <v>140</v>
      </c>
      <c r="C128" s="172"/>
      <c r="D128" s="172"/>
      <c r="E128" s="172"/>
      <c r="F128" s="172"/>
      <c r="G128" s="172"/>
      <c r="H128" s="109"/>
    </row>
    <row r="129" spans="1:8" x14ac:dyDescent="0.25">
      <c r="A129" s="265" t="s">
        <v>546</v>
      </c>
      <c r="B129" s="173" t="s">
        <v>141</v>
      </c>
      <c r="C129" s="108"/>
      <c r="D129" s="108"/>
      <c r="E129" s="108"/>
      <c r="F129" s="108"/>
      <c r="G129" s="108"/>
      <c r="H129" s="109"/>
    </row>
    <row r="130" spans="1:8" x14ac:dyDescent="0.25">
      <c r="A130" s="265" t="s">
        <v>547</v>
      </c>
      <c r="B130" s="173" t="s">
        <v>142</v>
      </c>
      <c r="C130" s="108"/>
      <c r="D130" s="108"/>
      <c r="E130" s="108"/>
      <c r="F130" s="108"/>
      <c r="G130" s="108"/>
      <c r="H130" s="109"/>
    </row>
    <row r="131" spans="1:8" x14ac:dyDescent="0.25">
      <c r="A131" s="275" t="s">
        <v>143</v>
      </c>
      <c r="B131" s="171" t="s">
        <v>144</v>
      </c>
      <c r="C131" s="174">
        <v>13025025</v>
      </c>
      <c r="D131" s="172"/>
      <c r="E131" s="172"/>
      <c r="F131" s="174">
        <v>13025025</v>
      </c>
      <c r="G131" s="174">
        <f>+G98+G114</f>
        <v>13025025</v>
      </c>
      <c r="H131" s="175">
        <f t="shared" ref="H131" si="10">+H98+H114</f>
        <v>14153792</v>
      </c>
    </row>
    <row r="132" spans="1:8" ht="21" x14ac:dyDescent="0.25">
      <c r="A132" s="275" t="s">
        <v>41</v>
      </c>
      <c r="B132" s="171" t="s">
        <v>145</v>
      </c>
      <c r="C132" s="172"/>
      <c r="D132" s="172"/>
      <c r="E132" s="172"/>
      <c r="F132" s="172"/>
      <c r="G132" s="172"/>
      <c r="H132" s="109"/>
    </row>
    <row r="133" spans="1:8" x14ac:dyDescent="0.25">
      <c r="A133" s="265" t="s">
        <v>558</v>
      </c>
      <c r="B133" s="173" t="s">
        <v>474</v>
      </c>
      <c r="C133" s="108"/>
      <c r="D133" s="108"/>
      <c r="E133" s="108"/>
      <c r="F133" s="108"/>
      <c r="G133" s="108"/>
      <c r="H133" s="109"/>
    </row>
    <row r="134" spans="1:8" ht="22.5" x14ac:dyDescent="0.25">
      <c r="A134" s="265" t="s">
        <v>559</v>
      </c>
      <c r="B134" s="173" t="s">
        <v>475</v>
      </c>
      <c r="C134" s="108"/>
      <c r="D134" s="108"/>
      <c r="E134" s="108"/>
      <c r="F134" s="108"/>
      <c r="G134" s="108"/>
      <c r="H134" s="109"/>
    </row>
    <row r="135" spans="1:8" x14ac:dyDescent="0.25">
      <c r="A135" s="265" t="s">
        <v>560</v>
      </c>
      <c r="B135" s="173" t="s">
        <v>476</v>
      </c>
      <c r="C135" s="108"/>
      <c r="D135" s="108"/>
      <c r="E135" s="108"/>
      <c r="F135" s="108"/>
      <c r="G135" s="108"/>
      <c r="H135" s="109"/>
    </row>
    <row r="136" spans="1:8" x14ac:dyDescent="0.25">
      <c r="A136" s="208" t="s">
        <v>53</v>
      </c>
      <c r="B136" s="171" t="s">
        <v>149</v>
      </c>
      <c r="C136" s="172"/>
      <c r="D136" s="172"/>
      <c r="E136" s="172"/>
      <c r="F136" s="172"/>
      <c r="G136" s="172"/>
      <c r="H136" s="109"/>
    </row>
    <row r="137" spans="1:8" x14ac:dyDescent="0.25">
      <c r="A137" s="265" t="s">
        <v>568</v>
      </c>
      <c r="B137" s="173" t="s">
        <v>150</v>
      </c>
      <c r="C137" s="108"/>
      <c r="D137" s="108"/>
      <c r="E137" s="108"/>
      <c r="F137" s="108"/>
      <c r="G137" s="108"/>
      <c r="H137" s="109"/>
    </row>
    <row r="138" spans="1:8" x14ac:dyDescent="0.25">
      <c r="A138" s="265" t="s">
        <v>569</v>
      </c>
      <c r="B138" s="173" t="s">
        <v>151</v>
      </c>
      <c r="C138" s="108"/>
      <c r="D138" s="108"/>
      <c r="E138" s="108"/>
      <c r="F138" s="108"/>
      <c r="G138" s="108"/>
      <c r="H138" s="109"/>
    </row>
    <row r="139" spans="1:8" x14ac:dyDescent="0.25">
      <c r="A139" s="265" t="s">
        <v>570</v>
      </c>
      <c r="B139" s="173" t="s">
        <v>152</v>
      </c>
      <c r="C139" s="108"/>
      <c r="D139" s="108"/>
      <c r="E139" s="108"/>
      <c r="F139" s="108"/>
      <c r="G139" s="108"/>
      <c r="H139" s="109"/>
    </row>
    <row r="140" spans="1:8" x14ac:dyDescent="0.25">
      <c r="A140" s="265" t="s">
        <v>571</v>
      </c>
      <c r="B140" s="173" t="s">
        <v>153</v>
      </c>
      <c r="C140" s="108"/>
      <c r="D140" s="108"/>
      <c r="E140" s="108"/>
      <c r="F140" s="108"/>
      <c r="G140" s="108"/>
      <c r="H140" s="109"/>
    </row>
    <row r="141" spans="1:8" x14ac:dyDescent="0.25">
      <c r="A141" s="208" t="s">
        <v>154</v>
      </c>
      <c r="B141" s="171" t="s">
        <v>155</v>
      </c>
      <c r="C141" s="172"/>
      <c r="D141" s="172"/>
      <c r="E141" s="172"/>
      <c r="F141" s="172"/>
      <c r="G141" s="172"/>
      <c r="H141" s="109"/>
    </row>
    <row r="142" spans="1:8" x14ac:dyDescent="0.25">
      <c r="A142" s="265" t="s">
        <v>573</v>
      </c>
      <c r="B142" s="173" t="s">
        <v>156</v>
      </c>
      <c r="C142" s="108"/>
      <c r="D142" s="108"/>
      <c r="E142" s="108"/>
      <c r="F142" s="108"/>
      <c r="G142" s="108"/>
      <c r="H142" s="109"/>
    </row>
    <row r="143" spans="1:8" x14ac:dyDescent="0.25">
      <c r="A143" s="265" t="s">
        <v>574</v>
      </c>
      <c r="B143" s="173" t="s">
        <v>157</v>
      </c>
      <c r="C143" s="108"/>
      <c r="D143" s="108"/>
      <c r="E143" s="108"/>
      <c r="F143" s="108"/>
      <c r="G143" s="108"/>
      <c r="H143" s="109"/>
    </row>
    <row r="144" spans="1:8" x14ac:dyDescent="0.25">
      <c r="A144" s="265" t="s">
        <v>575</v>
      </c>
      <c r="B144" s="173" t="s">
        <v>158</v>
      </c>
      <c r="C144" s="108"/>
      <c r="D144" s="108"/>
      <c r="E144" s="108"/>
      <c r="F144" s="108"/>
      <c r="G144" s="108"/>
      <c r="H144" s="109"/>
    </row>
    <row r="145" spans="1:8" x14ac:dyDescent="0.25">
      <c r="A145" s="265" t="s">
        <v>576</v>
      </c>
      <c r="B145" s="173" t="s">
        <v>159</v>
      </c>
      <c r="C145" s="108"/>
      <c r="D145" s="108"/>
      <c r="E145" s="108"/>
      <c r="F145" s="108"/>
      <c r="G145" s="108"/>
      <c r="H145" s="109"/>
    </row>
    <row r="146" spans="1:8" x14ac:dyDescent="0.25">
      <c r="A146" s="208" t="s">
        <v>66</v>
      </c>
      <c r="B146" s="171" t="s">
        <v>160</v>
      </c>
      <c r="C146" s="172"/>
      <c r="D146" s="172"/>
      <c r="E146" s="172"/>
      <c r="F146" s="172"/>
      <c r="G146" s="172"/>
      <c r="H146" s="109"/>
    </row>
    <row r="147" spans="1:8" x14ac:dyDescent="0.25">
      <c r="A147" s="265" t="s">
        <v>577</v>
      </c>
      <c r="B147" s="173" t="s">
        <v>477</v>
      </c>
      <c r="C147" s="108"/>
      <c r="D147" s="108"/>
      <c r="E147" s="108"/>
      <c r="F147" s="108"/>
      <c r="G147" s="108"/>
      <c r="H147" s="109"/>
    </row>
    <row r="148" spans="1:8" x14ac:dyDescent="0.25">
      <c r="A148" s="265" t="s">
        <v>578</v>
      </c>
      <c r="B148" s="173" t="s">
        <v>478</v>
      </c>
      <c r="C148" s="108"/>
      <c r="D148" s="108"/>
      <c r="E148" s="108"/>
      <c r="F148" s="108"/>
      <c r="G148" s="108"/>
      <c r="H148" s="109"/>
    </row>
    <row r="149" spans="1:8" x14ac:dyDescent="0.25">
      <c r="A149" s="265" t="s">
        <v>579</v>
      </c>
      <c r="B149" s="173" t="s">
        <v>479</v>
      </c>
      <c r="C149" s="108"/>
      <c r="D149" s="108"/>
      <c r="E149" s="108"/>
      <c r="F149" s="108"/>
      <c r="G149" s="108"/>
      <c r="H149" s="109"/>
    </row>
    <row r="150" spans="1:8" x14ac:dyDescent="0.25">
      <c r="A150" s="265" t="s">
        <v>580</v>
      </c>
      <c r="B150" s="173" t="s">
        <v>480</v>
      </c>
      <c r="C150" s="108"/>
      <c r="D150" s="108"/>
      <c r="E150" s="108"/>
      <c r="F150" s="108"/>
      <c r="G150" s="108"/>
      <c r="H150" s="109"/>
    </row>
    <row r="151" spans="1:8" x14ac:dyDescent="0.25">
      <c r="A151" s="208" t="s">
        <v>72</v>
      </c>
      <c r="B151" s="171" t="s">
        <v>165</v>
      </c>
      <c r="C151" s="172"/>
      <c r="D151" s="172"/>
      <c r="E151" s="172"/>
      <c r="F151" s="172"/>
      <c r="G151" s="172"/>
      <c r="H151" s="109"/>
    </row>
    <row r="152" spans="1:8" x14ac:dyDescent="0.25">
      <c r="A152" s="208" t="s">
        <v>166</v>
      </c>
      <c r="B152" s="171" t="s">
        <v>167</v>
      </c>
      <c r="C152" s="174">
        <v>13025025</v>
      </c>
      <c r="D152" s="172"/>
      <c r="E152" s="172"/>
      <c r="F152" s="174">
        <v>13025025</v>
      </c>
      <c r="G152" s="174">
        <f>+G131+G151</f>
        <v>13025025</v>
      </c>
      <c r="H152" s="175">
        <f t="shared" ref="H152" si="11">+H131+H151</f>
        <v>14153792</v>
      </c>
    </row>
    <row r="153" spans="1:8" x14ac:dyDescent="0.25">
      <c r="A153" s="185"/>
      <c r="B153" s="185"/>
      <c r="C153" s="185"/>
      <c r="D153" s="185"/>
      <c r="E153" s="185"/>
      <c r="F153" s="185"/>
      <c r="G153" s="188"/>
      <c r="H153" s="188"/>
    </row>
    <row r="154" spans="1:8" x14ac:dyDescent="0.25">
      <c r="A154" s="366" t="s">
        <v>484</v>
      </c>
      <c r="B154" s="366"/>
      <c r="C154" s="367">
        <v>2</v>
      </c>
      <c r="D154" s="367"/>
      <c r="E154" s="367"/>
      <c r="F154" s="367"/>
      <c r="G154" s="189"/>
      <c r="H154" s="109"/>
    </row>
    <row r="155" spans="1:8" x14ac:dyDescent="0.25">
      <c r="A155" s="366" t="s">
        <v>485</v>
      </c>
      <c r="B155" s="366"/>
      <c r="C155" s="367">
        <v>0</v>
      </c>
      <c r="D155" s="367"/>
      <c r="E155" s="367"/>
      <c r="F155" s="367"/>
      <c r="G155" s="189"/>
      <c r="H155" s="109"/>
    </row>
    <row r="156" spans="1:8" ht="15.75" x14ac:dyDescent="0.25">
      <c r="A156" s="186"/>
    </row>
  </sheetData>
  <mergeCells count="17">
    <mergeCell ref="B2:H2"/>
    <mergeCell ref="B3:H3"/>
    <mergeCell ref="G94:G95"/>
    <mergeCell ref="H94:H95"/>
    <mergeCell ref="A4:G4"/>
    <mergeCell ref="A8:F8"/>
    <mergeCell ref="A5:A6"/>
    <mergeCell ref="B5:B6"/>
    <mergeCell ref="C5:F5"/>
    <mergeCell ref="A155:B155"/>
    <mergeCell ref="C155:F155"/>
    <mergeCell ref="A94:A95"/>
    <mergeCell ref="B94:B95"/>
    <mergeCell ref="C94:F94"/>
    <mergeCell ref="A97:F97"/>
    <mergeCell ref="A154:B154"/>
    <mergeCell ref="C154:F15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E16" sqref="E16"/>
    </sheetView>
  </sheetViews>
  <sheetFormatPr defaultRowHeight="11.25" x14ac:dyDescent="0.2"/>
  <cols>
    <col min="1" max="1" width="5.7109375" style="232" customWidth="1"/>
    <col min="2" max="2" width="36.140625" style="233" customWidth="1"/>
    <col min="3" max="6" width="12.7109375" style="215" customWidth="1"/>
    <col min="7" max="7" width="15.42578125" style="215" customWidth="1"/>
    <col min="8" max="8" width="12.7109375" style="215" customWidth="1"/>
    <col min="9" max="9" width="13.140625" style="215" customWidth="1"/>
    <col min="10" max="10" width="12.28515625" style="215" bestFit="1" customWidth="1"/>
    <col min="11" max="16384" width="9.140625" style="215"/>
  </cols>
  <sheetData>
    <row r="1" spans="1:9" x14ac:dyDescent="0.2">
      <c r="A1" s="291" t="s">
        <v>110</v>
      </c>
      <c r="B1" s="291"/>
      <c r="C1" s="291"/>
      <c r="D1" s="291"/>
      <c r="E1" s="291"/>
      <c r="F1" s="291"/>
      <c r="G1" s="291"/>
      <c r="H1" s="291"/>
    </row>
    <row r="2" spans="1:9" x14ac:dyDescent="0.2">
      <c r="A2" s="292" t="s">
        <v>624</v>
      </c>
      <c r="B2" s="292"/>
      <c r="C2" s="292"/>
      <c r="D2" s="292"/>
      <c r="E2" s="292"/>
      <c r="F2" s="292"/>
      <c r="G2" s="292"/>
      <c r="H2" s="222" t="s">
        <v>2</v>
      </c>
    </row>
    <row r="3" spans="1:9" ht="15" customHeight="1" x14ac:dyDescent="0.2">
      <c r="A3" s="289" t="s">
        <v>264</v>
      </c>
      <c r="B3" s="286" t="s">
        <v>111</v>
      </c>
      <c r="C3" s="287" t="s">
        <v>4</v>
      </c>
      <c r="D3" s="287"/>
      <c r="E3" s="287"/>
      <c r="F3" s="287"/>
      <c r="G3" s="286" t="s">
        <v>617</v>
      </c>
      <c r="H3" s="286" t="s">
        <v>635</v>
      </c>
    </row>
    <row r="4" spans="1:9" ht="21" x14ac:dyDescent="0.2">
      <c r="A4" s="290"/>
      <c r="B4" s="286"/>
      <c r="C4" s="195" t="s">
        <v>5</v>
      </c>
      <c r="D4" s="195" t="s">
        <v>6</v>
      </c>
      <c r="E4" s="195" t="s">
        <v>7</v>
      </c>
      <c r="F4" s="195" t="s">
        <v>8</v>
      </c>
      <c r="G4" s="286"/>
      <c r="H4" s="286"/>
    </row>
    <row r="5" spans="1:9" x14ac:dyDescent="0.2">
      <c r="A5" s="208">
        <v>1</v>
      </c>
      <c r="B5" s="195">
        <v>2</v>
      </c>
      <c r="C5" s="195">
        <v>3</v>
      </c>
      <c r="D5" s="195">
        <v>4</v>
      </c>
      <c r="E5" s="195">
        <v>5</v>
      </c>
      <c r="F5" s="195">
        <v>6</v>
      </c>
      <c r="G5" s="195">
        <v>7</v>
      </c>
      <c r="H5" s="195">
        <v>8</v>
      </c>
    </row>
    <row r="6" spans="1:9" x14ac:dyDescent="0.2">
      <c r="A6" s="209" t="s">
        <v>9</v>
      </c>
      <c r="B6" s="65" t="s">
        <v>112</v>
      </c>
      <c r="C6" s="51">
        <v>790248886</v>
      </c>
      <c r="D6" s="51">
        <v>78315086</v>
      </c>
      <c r="E6" s="51">
        <v>236151206</v>
      </c>
      <c r="F6" s="51">
        <v>1104715178</v>
      </c>
      <c r="G6" s="51">
        <f>+G7+G8+G9+G10+G11</f>
        <v>1104363280</v>
      </c>
      <c r="H6" s="51">
        <f>+H7+H8+H9+H10+H11</f>
        <v>1159796460</v>
      </c>
    </row>
    <row r="7" spans="1:9" x14ac:dyDescent="0.2">
      <c r="A7" s="84" t="s">
        <v>534</v>
      </c>
      <c r="B7" s="66" t="s">
        <v>113</v>
      </c>
      <c r="C7" s="49">
        <v>377278147</v>
      </c>
      <c r="D7" s="49">
        <v>11790855</v>
      </c>
      <c r="E7" s="49">
        <v>153979361</v>
      </c>
      <c r="F7" s="49">
        <v>543048363</v>
      </c>
      <c r="G7" s="49">
        <f>+'9.1 melléklet'!H102+'9.2 kiadás'!G10+'9.3 melléklet'!G99+' 9.4 melléklet'!G101+'9.5 melléklet'!G99+'9.6 melléklet'!G99+'9.7 melléklet'!G101</f>
        <v>543048363</v>
      </c>
      <c r="H7" s="49">
        <f>+'9.1 melléklet'!I102+'9.2 kiadás'!H10+'9.3 melléklet'!H99+' 9.4 melléklet'!H101+'9.5 melléklet'!H99+'9.6 melléklet'!H99+'9.7 melléklet'!H101</f>
        <v>543882694</v>
      </c>
    </row>
    <row r="8" spans="1:9" ht="22.5" x14ac:dyDescent="0.2">
      <c r="A8" s="84" t="s">
        <v>595</v>
      </c>
      <c r="B8" s="66" t="s">
        <v>114</v>
      </c>
      <c r="C8" s="49">
        <v>73569239</v>
      </c>
      <c r="D8" s="49">
        <v>2299217</v>
      </c>
      <c r="E8" s="49">
        <v>30161845</v>
      </c>
      <c r="F8" s="49">
        <v>106030301</v>
      </c>
      <c r="G8" s="49">
        <f>+'9.1 melléklet'!H103+'9.2 kiadás'!G11+'9.3 melléklet'!G100+' 9.4 melléklet'!G102+'9.5 melléklet'!G100+'9.6 melléklet'!G100+'9.7 melléklet'!G102</f>
        <v>106030301</v>
      </c>
      <c r="H8" s="49">
        <f>+'9.1 melléklet'!I103+'9.2 kiadás'!H11+'9.3 melléklet'!H100+' 9.4 melléklet'!H102+'9.5 melléklet'!H100+'9.6 melléklet'!H100+'9.7 melléklet'!H102</f>
        <v>106255570</v>
      </c>
    </row>
    <row r="9" spans="1:9" x14ac:dyDescent="0.2">
      <c r="A9" s="84" t="s">
        <v>535</v>
      </c>
      <c r="B9" s="66" t="s">
        <v>115</v>
      </c>
      <c r="C9" s="49">
        <v>291001500</v>
      </c>
      <c r="D9" s="49">
        <v>5506400</v>
      </c>
      <c r="E9" s="49">
        <v>52010000</v>
      </c>
      <c r="F9" s="49">
        <v>348517900</v>
      </c>
      <c r="G9" s="49">
        <f>+'9.1 melléklet'!H104+'9.2 kiadás'!G12+'9.3 melléklet'!G101+' 9.4 melléklet'!G103+'9.5 melléklet'!G101+'9.6 melléklet'!G101+'9.7 melléklet'!G103</f>
        <v>344166001</v>
      </c>
      <c r="H9" s="49">
        <f>+'9.1 melléklet'!I104+'9.2 kiadás'!H12+'9.3 melléklet'!H101+' 9.4 melléklet'!H103+'9.5 melléklet'!H101+'9.6 melléklet'!H101+'9.7 melléklet'!H103</f>
        <v>358296021</v>
      </c>
    </row>
    <row r="10" spans="1:9" x14ac:dyDescent="0.2">
      <c r="A10" s="84" t="s">
        <v>536</v>
      </c>
      <c r="B10" s="66" t="s">
        <v>116</v>
      </c>
      <c r="C10" s="49">
        <v>37400000</v>
      </c>
      <c r="D10" s="50"/>
      <c r="E10" s="50"/>
      <c r="F10" s="49">
        <v>37400000</v>
      </c>
      <c r="G10" s="49">
        <f>+'9.1 melléklet'!H105+'9.2 kiadás'!G13+'9.3 melléklet'!G102+' 9.4 melléklet'!G104+'9.5 melléklet'!G102+'9.6 melléklet'!G102+'9.7 melléklet'!G104</f>
        <v>37400000</v>
      </c>
      <c r="H10" s="49">
        <f>+'9.1 melléklet'!I105+'9.2 kiadás'!H13+'9.3 melléklet'!H102+' 9.4 melléklet'!H104+'9.5 melléklet'!H102+'9.6 melléklet'!H102+'9.7 melléklet'!H104</f>
        <v>37400000</v>
      </c>
    </row>
    <row r="11" spans="1:9" x14ac:dyDescent="0.2">
      <c r="A11" s="84" t="s">
        <v>537</v>
      </c>
      <c r="B11" s="66" t="s">
        <v>117</v>
      </c>
      <c r="C11" s="49">
        <v>11000000</v>
      </c>
      <c r="D11" s="49">
        <v>58718614</v>
      </c>
      <c r="E11" s="50"/>
      <c r="F11" s="49">
        <v>69718614</v>
      </c>
      <c r="G11" s="49">
        <f>+'9.1 melléklet'!H106+'9.2 kiadás'!G14+'9.3 melléklet'!G103+' 9.4 melléklet'!G105+'9.5 melléklet'!G103+'9.6 melléklet'!G103+'9.7 melléklet'!G105-697785726-1</f>
        <v>73718615</v>
      </c>
      <c r="H11" s="49">
        <f>+'9.1 melléklet'!I106+'9.2 kiadás'!H14+'9.3 melléklet'!H103+' 9.4 melléklet'!H105+'9.5 melléklet'!H103+'9.6 melléklet'!H103+'9.7 melléklet'!H105</f>
        <v>113962175</v>
      </c>
      <c r="I11" s="218" t="s">
        <v>499</v>
      </c>
    </row>
    <row r="12" spans="1:9" x14ac:dyDescent="0.2">
      <c r="A12" s="84" t="s">
        <v>538</v>
      </c>
      <c r="B12" s="66" t="s">
        <v>118</v>
      </c>
      <c r="C12" s="49">
        <v>11000000</v>
      </c>
      <c r="D12" s="50"/>
      <c r="E12" s="50"/>
      <c r="F12" s="49">
        <v>11000000</v>
      </c>
      <c r="G12" s="49">
        <f>+'9.1 melléklet'!H107+'9.2 kiadás'!G15+'9.3 melléklet'!G104+' 9.4 melléklet'!G106+'9.5 melléklet'!G104+'9.6 melléklet'!G104+'9.7 melléklet'!G106</f>
        <v>11000000</v>
      </c>
      <c r="H12" s="49">
        <f>+'9.1 melléklet'!I107+'9.2 kiadás'!H15+'9.3 melléklet'!H104+' 9.4 melléklet'!H106+'9.5 melléklet'!H104+'9.6 melléklet'!H104+'9.7 melléklet'!H106</f>
        <v>11959771</v>
      </c>
      <c r="I12" s="218" t="s">
        <v>499</v>
      </c>
    </row>
    <row r="13" spans="1:9" ht="22.5" x14ac:dyDescent="0.2">
      <c r="A13" s="84" t="s">
        <v>539</v>
      </c>
      <c r="B13" s="66" t="s">
        <v>119</v>
      </c>
      <c r="C13" s="50"/>
      <c r="D13" s="50"/>
      <c r="E13" s="50"/>
      <c r="F13" s="50"/>
      <c r="G13" s="49"/>
      <c r="H13" s="49"/>
    </row>
    <row r="14" spans="1:9" ht="22.5" x14ac:dyDescent="0.2">
      <c r="A14" s="84" t="s">
        <v>596</v>
      </c>
      <c r="B14" s="66" t="s">
        <v>120</v>
      </c>
      <c r="C14" s="50"/>
      <c r="D14" s="50"/>
      <c r="E14" s="50"/>
      <c r="F14" s="50"/>
      <c r="G14" s="49"/>
      <c r="H14" s="49"/>
    </row>
    <row r="15" spans="1:9" ht="22.5" x14ac:dyDescent="0.2">
      <c r="A15" s="84" t="s">
        <v>597</v>
      </c>
      <c r="B15" s="66" t="s">
        <v>121</v>
      </c>
      <c r="C15" s="50"/>
      <c r="D15" s="50"/>
      <c r="E15" s="50"/>
      <c r="F15" s="50"/>
      <c r="G15" s="49"/>
      <c r="H15" s="49"/>
    </row>
    <row r="16" spans="1:9" x14ac:dyDescent="0.2">
      <c r="A16" s="84" t="s">
        <v>598</v>
      </c>
      <c r="B16" s="66" t="s">
        <v>122</v>
      </c>
      <c r="C16" s="50"/>
      <c r="D16" s="50"/>
      <c r="E16" s="50"/>
      <c r="F16" s="50"/>
      <c r="G16" s="49">
        <f>+'9.1 melléklet'!H111+'9.2 kiadás'!G19+'9.3 melléklet'!G108+' 9.4 melléklet'!G110+'9.5 melléklet'!G108+'9.6 melléklet'!G108+'9.7 melléklet'!G110</f>
        <v>697785727</v>
      </c>
      <c r="H16" s="49">
        <f>+'9.1 melléklet'!I111+'9.2 kiadás'!H19+'9.3 melléklet'!H108+' 9.4 melléklet'!H110+'9.5 melléklet'!H108+'9.6 melléklet'!H108+'9.7 melléklet'!H110</f>
        <v>390609</v>
      </c>
    </row>
    <row r="17" spans="1:10" ht="22.5" x14ac:dyDescent="0.2">
      <c r="A17" s="84" t="s">
        <v>599</v>
      </c>
      <c r="B17" s="66" t="s">
        <v>123</v>
      </c>
      <c r="C17" s="50"/>
      <c r="D17" s="50"/>
      <c r="E17" s="50"/>
      <c r="F17" s="50"/>
      <c r="G17" s="49"/>
      <c r="H17" s="49"/>
    </row>
    <row r="18" spans="1:10" ht="22.5" x14ac:dyDescent="0.2">
      <c r="A18" s="84" t="s">
        <v>600</v>
      </c>
      <c r="B18" s="66" t="s">
        <v>124</v>
      </c>
      <c r="C18" s="50"/>
      <c r="D18" s="50"/>
      <c r="E18" s="50"/>
      <c r="F18" s="50"/>
      <c r="G18" s="49"/>
      <c r="H18" s="49"/>
    </row>
    <row r="19" spans="1:10" x14ac:dyDescent="0.2">
      <c r="A19" s="84" t="s">
        <v>601</v>
      </c>
      <c r="B19" s="66" t="s">
        <v>125</v>
      </c>
      <c r="C19" s="50"/>
      <c r="D19" s="50"/>
      <c r="E19" s="50"/>
      <c r="F19" s="50"/>
      <c r="G19" s="49"/>
      <c r="H19" s="49"/>
    </row>
    <row r="20" spans="1:10" x14ac:dyDescent="0.2">
      <c r="A20" s="84" t="s">
        <v>602</v>
      </c>
      <c r="B20" s="66" t="s">
        <v>126</v>
      </c>
      <c r="C20" s="50"/>
      <c r="D20" s="50"/>
      <c r="E20" s="50"/>
      <c r="F20" s="50"/>
      <c r="G20" s="49"/>
      <c r="H20" s="49"/>
    </row>
    <row r="21" spans="1:10" ht="22.5" x14ac:dyDescent="0.2">
      <c r="A21" s="84" t="s">
        <v>603</v>
      </c>
      <c r="B21" s="66" t="s">
        <v>127</v>
      </c>
      <c r="C21" s="50"/>
      <c r="D21" s="49">
        <v>58718614</v>
      </c>
      <c r="E21" s="50"/>
      <c r="F21" s="49">
        <v>58718614</v>
      </c>
      <c r="G21" s="49">
        <f>+'9.1 melléklet'!H116+'9.2 kiadás'!G24+'9.3 melléklet'!G113+' 9.4 melléklet'!G115+'9.5 melléklet'!G113+'9.6 melléklet'!G113+'9.7 melléklet'!G115</f>
        <v>60718614</v>
      </c>
      <c r="H21" s="49">
        <f>+'9.1 melléklet'!I116+'9.2 kiadás'!H24+'9.3 melléklet'!H113+' 9.4 melléklet'!H115+'9.5 melléklet'!H113+'9.6 melléklet'!H113+'9.7 melléklet'!H115</f>
        <v>60218614</v>
      </c>
      <c r="I21" s="218"/>
      <c r="J21" s="218"/>
    </row>
    <row r="22" spans="1:10" ht="21.75" x14ac:dyDescent="0.2">
      <c r="A22" s="209" t="s">
        <v>17</v>
      </c>
      <c r="B22" s="65" t="s">
        <v>128</v>
      </c>
      <c r="C22" s="51">
        <v>5727900</v>
      </c>
      <c r="D22" s="51">
        <v>557461606</v>
      </c>
      <c r="E22" s="51">
        <v>3810000</v>
      </c>
      <c r="F22" s="51">
        <v>566999506</v>
      </c>
      <c r="G22" s="51">
        <f>+'9.1 melléklet'!H117+'9.2 kiadás'!G25+'9.3 melléklet'!G114+' 9.4 melléklet'!G116+'9.5 melléklet'!G114+'9.6 melléklet'!G114+'9.7 melléklet'!G116</f>
        <v>567420301</v>
      </c>
      <c r="H22" s="51">
        <f>+H23+H25+H27+H35</f>
        <v>514899168</v>
      </c>
    </row>
    <row r="23" spans="1:10" x14ac:dyDescent="0.2">
      <c r="A23" s="84" t="s">
        <v>540</v>
      </c>
      <c r="B23" s="66" t="s">
        <v>129</v>
      </c>
      <c r="C23" s="49">
        <v>5727900</v>
      </c>
      <c r="D23" s="49">
        <v>528207483</v>
      </c>
      <c r="E23" s="49">
        <v>3810000</v>
      </c>
      <c r="F23" s="49">
        <v>537745383</v>
      </c>
      <c r="G23" s="49">
        <f>+'9.1 melléklet'!H118+'9.2 kiadás'!G26+'9.3 melléklet'!G115+' 9.4 melléklet'!G117+'9.5 melléklet'!G115+'9.6 melléklet'!G115+'9.7 melléklet'!G117</f>
        <v>537922496</v>
      </c>
      <c r="H23" s="49">
        <f>+'9.1 melléklet'!I118+'9.2 kiadás'!H26+'9.3 melléklet'!H115+' 9.4 melléklet'!H117+'9.5 melléklet'!H115+'9.6 melléklet'!H115+'9.7 melléklet'!H117</f>
        <v>497837994</v>
      </c>
    </row>
    <row r="24" spans="1:10" x14ac:dyDescent="0.2">
      <c r="A24" s="84" t="s">
        <v>541</v>
      </c>
      <c r="B24" s="66" t="s">
        <v>130</v>
      </c>
      <c r="C24" s="50"/>
      <c r="D24" s="50"/>
      <c r="E24" s="50"/>
      <c r="F24" s="50"/>
      <c r="G24" s="49"/>
      <c r="H24" s="49"/>
    </row>
    <row r="25" spans="1:10" x14ac:dyDescent="0.2">
      <c r="A25" s="84" t="s">
        <v>542</v>
      </c>
      <c r="B25" s="66" t="s">
        <v>131</v>
      </c>
      <c r="C25" s="50"/>
      <c r="D25" s="49">
        <v>23499270</v>
      </c>
      <c r="E25" s="50"/>
      <c r="F25" s="49">
        <v>23499270</v>
      </c>
      <c r="G25" s="49">
        <f>+'9.1 melléklet'!H120+'9.2 kiadás'!G28+'9.3 melléklet'!G117+' 9.4 melléklet'!G119+'9.5 melléklet'!G117+'9.6 melléklet'!G117+'9.7 melléklet'!G119</f>
        <v>23742953</v>
      </c>
      <c r="H25" s="49">
        <f>+'9.1 melléklet'!I120+'9.2 kiadás'!H28+'9.3 melléklet'!H117+' 9.4 melléklet'!H119+'9.5 melléklet'!H117+'9.6 melléklet'!H117+'9.7 melléklet'!H119</f>
        <v>11306322</v>
      </c>
    </row>
    <row r="26" spans="1:10" x14ac:dyDescent="0.2">
      <c r="A26" s="84" t="s">
        <v>543</v>
      </c>
      <c r="B26" s="66" t="s">
        <v>132</v>
      </c>
      <c r="C26" s="50"/>
      <c r="D26" s="50"/>
      <c r="E26" s="50"/>
      <c r="F26" s="50"/>
      <c r="G26" s="49"/>
      <c r="H26" s="49"/>
    </row>
    <row r="27" spans="1:10" x14ac:dyDescent="0.2">
      <c r="A27" s="84" t="s">
        <v>544</v>
      </c>
      <c r="B27" s="66" t="s">
        <v>133</v>
      </c>
      <c r="C27" s="50"/>
      <c r="D27" s="49">
        <v>5754852</v>
      </c>
      <c r="E27" s="50"/>
      <c r="F27" s="49">
        <v>5754852</v>
      </c>
      <c r="G27" s="49">
        <f>+'9.1 melléklet'!H122+'9.2 kiadás'!G30+'9.3 melléklet'!G119+' 9.4 melléklet'!G121+'9.5 melléklet'!G119+'9.6 melléklet'!G119+'9.7 melléklet'!G121</f>
        <v>5754852</v>
      </c>
      <c r="H27" s="49">
        <f>+'9.1 melléklet'!I122+'9.2 kiadás'!H30+'9.3 melléklet'!H119+' 9.4 melléklet'!H121+'9.5 melléklet'!H119+'9.6 melléklet'!H119+'9.7 melléklet'!H121</f>
        <v>5754852</v>
      </c>
      <c r="I27" s="218" t="s">
        <v>499</v>
      </c>
    </row>
    <row r="28" spans="1:10" ht="22.5" x14ac:dyDescent="0.2">
      <c r="A28" s="84" t="s">
        <v>545</v>
      </c>
      <c r="B28" s="66" t="s">
        <v>134</v>
      </c>
      <c r="C28" s="50"/>
      <c r="D28" s="50"/>
      <c r="E28" s="50"/>
      <c r="F28" s="50"/>
      <c r="G28" s="49"/>
      <c r="H28" s="49"/>
    </row>
    <row r="29" spans="1:10" ht="22.5" x14ac:dyDescent="0.2">
      <c r="A29" s="84" t="s">
        <v>604</v>
      </c>
      <c r="B29" s="66" t="s">
        <v>135</v>
      </c>
      <c r="C29" s="50"/>
      <c r="D29" s="50"/>
      <c r="E29" s="50"/>
      <c r="F29" s="50"/>
      <c r="G29" s="49"/>
      <c r="H29" s="49"/>
    </row>
    <row r="30" spans="1:10" ht="22.5" x14ac:dyDescent="0.2">
      <c r="A30" s="84" t="s">
        <v>605</v>
      </c>
      <c r="B30" s="66" t="s">
        <v>121</v>
      </c>
      <c r="C30" s="50"/>
      <c r="D30" s="50"/>
      <c r="E30" s="50"/>
      <c r="F30" s="50"/>
      <c r="G30" s="49"/>
      <c r="H30" s="49"/>
    </row>
    <row r="31" spans="1:10" ht="22.5" x14ac:dyDescent="0.2">
      <c r="A31" s="84" t="s">
        <v>606</v>
      </c>
      <c r="B31" s="66" t="s">
        <v>136</v>
      </c>
      <c r="C31" s="50"/>
      <c r="D31" s="50"/>
      <c r="E31" s="50"/>
      <c r="F31" s="50"/>
      <c r="G31" s="49"/>
      <c r="H31" s="49"/>
    </row>
    <row r="32" spans="1:10" ht="22.5" x14ac:dyDescent="0.2">
      <c r="A32" s="84" t="s">
        <v>607</v>
      </c>
      <c r="B32" s="66" t="s">
        <v>137</v>
      </c>
      <c r="C32" s="50"/>
      <c r="D32" s="50"/>
      <c r="E32" s="50"/>
      <c r="F32" s="50"/>
      <c r="G32" s="49"/>
      <c r="H32" s="49"/>
    </row>
    <row r="33" spans="1:10" ht="22.5" x14ac:dyDescent="0.2">
      <c r="A33" s="84" t="s">
        <v>608</v>
      </c>
      <c r="B33" s="66" t="s">
        <v>124</v>
      </c>
      <c r="C33" s="50"/>
      <c r="D33" s="50"/>
      <c r="E33" s="50"/>
      <c r="F33" s="50"/>
      <c r="G33" s="49"/>
      <c r="H33" s="49"/>
    </row>
    <row r="34" spans="1:10" x14ac:dyDescent="0.2">
      <c r="A34" s="84" t="s">
        <v>609</v>
      </c>
      <c r="B34" s="66" t="s">
        <v>138</v>
      </c>
      <c r="C34" s="50"/>
      <c r="D34" s="50"/>
      <c r="E34" s="50"/>
      <c r="F34" s="50"/>
      <c r="G34" s="49"/>
      <c r="H34" s="49"/>
    </row>
    <row r="35" spans="1:10" ht="22.5" x14ac:dyDescent="0.2">
      <c r="A35" s="84" t="s">
        <v>610</v>
      </c>
      <c r="B35" s="66" t="s">
        <v>139</v>
      </c>
      <c r="C35" s="50"/>
      <c r="D35" s="49">
        <v>5754852</v>
      </c>
      <c r="E35" s="50"/>
      <c r="F35" s="49">
        <v>5754852</v>
      </c>
      <c r="G35" s="49">
        <f>+'9.1 melléklet'!H130+'9.2 kiadás'!G38+'9.3 melléklet'!G127+' 9.4 melléklet'!G129+'9.5 melléklet'!G127+'9.6 melléklet'!G127+'9.7 melléklet'!G129</f>
        <v>5754852</v>
      </c>
      <c r="H35" s="49"/>
    </row>
    <row r="36" spans="1:10" x14ac:dyDescent="0.2">
      <c r="A36" s="209" t="s">
        <v>25</v>
      </c>
      <c r="B36" s="65" t="s">
        <v>140</v>
      </c>
      <c r="C36" s="52"/>
      <c r="D36" s="51">
        <v>33556780</v>
      </c>
      <c r="E36" s="52"/>
      <c r="F36" s="51">
        <v>33556780</v>
      </c>
      <c r="G36" s="51">
        <f>+'9.1 melléklet'!H131+'9.2 kiadás'!G39+'9.3 melléklet'!G128+' 9.4 melléklet'!G130+'9.5 melléklet'!G128+'9.6 melléklet'!G128+'9.7 melléklet'!G130</f>
        <v>39919095</v>
      </c>
      <c r="H36" s="51"/>
    </row>
    <row r="37" spans="1:10" x14ac:dyDescent="0.2">
      <c r="A37" s="84" t="s">
        <v>546</v>
      </c>
      <c r="B37" s="66" t="s">
        <v>141</v>
      </c>
      <c r="C37" s="50"/>
      <c r="D37" s="49">
        <v>33556780</v>
      </c>
      <c r="E37" s="50"/>
      <c r="F37" s="49">
        <v>33556780</v>
      </c>
      <c r="G37" s="49">
        <f>+'9.1 melléklet'!H132</f>
        <v>39019095</v>
      </c>
      <c r="H37" s="49"/>
    </row>
    <row r="38" spans="1:10" x14ac:dyDescent="0.2">
      <c r="A38" s="84" t="s">
        <v>547</v>
      </c>
      <c r="B38" s="66" t="s">
        <v>142</v>
      </c>
      <c r="C38" s="50"/>
      <c r="D38" s="50"/>
      <c r="E38" s="50"/>
      <c r="F38" s="50"/>
      <c r="G38" s="49">
        <f>+'9.1 melléklet'!H133</f>
        <v>900000</v>
      </c>
      <c r="H38" s="49"/>
    </row>
    <row r="39" spans="1:10" ht="21" x14ac:dyDescent="0.2">
      <c r="A39" s="209" t="s">
        <v>143</v>
      </c>
      <c r="B39" s="65" t="s">
        <v>144</v>
      </c>
      <c r="C39" s="51">
        <v>795976786</v>
      </c>
      <c r="D39" s="51">
        <v>669333472</v>
      </c>
      <c r="E39" s="51">
        <v>239961206</v>
      </c>
      <c r="F39" s="51">
        <v>1705271464</v>
      </c>
      <c r="G39" s="51">
        <f>+G6+G22+G36</f>
        <v>1711702676</v>
      </c>
      <c r="H39" s="51">
        <f>+H22+H6</f>
        <v>1674695628</v>
      </c>
      <c r="I39" s="218" t="s">
        <v>499</v>
      </c>
      <c r="J39" s="218" t="s">
        <v>499</v>
      </c>
    </row>
    <row r="40" spans="1:10" ht="21" x14ac:dyDescent="0.2">
      <c r="A40" s="209" t="s">
        <v>41</v>
      </c>
      <c r="B40" s="65" t="s">
        <v>145</v>
      </c>
      <c r="C40" s="52"/>
      <c r="D40" s="52"/>
      <c r="E40" s="52"/>
      <c r="F40" s="52"/>
      <c r="G40" s="51"/>
      <c r="H40" s="49"/>
    </row>
    <row r="41" spans="1:10" x14ac:dyDescent="0.2">
      <c r="A41" s="84" t="s">
        <v>558</v>
      </c>
      <c r="B41" s="66" t="s">
        <v>146</v>
      </c>
      <c r="C41" s="50"/>
      <c r="D41" s="50"/>
      <c r="E41" s="50"/>
      <c r="F41" s="50"/>
      <c r="G41" s="51"/>
      <c r="H41" s="49"/>
    </row>
    <row r="42" spans="1:10" ht="22.5" x14ac:dyDescent="0.2">
      <c r="A42" s="84" t="s">
        <v>559</v>
      </c>
      <c r="B42" s="66" t="s">
        <v>147</v>
      </c>
      <c r="C42" s="50"/>
      <c r="D42" s="50"/>
      <c r="E42" s="50"/>
      <c r="F42" s="50"/>
      <c r="G42" s="51"/>
      <c r="H42" s="49"/>
    </row>
    <row r="43" spans="1:10" x14ac:dyDescent="0.2">
      <c r="A43" s="84" t="s">
        <v>560</v>
      </c>
      <c r="B43" s="66" t="s">
        <v>148</v>
      </c>
      <c r="C43" s="50"/>
      <c r="D43" s="50"/>
      <c r="E43" s="50"/>
      <c r="F43" s="50"/>
      <c r="G43" s="51"/>
      <c r="H43" s="49"/>
    </row>
    <row r="44" spans="1:10" ht="21" x14ac:dyDescent="0.2">
      <c r="A44" s="209" t="s">
        <v>53</v>
      </c>
      <c r="B44" s="65" t="s">
        <v>149</v>
      </c>
      <c r="C44" s="52"/>
      <c r="D44" s="52"/>
      <c r="E44" s="52"/>
      <c r="F44" s="52"/>
      <c r="G44" s="51"/>
      <c r="H44" s="49"/>
    </row>
    <row r="45" spans="1:10" x14ac:dyDescent="0.2">
      <c r="A45" s="84" t="s">
        <v>568</v>
      </c>
      <c r="B45" s="66" t="s">
        <v>150</v>
      </c>
      <c r="C45" s="50"/>
      <c r="D45" s="50"/>
      <c r="E45" s="50"/>
      <c r="F45" s="50"/>
      <c r="G45" s="51"/>
      <c r="H45" s="49"/>
    </row>
    <row r="46" spans="1:10" x14ac:dyDescent="0.2">
      <c r="A46" s="84" t="s">
        <v>569</v>
      </c>
      <c r="B46" s="66" t="s">
        <v>151</v>
      </c>
      <c r="C46" s="50"/>
      <c r="D46" s="50"/>
      <c r="E46" s="50"/>
      <c r="F46" s="50"/>
      <c r="G46" s="51"/>
      <c r="H46" s="49"/>
    </row>
    <row r="47" spans="1:10" x14ac:dyDescent="0.2">
      <c r="A47" s="84" t="s">
        <v>570</v>
      </c>
      <c r="B47" s="66" t="s">
        <v>152</v>
      </c>
      <c r="C47" s="50"/>
      <c r="D47" s="50"/>
      <c r="E47" s="50"/>
      <c r="F47" s="50"/>
      <c r="G47" s="51"/>
      <c r="H47" s="49"/>
    </row>
    <row r="48" spans="1:10" x14ac:dyDescent="0.2">
      <c r="A48" s="84" t="s">
        <v>571</v>
      </c>
      <c r="B48" s="66" t="s">
        <v>153</v>
      </c>
      <c r="C48" s="50"/>
      <c r="D48" s="50"/>
      <c r="E48" s="50"/>
      <c r="F48" s="50"/>
      <c r="G48" s="51"/>
      <c r="H48" s="49"/>
    </row>
    <row r="49" spans="1:8" ht="21" x14ac:dyDescent="0.2">
      <c r="A49" s="209" t="s">
        <v>154</v>
      </c>
      <c r="B49" s="65" t="s">
        <v>155</v>
      </c>
      <c r="C49" s="51">
        <v>21261195</v>
      </c>
      <c r="D49" s="52"/>
      <c r="E49" s="52"/>
      <c r="F49" s="51">
        <v>21261195</v>
      </c>
      <c r="G49" s="51">
        <f>+G51+G54</f>
        <v>21261195</v>
      </c>
      <c r="H49" s="51">
        <f>+H51+H54</f>
        <v>21848334</v>
      </c>
    </row>
    <row r="50" spans="1:8" ht="22.5" x14ac:dyDescent="0.2">
      <c r="A50" s="84" t="s">
        <v>573</v>
      </c>
      <c r="B50" s="66" t="s">
        <v>156</v>
      </c>
      <c r="C50" s="50"/>
      <c r="D50" s="50"/>
      <c r="E50" s="50"/>
      <c r="F50" s="50"/>
      <c r="G50" s="51"/>
      <c r="H50" s="49"/>
    </row>
    <row r="51" spans="1:8" ht="22.5" x14ac:dyDescent="0.2">
      <c r="A51" s="84" t="s">
        <v>574</v>
      </c>
      <c r="B51" s="66" t="s">
        <v>157</v>
      </c>
      <c r="C51" s="49">
        <v>21261195</v>
      </c>
      <c r="D51" s="50"/>
      <c r="E51" s="50"/>
      <c r="F51" s="49">
        <v>21261195</v>
      </c>
      <c r="G51" s="49">
        <f>+'9.1 melléklet'!H146</f>
        <v>21261195</v>
      </c>
      <c r="H51" s="49">
        <f>+'9.1 melléklet'!I146</f>
        <v>21848334</v>
      </c>
    </row>
    <row r="52" spans="1:8" x14ac:dyDescent="0.2">
      <c r="A52" s="84" t="s">
        <v>575</v>
      </c>
      <c r="B52" s="66" t="s">
        <v>158</v>
      </c>
      <c r="C52" s="50"/>
      <c r="D52" s="50"/>
      <c r="E52" s="50"/>
      <c r="F52" s="50"/>
      <c r="G52" s="51"/>
      <c r="H52" s="49"/>
    </row>
    <row r="53" spans="1:8" x14ac:dyDescent="0.2">
      <c r="A53" s="84" t="s">
        <v>576</v>
      </c>
      <c r="B53" s="66" t="s">
        <v>159</v>
      </c>
      <c r="C53" s="50"/>
      <c r="D53" s="50"/>
      <c r="E53" s="50"/>
      <c r="F53" s="50"/>
      <c r="G53" s="51"/>
      <c r="H53" s="49"/>
    </row>
    <row r="54" spans="1:8" x14ac:dyDescent="0.2">
      <c r="A54" s="84" t="s">
        <v>611</v>
      </c>
      <c r="B54" s="87" t="s">
        <v>500</v>
      </c>
      <c r="C54" s="50"/>
      <c r="D54" s="50"/>
      <c r="E54" s="50"/>
      <c r="F54" s="50"/>
      <c r="G54" s="49"/>
      <c r="H54" s="49"/>
    </row>
    <row r="55" spans="1:8" ht="21" x14ac:dyDescent="0.2">
      <c r="A55" s="209" t="s">
        <v>66</v>
      </c>
      <c r="B55" s="65" t="s">
        <v>160</v>
      </c>
      <c r="C55" s="52"/>
      <c r="D55" s="52"/>
      <c r="E55" s="52"/>
      <c r="F55" s="52"/>
      <c r="G55" s="51"/>
      <c r="H55" s="49"/>
    </row>
    <row r="56" spans="1:8" x14ac:dyDescent="0.2">
      <c r="A56" s="84" t="s">
        <v>577</v>
      </c>
      <c r="B56" s="66" t="s">
        <v>161</v>
      </c>
      <c r="C56" s="50"/>
      <c r="D56" s="50"/>
      <c r="E56" s="50"/>
      <c r="F56" s="50"/>
      <c r="G56" s="51"/>
      <c r="H56" s="49"/>
    </row>
    <row r="57" spans="1:8" x14ac:dyDescent="0.2">
      <c r="A57" s="84" t="s">
        <v>578</v>
      </c>
      <c r="B57" s="66" t="s">
        <v>162</v>
      </c>
      <c r="C57" s="50"/>
      <c r="D57" s="50"/>
      <c r="E57" s="50"/>
      <c r="F57" s="50"/>
      <c r="G57" s="51"/>
      <c r="H57" s="49"/>
    </row>
    <row r="58" spans="1:8" x14ac:dyDescent="0.2">
      <c r="A58" s="84" t="s">
        <v>579</v>
      </c>
      <c r="B58" s="66" t="s">
        <v>163</v>
      </c>
      <c r="C58" s="50"/>
      <c r="D58" s="50"/>
      <c r="E58" s="50"/>
      <c r="F58" s="50"/>
      <c r="G58" s="51"/>
      <c r="H58" s="49"/>
    </row>
    <row r="59" spans="1:8" x14ac:dyDescent="0.2">
      <c r="A59" s="84" t="s">
        <v>580</v>
      </c>
      <c r="B59" s="66" t="s">
        <v>164</v>
      </c>
      <c r="C59" s="50"/>
      <c r="D59" s="50"/>
      <c r="E59" s="50"/>
      <c r="F59" s="50"/>
      <c r="G59" s="51"/>
      <c r="H59" s="49"/>
    </row>
    <row r="60" spans="1:8" ht="21" x14ac:dyDescent="0.2">
      <c r="A60" s="209" t="s">
        <v>72</v>
      </c>
      <c r="B60" s="65" t="s">
        <v>165</v>
      </c>
      <c r="C60" s="51">
        <v>21261195</v>
      </c>
      <c r="D60" s="52"/>
      <c r="E60" s="52"/>
      <c r="F60" s="51">
        <v>21261195</v>
      </c>
      <c r="G60" s="51">
        <f>+G49</f>
        <v>21261195</v>
      </c>
      <c r="H60" s="51">
        <f>+H49</f>
        <v>21848334</v>
      </c>
    </row>
    <row r="61" spans="1:8" x14ac:dyDescent="0.2">
      <c r="A61" s="209" t="s">
        <v>166</v>
      </c>
      <c r="B61" s="65" t="s">
        <v>167</v>
      </c>
      <c r="C61" s="51">
        <v>817237981</v>
      </c>
      <c r="D61" s="51">
        <v>669333472</v>
      </c>
      <c r="E61" s="51">
        <v>239961206</v>
      </c>
      <c r="F61" s="51">
        <v>1726532659</v>
      </c>
      <c r="G61" s="51">
        <f>+G60+G39</f>
        <v>1732963871</v>
      </c>
      <c r="H61" s="51">
        <f>+H39+H60</f>
        <v>1696543962</v>
      </c>
    </row>
    <row r="62" spans="1:8" x14ac:dyDescent="0.2">
      <c r="H62" s="218"/>
    </row>
    <row r="63" spans="1:8" x14ac:dyDescent="0.2">
      <c r="H63" s="218"/>
    </row>
  </sheetData>
  <mergeCells count="7">
    <mergeCell ref="A1:H1"/>
    <mergeCell ref="H3:H4"/>
    <mergeCell ref="B3:B4"/>
    <mergeCell ref="C3:F3"/>
    <mergeCell ref="G3:G4"/>
    <mergeCell ref="A2:G2"/>
    <mergeCell ref="A3:A4"/>
  </mergeCells>
  <pageMargins left="0.7" right="0.7" top="0.75" bottom="0.75" header="0.3" footer="0.3"/>
  <pageSetup paperSize="9" scale="69" orientation="portrait" horizontalDpi="4294967293"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opLeftCell="A142" workbookViewId="0">
      <selection activeCell="H109" sqref="H109"/>
    </sheetView>
  </sheetViews>
  <sheetFormatPr defaultRowHeight="15" x14ac:dyDescent="0.25"/>
  <cols>
    <col min="1" max="1" width="8.7109375" bestFit="1" customWidth="1"/>
    <col min="2" max="2" width="42.5703125" bestFit="1" customWidth="1"/>
    <col min="3" max="3" width="10" bestFit="1" customWidth="1"/>
    <col min="4" max="4" width="11.140625" customWidth="1"/>
    <col min="5" max="5" width="10.28515625" customWidth="1"/>
    <col min="6" max="6" width="12.7109375" customWidth="1"/>
    <col min="7" max="7" width="13.28515625" customWidth="1"/>
    <col min="8" max="8" width="12.7109375" style="56" customWidth="1"/>
    <col min="9" max="9" width="9.85546875" bestFit="1" customWidth="1"/>
  </cols>
  <sheetData>
    <row r="1" spans="1:8" x14ac:dyDescent="0.25">
      <c r="A1" s="360" t="s">
        <v>492</v>
      </c>
      <c r="B1" s="360"/>
      <c r="C1" s="360"/>
      <c r="D1" s="360"/>
      <c r="E1" s="360"/>
      <c r="F1" s="360"/>
      <c r="G1" s="47"/>
    </row>
    <row r="2" spans="1:8" ht="15" customHeight="1" x14ac:dyDescent="0.25">
      <c r="A2" s="38" t="s">
        <v>176</v>
      </c>
      <c r="B2" s="373" t="s">
        <v>493</v>
      </c>
      <c r="C2" s="374"/>
      <c r="D2" s="374"/>
      <c r="E2" s="374"/>
      <c r="F2" s="374"/>
      <c r="G2" s="374"/>
      <c r="H2" s="375"/>
    </row>
    <row r="3" spans="1:8" ht="21" x14ac:dyDescent="0.25">
      <c r="A3" s="38" t="s">
        <v>462</v>
      </c>
      <c r="B3" s="373" t="s">
        <v>463</v>
      </c>
      <c r="C3" s="374"/>
      <c r="D3" s="374"/>
      <c r="E3" s="374"/>
      <c r="F3" s="374"/>
      <c r="G3" s="374"/>
      <c r="H3" s="375"/>
    </row>
    <row r="4" spans="1:8" x14ac:dyDescent="0.25">
      <c r="A4" s="78"/>
      <c r="B4" s="205"/>
      <c r="C4" s="206"/>
      <c r="D4" s="206"/>
      <c r="E4" s="206"/>
      <c r="F4" s="206"/>
      <c r="G4" s="206"/>
      <c r="H4" s="207"/>
    </row>
    <row r="5" spans="1:8" x14ac:dyDescent="0.25">
      <c r="A5" s="78"/>
      <c r="B5" s="205"/>
      <c r="C5" s="206"/>
      <c r="D5" s="206"/>
      <c r="E5" s="206"/>
      <c r="F5" s="206"/>
      <c r="G5" s="206"/>
      <c r="H5" s="39" t="s">
        <v>2</v>
      </c>
    </row>
    <row r="6" spans="1:8" x14ac:dyDescent="0.25">
      <c r="A6" s="297" t="s">
        <v>464</v>
      </c>
      <c r="B6" s="297" t="s">
        <v>465</v>
      </c>
      <c r="C6" s="376" t="s">
        <v>4</v>
      </c>
      <c r="D6" s="377"/>
      <c r="E6" s="377"/>
      <c r="F6" s="378"/>
      <c r="G6" s="286" t="s">
        <v>617</v>
      </c>
      <c r="H6" s="286" t="s">
        <v>636</v>
      </c>
    </row>
    <row r="7" spans="1:8" x14ac:dyDescent="0.25">
      <c r="A7" s="381"/>
      <c r="B7" s="381"/>
      <c r="C7" s="379"/>
      <c r="D7" s="291"/>
      <c r="E7" s="291"/>
      <c r="F7" s="380"/>
      <c r="G7" s="286"/>
      <c r="H7" s="286"/>
    </row>
    <row r="8" spans="1:8" ht="21" x14ac:dyDescent="0.25">
      <c r="A8" s="298"/>
      <c r="B8" s="298"/>
      <c r="C8" s="38" t="s">
        <v>5</v>
      </c>
      <c r="D8" s="38" t="s">
        <v>6</v>
      </c>
      <c r="E8" s="38" t="s">
        <v>7</v>
      </c>
      <c r="F8" s="4" t="s">
        <v>8</v>
      </c>
      <c r="G8" s="42"/>
      <c r="H8" s="58"/>
    </row>
    <row r="9" spans="1:8" x14ac:dyDescent="0.25">
      <c r="A9" s="4">
        <v>1</v>
      </c>
      <c r="B9" s="4">
        <v>2</v>
      </c>
      <c r="C9" s="4">
        <v>3</v>
      </c>
      <c r="D9" s="4">
        <v>4</v>
      </c>
      <c r="E9" s="4">
        <v>5</v>
      </c>
      <c r="F9" s="4">
        <v>6</v>
      </c>
      <c r="G9" s="195">
        <v>7</v>
      </c>
      <c r="H9" s="195">
        <v>8</v>
      </c>
    </row>
    <row r="10" spans="1:8" x14ac:dyDescent="0.25">
      <c r="A10" s="286" t="s">
        <v>174</v>
      </c>
      <c r="B10" s="286"/>
      <c r="C10" s="286"/>
      <c r="D10" s="286"/>
      <c r="E10" s="286"/>
      <c r="F10" s="286"/>
      <c r="G10" s="42"/>
      <c r="H10" s="58"/>
    </row>
    <row r="11" spans="1:8" x14ac:dyDescent="0.25">
      <c r="A11" s="275" t="s">
        <v>9</v>
      </c>
      <c r="B11" s="6" t="s">
        <v>10</v>
      </c>
      <c r="C11" s="8"/>
      <c r="D11" s="8"/>
      <c r="E11" s="8"/>
      <c r="F11" s="8"/>
      <c r="G11" s="52"/>
      <c r="H11" s="58"/>
    </row>
    <row r="12" spans="1:8" x14ac:dyDescent="0.25">
      <c r="A12" s="276" t="s">
        <v>534</v>
      </c>
      <c r="B12" s="9" t="s">
        <v>11</v>
      </c>
      <c r="C12" s="11"/>
      <c r="D12" s="11"/>
      <c r="E12" s="11"/>
      <c r="F12" s="11"/>
      <c r="G12" s="50"/>
      <c r="H12" s="58"/>
    </row>
    <row r="13" spans="1:8" x14ac:dyDescent="0.25">
      <c r="A13" s="276" t="s">
        <v>595</v>
      </c>
      <c r="B13" s="9" t="s">
        <v>12</v>
      </c>
      <c r="C13" s="11"/>
      <c r="D13" s="11"/>
      <c r="E13" s="11"/>
      <c r="F13" s="11"/>
      <c r="G13" s="50"/>
      <c r="H13" s="58"/>
    </row>
    <row r="14" spans="1:8" ht="22.5" x14ac:dyDescent="0.25">
      <c r="A14" s="276" t="s">
        <v>535</v>
      </c>
      <c r="B14" s="9" t="s">
        <v>13</v>
      </c>
      <c r="C14" s="11"/>
      <c r="D14" s="11"/>
      <c r="E14" s="11"/>
      <c r="F14" s="11"/>
      <c r="G14" s="50"/>
      <c r="H14" s="58"/>
    </row>
    <row r="15" spans="1:8" x14ac:dyDescent="0.25">
      <c r="A15" s="276" t="s">
        <v>536</v>
      </c>
      <c r="B15" s="9" t="s">
        <v>14</v>
      </c>
      <c r="C15" s="11"/>
      <c r="D15" s="11"/>
      <c r="E15" s="11"/>
      <c r="F15" s="11"/>
      <c r="G15" s="50"/>
      <c r="H15" s="58"/>
    </row>
    <row r="16" spans="1:8" x14ac:dyDescent="0.25">
      <c r="A16" s="276" t="s">
        <v>537</v>
      </c>
      <c r="B16" s="9" t="s">
        <v>15</v>
      </c>
      <c r="C16" s="11"/>
      <c r="D16" s="11"/>
      <c r="E16" s="11"/>
      <c r="F16" s="11"/>
      <c r="G16" s="50"/>
      <c r="H16" s="58"/>
    </row>
    <row r="17" spans="1:8" x14ac:dyDescent="0.25">
      <c r="A17" s="276" t="s">
        <v>538</v>
      </c>
      <c r="B17" s="9" t="s">
        <v>16</v>
      </c>
      <c r="C17" s="11"/>
      <c r="D17" s="11"/>
      <c r="E17" s="11"/>
      <c r="F17" s="11"/>
      <c r="G17" s="50"/>
      <c r="H17" s="58"/>
    </row>
    <row r="18" spans="1:8" x14ac:dyDescent="0.25">
      <c r="A18" s="276"/>
      <c r="B18" s="48"/>
      <c r="C18" s="50"/>
      <c r="D18" s="50"/>
      <c r="E18" s="50"/>
      <c r="F18" s="50"/>
      <c r="G18" s="50"/>
      <c r="H18" s="58"/>
    </row>
    <row r="19" spans="1:8" ht="21" x14ac:dyDescent="0.25">
      <c r="A19" s="275" t="s">
        <v>17</v>
      </c>
      <c r="B19" s="6" t="s">
        <v>18</v>
      </c>
      <c r="C19" s="7">
        <v>66742591</v>
      </c>
      <c r="D19" s="8"/>
      <c r="E19" s="8"/>
      <c r="F19" s="7">
        <v>66742591</v>
      </c>
      <c r="G19" s="51">
        <f>+G24</f>
        <v>66742591</v>
      </c>
      <c r="H19" s="51">
        <f t="shared" ref="H19" si="0">+H24</f>
        <v>0</v>
      </c>
    </row>
    <row r="20" spans="1:8" x14ac:dyDescent="0.25">
      <c r="A20" s="276" t="s">
        <v>540</v>
      </c>
      <c r="B20" s="9" t="s">
        <v>19</v>
      </c>
      <c r="C20" s="11"/>
      <c r="D20" s="11"/>
      <c r="E20" s="11"/>
      <c r="F20" s="11"/>
      <c r="G20" s="50"/>
      <c r="H20" s="58"/>
    </row>
    <row r="21" spans="1:8" x14ac:dyDescent="0.25">
      <c r="A21" s="276" t="s">
        <v>541</v>
      </c>
      <c r="B21" s="9" t="s">
        <v>20</v>
      </c>
      <c r="C21" s="11"/>
      <c r="D21" s="11"/>
      <c r="E21" s="11"/>
      <c r="F21" s="11"/>
      <c r="G21" s="50"/>
      <c r="H21" s="58"/>
    </row>
    <row r="22" spans="1:8" ht="22.5" x14ac:dyDescent="0.25">
      <c r="A22" s="276" t="s">
        <v>542</v>
      </c>
      <c r="B22" s="9" t="s">
        <v>466</v>
      </c>
      <c r="C22" s="11"/>
      <c r="D22" s="11"/>
      <c r="E22" s="11"/>
      <c r="F22" s="11"/>
      <c r="G22" s="50"/>
      <c r="H22" s="58"/>
    </row>
    <row r="23" spans="1:8" ht="22.5" x14ac:dyDescent="0.25">
      <c r="A23" s="276" t="s">
        <v>543</v>
      </c>
      <c r="B23" s="9" t="s">
        <v>467</v>
      </c>
      <c r="C23" s="11"/>
      <c r="D23" s="11"/>
      <c r="E23" s="11"/>
      <c r="F23" s="11"/>
      <c r="G23" s="50"/>
      <c r="H23" s="58"/>
    </row>
    <row r="24" spans="1:8" x14ac:dyDescent="0.25">
      <c r="A24" s="276" t="s">
        <v>544</v>
      </c>
      <c r="B24" s="9" t="s">
        <v>23</v>
      </c>
      <c r="C24" s="10">
        <v>66742591</v>
      </c>
      <c r="D24" s="11"/>
      <c r="E24" s="11"/>
      <c r="F24" s="10">
        <v>66742591</v>
      </c>
      <c r="G24" s="49">
        <f>+F24</f>
        <v>66742591</v>
      </c>
      <c r="H24" s="58">
        <v>0</v>
      </c>
    </row>
    <row r="25" spans="1:8" x14ac:dyDescent="0.25">
      <c r="A25" s="276" t="s">
        <v>545</v>
      </c>
      <c r="B25" s="9" t="s">
        <v>24</v>
      </c>
      <c r="C25" s="11"/>
      <c r="D25" s="11"/>
      <c r="E25" s="11"/>
      <c r="F25" s="11"/>
      <c r="G25" s="50"/>
      <c r="H25" s="58"/>
    </row>
    <row r="26" spans="1:8" ht="21" x14ac:dyDescent="0.25">
      <c r="A26" s="275" t="s">
        <v>25</v>
      </c>
      <c r="B26" s="6" t="s">
        <v>26</v>
      </c>
      <c r="C26" s="8"/>
      <c r="D26" s="8"/>
      <c r="E26" s="8"/>
      <c r="F26" s="8"/>
      <c r="G26" s="52"/>
      <c r="H26" s="58"/>
    </row>
    <row r="27" spans="1:8" x14ac:dyDescent="0.25">
      <c r="A27" s="276" t="s">
        <v>546</v>
      </c>
      <c r="B27" s="9" t="s">
        <v>27</v>
      </c>
      <c r="C27" s="11"/>
      <c r="D27" s="11"/>
      <c r="E27" s="11"/>
      <c r="F27" s="11"/>
      <c r="G27" s="50"/>
      <c r="H27" s="58"/>
    </row>
    <row r="28" spans="1:8" ht="22.5" x14ac:dyDescent="0.25">
      <c r="A28" s="276" t="s">
        <v>547</v>
      </c>
      <c r="B28" s="9" t="s">
        <v>28</v>
      </c>
      <c r="C28" s="11"/>
      <c r="D28" s="11"/>
      <c r="E28" s="11"/>
      <c r="F28" s="11"/>
      <c r="G28" s="50"/>
      <c r="H28" s="58"/>
    </row>
    <row r="29" spans="1:8" ht="22.5" x14ac:dyDescent="0.25">
      <c r="A29" s="276" t="s">
        <v>548</v>
      </c>
      <c r="B29" s="9" t="s">
        <v>468</v>
      </c>
      <c r="C29" s="11"/>
      <c r="D29" s="11"/>
      <c r="E29" s="11"/>
      <c r="F29" s="11"/>
      <c r="G29" s="50"/>
      <c r="H29" s="58"/>
    </row>
    <row r="30" spans="1:8" ht="22.5" x14ac:dyDescent="0.25">
      <c r="A30" s="276" t="s">
        <v>549</v>
      </c>
      <c r="B30" s="9" t="s">
        <v>469</v>
      </c>
      <c r="C30" s="11"/>
      <c r="D30" s="11"/>
      <c r="E30" s="11"/>
      <c r="F30" s="11"/>
      <c r="G30" s="50"/>
      <c r="H30" s="58"/>
    </row>
    <row r="31" spans="1:8" x14ac:dyDescent="0.25">
      <c r="A31" s="276" t="s">
        <v>550</v>
      </c>
      <c r="B31" s="9" t="s">
        <v>31</v>
      </c>
      <c r="C31" s="11"/>
      <c r="D31" s="11"/>
      <c r="E31" s="11"/>
      <c r="F31" s="11"/>
      <c r="G31" s="50"/>
      <c r="H31" s="58"/>
    </row>
    <row r="32" spans="1:8" x14ac:dyDescent="0.25">
      <c r="A32" s="276" t="s">
        <v>551</v>
      </c>
      <c r="B32" s="9" t="s">
        <v>32</v>
      </c>
      <c r="C32" s="11"/>
      <c r="D32" s="11"/>
      <c r="E32" s="11"/>
      <c r="F32" s="11"/>
      <c r="G32" s="50"/>
      <c r="H32" s="58"/>
    </row>
    <row r="33" spans="1:8" x14ac:dyDescent="0.25">
      <c r="A33" s="275" t="s">
        <v>33</v>
      </c>
      <c r="B33" s="6" t="s">
        <v>34</v>
      </c>
      <c r="C33" s="8"/>
      <c r="D33" s="8"/>
      <c r="E33" s="8"/>
      <c r="F33" s="8"/>
      <c r="G33" s="52"/>
      <c r="H33" s="58"/>
    </row>
    <row r="34" spans="1:8" x14ac:dyDescent="0.25">
      <c r="A34" s="276" t="s">
        <v>552</v>
      </c>
      <c r="B34" s="9" t="s">
        <v>35</v>
      </c>
      <c r="C34" s="11"/>
      <c r="D34" s="11"/>
      <c r="E34" s="11"/>
      <c r="F34" s="11"/>
      <c r="G34" s="50"/>
      <c r="H34" s="58"/>
    </row>
    <row r="35" spans="1:8" x14ac:dyDescent="0.25">
      <c r="A35" s="276" t="s">
        <v>553</v>
      </c>
      <c r="B35" s="9" t="s">
        <v>36</v>
      </c>
      <c r="C35" s="11"/>
      <c r="D35" s="11"/>
      <c r="E35" s="11"/>
      <c r="F35" s="11"/>
      <c r="G35" s="50"/>
      <c r="H35" s="58"/>
    </row>
    <row r="36" spans="1:8" x14ac:dyDescent="0.25">
      <c r="A36" s="276" t="s">
        <v>554</v>
      </c>
      <c r="B36" s="9" t="s">
        <v>37</v>
      </c>
      <c r="C36" s="11"/>
      <c r="D36" s="11"/>
      <c r="E36" s="11"/>
      <c r="F36" s="11"/>
      <c r="G36" s="50"/>
      <c r="H36" s="58"/>
    </row>
    <row r="37" spans="1:8" x14ac:dyDescent="0.25">
      <c r="A37" s="276" t="s">
        <v>555</v>
      </c>
      <c r="B37" s="9" t="s">
        <v>38</v>
      </c>
      <c r="C37" s="11"/>
      <c r="D37" s="11"/>
      <c r="E37" s="11"/>
      <c r="F37" s="11"/>
      <c r="G37" s="50"/>
      <c r="H37" s="58"/>
    </row>
    <row r="38" spans="1:8" x14ac:dyDescent="0.25">
      <c r="A38" s="276" t="s">
        <v>556</v>
      </c>
      <c r="B38" s="9" t="s">
        <v>39</v>
      </c>
      <c r="C38" s="11"/>
      <c r="D38" s="11"/>
      <c r="E38" s="11"/>
      <c r="F38" s="11"/>
      <c r="G38" s="50"/>
      <c r="H38" s="58"/>
    </row>
    <row r="39" spans="1:8" x14ac:dyDescent="0.25">
      <c r="A39" s="276" t="s">
        <v>557</v>
      </c>
      <c r="B39" s="9" t="s">
        <v>40</v>
      </c>
      <c r="C39" s="11"/>
      <c r="D39" s="11"/>
      <c r="E39" s="11"/>
      <c r="F39" s="11"/>
      <c r="G39" s="50"/>
      <c r="H39" s="58"/>
    </row>
    <row r="40" spans="1:8" x14ac:dyDescent="0.25">
      <c r="A40" s="275" t="s">
        <v>41</v>
      </c>
      <c r="B40" s="6" t="s">
        <v>42</v>
      </c>
      <c r="C40" s="7">
        <v>8110000</v>
      </c>
      <c r="D40" s="8"/>
      <c r="E40" s="8"/>
      <c r="F40" s="7">
        <v>8110000</v>
      </c>
      <c r="G40" s="51">
        <f>+G42+G43+G44+G45+G46+G50</f>
        <v>8110000</v>
      </c>
      <c r="H40" s="51">
        <f t="shared" ref="H40" si="1">+H42+H43+H44+H45+H46+H50+H48</f>
        <v>8116502</v>
      </c>
    </row>
    <row r="41" spans="1:8" x14ac:dyDescent="0.25">
      <c r="A41" s="276" t="s">
        <v>558</v>
      </c>
      <c r="B41" s="9" t="s">
        <v>43</v>
      </c>
      <c r="C41" s="11"/>
      <c r="D41" s="11"/>
      <c r="E41" s="11"/>
      <c r="F41" s="11"/>
      <c r="G41" s="50"/>
      <c r="H41" s="58"/>
    </row>
    <row r="42" spans="1:8" x14ac:dyDescent="0.25">
      <c r="A42" s="276" t="s">
        <v>559</v>
      </c>
      <c r="B42" s="9" t="s">
        <v>44</v>
      </c>
      <c r="C42" s="10">
        <v>3100000</v>
      </c>
      <c r="D42" s="11"/>
      <c r="E42" s="11"/>
      <c r="F42" s="10">
        <v>3100000</v>
      </c>
      <c r="G42" s="49">
        <f>+F42</f>
        <v>3100000</v>
      </c>
      <c r="H42" s="58">
        <v>3103251</v>
      </c>
    </row>
    <row r="43" spans="1:8" x14ac:dyDescent="0.25">
      <c r="A43" s="276" t="s">
        <v>560</v>
      </c>
      <c r="B43" s="9" t="s">
        <v>45</v>
      </c>
      <c r="C43" s="11"/>
      <c r="D43" s="11"/>
      <c r="E43" s="11"/>
      <c r="F43" s="11"/>
      <c r="G43" s="49">
        <f t="shared" ref="G43:G50" si="2">+F43</f>
        <v>0</v>
      </c>
      <c r="H43" s="58"/>
    </row>
    <row r="44" spans="1:8" x14ac:dyDescent="0.25">
      <c r="A44" s="276" t="s">
        <v>561</v>
      </c>
      <c r="B44" s="9" t="s">
        <v>46</v>
      </c>
      <c r="C44" s="11"/>
      <c r="D44" s="11"/>
      <c r="E44" s="11"/>
      <c r="F44" s="11"/>
      <c r="G44" s="49">
        <f t="shared" si="2"/>
        <v>0</v>
      </c>
      <c r="H44" s="58"/>
    </row>
    <row r="45" spans="1:8" x14ac:dyDescent="0.25">
      <c r="A45" s="276" t="s">
        <v>562</v>
      </c>
      <c r="B45" s="9" t="s">
        <v>47</v>
      </c>
      <c r="C45" s="10">
        <v>3500000</v>
      </c>
      <c r="D45" s="11"/>
      <c r="E45" s="11"/>
      <c r="F45" s="10">
        <v>3500000</v>
      </c>
      <c r="G45" s="49">
        <f t="shared" si="2"/>
        <v>3500000</v>
      </c>
      <c r="H45" s="58">
        <f>+G45</f>
        <v>3500000</v>
      </c>
    </row>
    <row r="46" spans="1:8" x14ac:dyDescent="0.25">
      <c r="A46" s="276" t="s">
        <v>563</v>
      </c>
      <c r="B46" s="9" t="s">
        <v>48</v>
      </c>
      <c r="C46" s="10">
        <v>1500000</v>
      </c>
      <c r="D46" s="11"/>
      <c r="E46" s="11"/>
      <c r="F46" s="10">
        <v>1500000</v>
      </c>
      <c r="G46" s="49">
        <f t="shared" si="2"/>
        <v>1500000</v>
      </c>
      <c r="H46" s="58">
        <f>+G46</f>
        <v>1500000</v>
      </c>
    </row>
    <row r="47" spans="1:8" x14ac:dyDescent="0.25">
      <c r="A47" s="276" t="s">
        <v>564</v>
      </c>
      <c r="B47" s="9" t="s">
        <v>49</v>
      </c>
      <c r="C47" s="11"/>
      <c r="D47" s="11"/>
      <c r="E47" s="11"/>
      <c r="F47" s="11"/>
      <c r="G47" s="49">
        <f t="shared" si="2"/>
        <v>0</v>
      </c>
      <c r="H47" s="58"/>
    </row>
    <row r="48" spans="1:8" x14ac:dyDescent="0.25">
      <c r="A48" s="276" t="s">
        <v>565</v>
      </c>
      <c r="B48" s="9" t="s">
        <v>50</v>
      </c>
      <c r="C48" s="11"/>
      <c r="D48" s="11"/>
      <c r="E48" s="11"/>
      <c r="F48" s="11"/>
      <c r="G48" s="49">
        <f t="shared" si="2"/>
        <v>0</v>
      </c>
      <c r="H48" s="58">
        <v>142</v>
      </c>
    </row>
    <row r="49" spans="1:8" x14ac:dyDescent="0.25">
      <c r="A49" s="276" t="s">
        <v>566</v>
      </c>
      <c r="B49" s="9" t="s">
        <v>51</v>
      </c>
      <c r="C49" s="11"/>
      <c r="D49" s="11"/>
      <c r="E49" s="11"/>
      <c r="F49" s="11"/>
      <c r="G49" s="49">
        <f t="shared" si="2"/>
        <v>0</v>
      </c>
      <c r="H49" s="58"/>
    </row>
    <row r="50" spans="1:8" x14ac:dyDescent="0.25">
      <c r="A50" s="276" t="s">
        <v>567</v>
      </c>
      <c r="B50" s="9" t="s">
        <v>52</v>
      </c>
      <c r="C50" s="10">
        <v>10000</v>
      </c>
      <c r="D50" s="11"/>
      <c r="E50" s="11"/>
      <c r="F50" s="10">
        <v>10000</v>
      </c>
      <c r="G50" s="49">
        <f t="shared" si="2"/>
        <v>10000</v>
      </c>
      <c r="H50" s="58">
        <v>13109</v>
      </c>
    </row>
    <row r="51" spans="1:8" x14ac:dyDescent="0.25">
      <c r="A51" s="275" t="s">
        <v>53</v>
      </c>
      <c r="B51" s="6" t="s">
        <v>54</v>
      </c>
      <c r="C51" s="8"/>
      <c r="D51" s="8"/>
      <c r="E51" s="8"/>
      <c r="F51" s="8"/>
      <c r="G51" s="52"/>
      <c r="H51" s="58"/>
    </row>
    <row r="52" spans="1:8" x14ac:dyDescent="0.25">
      <c r="A52" s="276" t="s">
        <v>568</v>
      </c>
      <c r="B52" s="9" t="s">
        <v>55</v>
      </c>
      <c r="C52" s="11"/>
      <c r="D52" s="11"/>
      <c r="E52" s="11"/>
      <c r="F52" s="11"/>
      <c r="G52" s="50"/>
      <c r="H52" s="58"/>
    </row>
    <row r="53" spans="1:8" x14ac:dyDescent="0.25">
      <c r="A53" s="276" t="s">
        <v>569</v>
      </c>
      <c r="B53" s="9" t="s">
        <v>56</v>
      </c>
      <c r="C53" s="11"/>
      <c r="D53" s="11"/>
      <c r="E53" s="11"/>
      <c r="F53" s="11"/>
      <c r="G53" s="50"/>
      <c r="H53" s="58"/>
    </row>
    <row r="54" spans="1:8" x14ac:dyDescent="0.25">
      <c r="A54" s="276" t="s">
        <v>570</v>
      </c>
      <c r="B54" s="9" t="s">
        <v>57</v>
      </c>
      <c r="C54" s="11"/>
      <c r="D54" s="11"/>
      <c r="E54" s="11"/>
      <c r="F54" s="11"/>
      <c r="G54" s="50"/>
      <c r="H54" s="58"/>
    </row>
    <row r="55" spans="1:8" x14ac:dyDescent="0.25">
      <c r="A55" s="276" t="s">
        <v>571</v>
      </c>
      <c r="B55" s="9" t="s">
        <v>58</v>
      </c>
      <c r="C55" s="11"/>
      <c r="D55" s="11"/>
      <c r="E55" s="11"/>
      <c r="F55" s="11"/>
      <c r="G55" s="50"/>
      <c r="H55" s="58"/>
    </row>
    <row r="56" spans="1:8" x14ac:dyDescent="0.25">
      <c r="A56" s="276" t="s">
        <v>572</v>
      </c>
      <c r="B56" s="9" t="s">
        <v>59</v>
      </c>
      <c r="C56" s="11"/>
      <c r="D56" s="11"/>
      <c r="E56" s="11"/>
      <c r="F56" s="11"/>
      <c r="G56" s="50"/>
      <c r="H56" s="58"/>
    </row>
    <row r="57" spans="1:8" x14ac:dyDescent="0.25">
      <c r="A57" s="275" t="s">
        <v>60</v>
      </c>
      <c r="B57" s="6" t="s">
        <v>61</v>
      </c>
      <c r="C57" s="8"/>
      <c r="D57" s="8"/>
      <c r="E57" s="8"/>
      <c r="F57" s="8"/>
      <c r="G57" s="52"/>
      <c r="H57" s="58"/>
    </row>
    <row r="58" spans="1:8" ht="22.5" x14ac:dyDescent="0.25">
      <c r="A58" s="276" t="s">
        <v>573</v>
      </c>
      <c r="B58" s="9" t="s">
        <v>62</v>
      </c>
      <c r="C58" s="11"/>
      <c r="D58" s="11"/>
      <c r="E58" s="11"/>
      <c r="F58" s="11"/>
      <c r="G58" s="50"/>
      <c r="H58" s="58"/>
    </row>
    <row r="59" spans="1:8" ht="22.5" x14ac:dyDescent="0.25">
      <c r="A59" s="276" t="s">
        <v>574</v>
      </c>
      <c r="B59" s="9" t="s">
        <v>63</v>
      </c>
      <c r="C59" s="11"/>
      <c r="D59" s="11"/>
      <c r="E59" s="11"/>
      <c r="F59" s="11"/>
      <c r="G59" s="50"/>
      <c r="H59" s="58"/>
    </row>
    <row r="60" spans="1:8" x14ac:dyDescent="0.25">
      <c r="A60" s="276" t="s">
        <v>575</v>
      </c>
      <c r="B60" s="9" t="s">
        <v>64</v>
      </c>
      <c r="C60" s="11"/>
      <c r="D60" s="11"/>
      <c r="E60" s="11"/>
      <c r="F60" s="11"/>
      <c r="G60" s="50"/>
      <c r="H60" s="58"/>
    </row>
    <row r="61" spans="1:8" x14ac:dyDescent="0.25">
      <c r="A61" s="276" t="s">
        <v>576</v>
      </c>
      <c r="B61" s="9" t="s">
        <v>65</v>
      </c>
      <c r="C61" s="11"/>
      <c r="D61" s="11"/>
      <c r="E61" s="11"/>
      <c r="F61" s="11"/>
      <c r="G61" s="50"/>
      <c r="H61" s="58"/>
    </row>
    <row r="62" spans="1:8" x14ac:dyDescent="0.25">
      <c r="A62" s="275" t="s">
        <v>66</v>
      </c>
      <c r="B62" s="6" t="s">
        <v>67</v>
      </c>
      <c r="C62" s="8"/>
      <c r="D62" s="8"/>
      <c r="E62" s="8"/>
      <c r="F62" s="8"/>
      <c r="G62" s="52"/>
      <c r="H62" s="58"/>
    </row>
    <row r="63" spans="1:8" ht="22.5" x14ac:dyDescent="0.25">
      <c r="A63" s="276" t="s">
        <v>577</v>
      </c>
      <c r="B63" s="9" t="s">
        <v>68</v>
      </c>
      <c r="C63" s="11"/>
      <c r="D63" s="11"/>
      <c r="E63" s="11"/>
      <c r="F63" s="11"/>
      <c r="G63" s="50"/>
      <c r="H63" s="58"/>
    </row>
    <row r="64" spans="1:8" ht="22.5" x14ac:dyDescent="0.25">
      <c r="A64" s="276" t="s">
        <v>578</v>
      </c>
      <c r="B64" s="9" t="s">
        <v>69</v>
      </c>
      <c r="C64" s="11"/>
      <c r="D64" s="11"/>
      <c r="E64" s="11"/>
      <c r="F64" s="11"/>
      <c r="G64" s="50"/>
      <c r="H64" s="58"/>
    </row>
    <row r="65" spans="1:8" x14ac:dyDescent="0.25">
      <c r="A65" s="276" t="s">
        <v>579</v>
      </c>
      <c r="B65" s="9" t="s">
        <v>70</v>
      </c>
      <c r="C65" s="11"/>
      <c r="D65" s="11"/>
      <c r="E65" s="11"/>
      <c r="F65" s="11"/>
      <c r="G65" s="50"/>
      <c r="H65" s="58"/>
    </row>
    <row r="66" spans="1:8" x14ac:dyDescent="0.25">
      <c r="A66" s="276" t="s">
        <v>580</v>
      </c>
      <c r="B66" s="9" t="s">
        <v>71</v>
      </c>
      <c r="C66" s="11"/>
      <c r="D66" s="11"/>
      <c r="E66" s="11"/>
      <c r="F66" s="11"/>
      <c r="G66" s="50"/>
      <c r="H66" s="58"/>
    </row>
    <row r="67" spans="1:8" x14ac:dyDescent="0.25">
      <c r="A67" s="275" t="s">
        <v>72</v>
      </c>
      <c r="B67" s="6" t="s">
        <v>73</v>
      </c>
      <c r="C67" s="7">
        <v>74852591</v>
      </c>
      <c r="D67" s="8"/>
      <c r="E67" s="8"/>
      <c r="F67" s="7">
        <v>74852591</v>
      </c>
      <c r="G67" s="51">
        <f>+G19+G40</f>
        <v>74852591</v>
      </c>
      <c r="H67" s="51">
        <f>+H19+H40</f>
        <v>8116502</v>
      </c>
    </row>
    <row r="68" spans="1:8" ht="21" x14ac:dyDescent="0.25">
      <c r="A68" s="275" t="s">
        <v>470</v>
      </c>
      <c r="B68" s="6" t="s">
        <v>75</v>
      </c>
      <c r="C68" s="8"/>
      <c r="D68" s="8"/>
      <c r="E68" s="8"/>
      <c r="F68" s="8"/>
      <c r="G68" s="52"/>
      <c r="H68" s="58"/>
    </row>
    <row r="69" spans="1:8" x14ac:dyDescent="0.25">
      <c r="A69" s="276" t="s">
        <v>633</v>
      </c>
      <c r="B69" s="9" t="s">
        <v>76</v>
      </c>
      <c r="C69" s="11"/>
      <c r="D69" s="11"/>
      <c r="E69" s="11"/>
      <c r="F69" s="11"/>
      <c r="G69" s="50"/>
      <c r="H69" s="58"/>
    </row>
    <row r="70" spans="1:8" ht="22.5" x14ac:dyDescent="0.25">
      <c r="A70" s="276" t="s">
        <v>582</v>
      </c>
      <c r="B70" s="9" t="s">
        <v>77</v>
      </c>
      <c r="C70" s="11"/>
      <c r="D70" s="11"/>
      <c r="E70" s="11"/>
      <c r="F70" s="11"/>
      <c r="G70" s="50"/>
      <c r="H70" s="58"/>
    </row>
    <row r="71" spans="1:8" x14ac:dyDescent="0.25">
      <c r="A71" s="276" t="s">
        <v>583</v>
      </c>
      <c r="B71" s="9" t="s">
        <v>471</v>
      </c>
      <c r="C71" s="11"/>
      <c r="D71" s="11"/>
      <c r="E71" s="11"/>
      <c r="F71" s="11"/>
      <c r="G71" s="50"/>
      <c r="H71" s="58"/>
    </row>
    <row r="72" spans="1:8" x14ac:dyDescent="0.25">
      <c r="A72" s="275" t="s">
        <v>79</v>
      </c>
      <c r="B72" s="6" t="s">
        <v>80</v>
      </c>
      <c r="C72" s="8"/>
      <c r="D72" s="8"/>
      <c r="E72" s="8"/>
      <c r="F72" s="8"/>
      <c r="G72" s="52"/>
      <c r="H72" s="58"/>
    </row>
    <row r="73" spans="1:8" x14ac:dyDescent="0.25">
      <c r="A73" s="276" t="s">
        <v>584</v>
      </c>
      <c r="B73" s="9" t="s">
        <v>81</v>
      </c>
      <c r="C73" s="11"/>
      <c r="D73" s="11"/>
      <c r="E73" s="11"/>
      <c r="F73" s="11"/>
      <c r="G73" s="50"/>
      <c r="H73" s="58"/>
    </row>
    <row r="74" spans="1:8" x14ac:dyDescent="0.25">
      <c r="A74" s="276" t="s">
        <v>585</v>
      </c>
      <c r="B74" s="9" t="s">
        <v>82</v>
      </c>
      <c r="C74" s="11"/>
      <c r="D74" s="11"/>
      <c r="E74" s="11"/>
      <c r="F74" s="11"/>
      <c r="G74" s="50"/>
      <c r="H74" s="58"/>
    </row>
    <row r="75" spans="1:8" x14ac:dyDescent="0.25">
      <c r="A75" s="276" t="s">
        <v>586</v>
      </c>
      <c r="B75" s="9" t="s">
        <v>83</v>
      </c>
      <c r="C75" s="11"/>
      <c r="D75" s="11"/>
      <c r="E75" s="11"/>
      <c r="F75" s="11"/>
      <c r="G75" s="50"/>
      <c r="H75" s="58"/>
    </row>
    <row r="76" spans="1:8" x14ac:dyDescent="0.25">
      <c r="A76" s="276" t="s">
        <v>587</v>
      </c>
      <c r="B76" s="9" t="s">
        <v>84</v>
      </c>
      <c r="C76" s="11"/>
      <c r="D76" s="11"/>
      <c r="E76" s="11"/>
      <c r="F76" s="11"/>
      <c r="G76" s="50"/>
      <c r="H76" s="58"/>
    </row>
    <row r="77" spans="1:8" x14ac:dyDescent="0.25">
      <c r="A77" s="275" t="s">
        <v>85</v>
      </c>
      <c r="B77" s="6" t="s">
        <v>86</v>
      </c>
      <c r="C77" s="7">
        <v>2500000</v>
      </c>
      <c r="D77" s="8"/>
      <c r="E77" s="8"/>
      <c r="F77" s="7">
        <v>2500000</v>
      </c>
      <c r="G77" s="51">
        <f>+G78+G84</f>
        <v>2500000</v>
      </c>
      <c r="H77" s="51">
        <f t="shared" ref="H77" si="3">+H78</f>
        <v>3147973</v>
      </c>
    </row>
    <row r="78" spans="1:8" x14ac:dyDescent="0.25">
      <c r="A78" s="276" t="s">
        <v>588</v>
      </c>
      <c r="B78" s="9" t="s">
        <v>87</v>
      </c>
      <c r="C78" s="10">
        <v>2500000</v>
      </c>
      <c r="D78" s="11"/>
      <c r="E78" s="11"/>
      <c r="F78" s="10">
        <v>2500000</v>
      </c>
      <c r="G78" s="49">
        <f>+F78</f>
        <v>2500000</v>
      </c>
      <c r="H78" s="58">
        <v>3147973</v>
      </c>
    </row>
    <row r="79" spans="1:8" x14ac:dyDescent="0.25">
      <c r="A79" s="276" t="s">
        <v>589</v>
      </c>
      <c r="B79" s="9" t="s">
        <v>88</v>
      </c>
      <c r="C79" s="11"/>
      <c r="D79" s="11"/>
      <c r="E79" s="11"/>
      <c r="F79" s="11"/>
      <c r="G79" s="50"/>
      <c r="H79" s="58"/>
    </row>
    <row r="80" spans="1:8" x14ac:dyDescent="0.25">
      <c r="A80" s="275" t="s">
        <v>89</v>
      </c>
      <c r="B80" s="6" t="s">
        <v>90</v>
      </c>
      <c r="C80" s="8"/>
      <c r="D80" s="8"/>
      <c r="E80" s="8"/>
      <c r="F80" s="8"/>
      <c r="G80" s="52"/>
      <c r="H80" s="59">
        <f>+H84</f>
        <v>66742591</v>
      </c>
    </row>
    <row r="81" spans="1:9" x14ac:dyDescent="0.25">
      <c r="A81" s="276" t="s">
        <v>590</v>
      </c>
      <c r="B81" s="9" t="s">
        <v>91</v>
      </c>
      <c r="C81" s="11"/>
      <c r="D81" s="11"/>
      <c r="E81" s="11"/>
      <c r="F81" s="11"/>
      <c r="G81" s="50"/>
      <c r="H81" s="58"/>
    </row>
    <row r="82" spans="1:9" x14ac:dyDescent="0.25">
      <c r="A82" s="276" t="s">
        <v>591</v>
      </c>
      <c r="B82" s="9" t="s">
        <v>92</v>
      </c>
      <c r="C82" s="11"/>
      <c r="D82" s="11"/>
      <c r="E82" s="11"/>
      <c r="F82" s="11"/>
      <c r="G82" s="50"/>
      <c r="H82" s="58"/>
    </row>
    <row r="83" spans="1:9" x14ac:dyDescent="0.25">
      <c r="A83" s="276" t="s">
        <v>592</v>
      </c>
      <c r="B83" s="9" t="s">
        <v>93</v>
      </c>
      <c r="C83" s="11"/>
      <c r="D83" s="11"/>
      <c r="E83" s="11"/>
      <c r="F83" s="11"/>
      <c r="G83" s="50"/>
      <c r="H83" s="58"/>
    </row>
    <row r="84" spans="1:9" x14ac:dyDescent="0.25">
      <c r="A84" s="276" t="s">
        <v>593</v>
      </c>
      <c r="B84" s="201" t="s">
        <v>498</v>
      </c>
      <c r="C84" s="50"/>
      <c r="D84" s="50"/>
      <c r="E84" s="50"/>
      <c r="F84" s="50"/>
      <c r="G84" s="50"/>
      <c r="H84" s="58">
        <v>66742591</v>
      </c>
      <c r="I84" s="55" t="s">
        <v>499</v>
      </c>
    </row>
    <row r="85" spans="1:9" x14ac:dyDescent="0.25">
      <c r="A85" s="275" t="s">
        <v>94</v>
      </c>
      <c r="B85" s="6" t="s">
        <v>95</v>
      </c>
      <c r="C85" s="8"/>
      <c r="D85" s="8"/>
      <c r="E85" s="8"/>
      <c r="F85" s="8"/>
      <c r="G85" s="52"/>
      <c r="H85" s="58"/>
    </row>
    <row r="86" spans="1:9" x14ac:dyDescent="0.25">
      <c r="A86" s="276" t="s">
        <v>96</v>
      </c>
      <c r="B86" s="9" t="s">
        <v>97</v>
      </c>
      <c r="C86" s="11"/>
      <c r="D86" s="11"/>
      <c r="E86" s="11"/>
      <c r="F86" s="11"/>
      <c r="G86" s="50"/>
      <c r="H86" s="58"/>
    </row>
    <row r="87" spans="1:9" x14ac:dyDescent="0.25">
      <c r="A87" s="276" t="s">
        <v>98</v>
      </c>
      <c r="B87" s="9" t="s">
        <v>99</v>
      </c>
      <c r="C87" s="11"/>
      <c r="D87" s="11"/>
      <c r="E87" s="11"/>
      <c r="F87" s="11"/>
      <c r="G87" s="50"/>
      <c r="H87" s="58"/>
    </row>
    <row r="88" spans="1:9" x14ac:dyDescent="0.25">
      <c r="A88" s="276" t="s">
        <v>100</v>
      </c>
      <c r="B88" s="9" t="s">
        <v>101</v>
      </c>
      <c r="C88" s="11"/>
      <c r="D88" s="11"/>
      <c r="E88" s="11"/>
      <c r="F88" s="11"/>
      <c r="G88" s="50"/>
      <c r="H88" s="58"/>
    </row>
    <row r="89" spans="1:9" x14ac:dyDescent="0.25">
      <c r="A89" s="276" t="s">
        <v>102</v>
      </c>
      <c r="B89" s="9" t="s">
        <v>103</v>
      </c>
      <c r="C89" s="11"/>
      <c r="D89" s="11"/>
      <c r="E89" s="11"/>
      <c r="F89" s="11"/>
      <c r="G89" s="50"/>
      <c r="H89" s="58"/>
    </row>
    <row r="90" spans="1:9" ht="21" x14ac:dyDescent="0.25">
      <c r="A90" s="275" t="s">
        <v>104</v>
      </c>
      <c r="B90" s="6" t="s">
        <v>105</v>
      </c>
      <c r="C90" s="8"/>
      <c r="D90" s="8"/>
      <c r="E90" s="8"/>
      <c r="F90" s="8"/>
      <c r="G90" s="52"/>
      <c r="H90" s="58"/>
    </row>
    <row r="91" spans="1:9" ht="21" x14ac:dyDescent="0.25">
      <c r="A91" s="275" t="s">
        <v>106</v>
      </c>
      <c r="B91" s="6" t="s">
        <v>107</v>
      </c>
      <c r="C91" s="7">
        <v>2500000</v>
      </c>
      <c r="D91" s="8"/>
      <c r="E91" s="8"/>
      <c r="F91" s="7">
        <v>2500000</v>
      </c>
      <c r="G91" s="51">
        <f>+G77+G80</f>
        <v>2500000</v>
      </c>
      <c r="H91" s="51">
        <f t="shared" ref="H91" si="4">+H77+H80</f>
        <v>69890564</v>
      </c>
    </row>
    <row r="92" spans="1:9" x14ac:dyDescent="0.25">
      <c r="A92" s="275" t="s">
        <v>108</v>
      </c>
      <c r="B92" s="6" t="s">
        <v>472</v>
      </c>
      <c r="C92" s="7">
        <v>77352591</v>
      </c>
      <c r="D92" s="8"/>
      <c r="E92" s="8"/>
      <c r="F92" s="7">
        <v>77352591</v>
      </c>
      <c r="G92" s="51">
        <f>+G67+G91</f>
        <v>77352591</v>
      </c>
      <c r="H92" s="51">
        <f t="shared" ref="H92" si="5">+H67+H91</f>
        <v>78007066</v>
      </c>
    </row>
    <row r="93" spans="1:9" x14ac:dyDescent="0.25">
      <c r="A93" s="15"/>
      <c r="B93" s="15"/>
      <c r="C93" s="15"/>
      <c r="D93" s="15"/>
      <c r="E93" s="15"/>
      <c r="F93" s="15"/>
      <c r="G93" s="44"/>
    </row>
    <row r="94" spans="1:9" x14ac:dyDescent="0.25">
      <c r="A94" s="3"/>
      <c r="B94" s="3"/>
      <c r="C94" s="15"/>
      <c r="D94" s="15"/>
      <c r="E94" s="15"/>
      <c r="F94" s="15"/>
      <c r="G94" s="44"/>
    </row>
    <row r="95" spans="1:9" x14ac:dyDescent="0.25">
      <c r="A95" s="2"/>
      <c r="B95" s="2"/>
      <c r="C95" s="1"/>
      <c r="D95" s="1"/>
      <c r="E95" s="1"/>
      <c r="G95" s="36"/>
      <c r="H95" s="36" t="s">
        <v>2</v>
      </c>
    </row>
    <row r="96" spans="1:9" x14ac:dyDescent="0.25">
      <c r="A96" s="286" t="s">
        <v>464</v>
      </c>
      <c r="B96" s="286" t="s">
        <v>465</v>
      </c>
      <c r="C96" s="287" t="s">
        <v>4</v>
      </c>
      <c r="D96" s="287"/>
      <c r="E96" s="287"/>
      <c r="F96" s="287"/>
      <c r="G96" s="286" t="s">
        <v>617</v>
      </c>
      <c r="H96" s="286" t="s">
        <v>635</v>
      </c>
    </row>
    <row r="97" spans="1:8" ht="21" x14ac:dyDescent="0.25">
      <c r="A97" s="286"/>
      <c r="B97" s="286"/>
      <c r="C97" s="38" t="s">
        <v>5</v>
      </c>
      <c r="D97" s="38" t="s">
        <v>6</v>
      </c>
      <c r="E97" s="38" t="s">
        <v>7</v>
      </c>
      <c r="F97" s="4" t="s">
        <v>8</v>
      </c>
      <c r="G97" s="286"/>
      <c r="H97" s="286"/>
    </row>
    <row r="98" spans="1:8" x14ac:dyDescent="0.25">
      <c r="A98" s="4">
        <v>1</v>
      </c>
      <c r="B98" s="4">
        <v>2</v>
      </c>
      <c r="C98" s="4">
        <v>3</v>
      </c>
      <c r="D98" s="4">
        <v>4</v>
      </c>
      <c r="E98" s="4">
        <v>5</v>
      </c>
      <c r="F98" s="4">
        <v>6</v>
      </c>
      <c r="G98" s="42"/>
      <c r="H98" s="58"/>
    </row>
    <row r="99" spans="1:8" x14ac:dyDescent="0.25">
      <c r="A99" s="286" t="s">
        <v>175</v>
      </c>
      <c r="B99" s="286"/>
      <c r="C99" s="286"/>
      <c r="D99" s="286"/>
      <c r="E99" s="286"/>
      <c r="F99" s="286"/>
      <c r="G99" s="42"/>
      <c r="H99" s="58"/>
    </row>
    <row r="100" spans="1:8" x14ac:dyDescent="0.25">
      <c r="A100" s="275" t="s">
        <v>9</v>
      </c>
      <c r="B100" s="6" t="s">
        <v>112</v>
      </c>
      <c r="C100" s="7">
        <v>76971591</v>
      </c>
      <c r="D100" s="8"/>
      <c r="E100" s="8"/>
      <c r="F100" s="7">
        <v>76971591</v>
      </c>
      <c r="G100" s="51">
        <f>+G101+G102+G103</f>
        <v>76971591</v>
      </c>
      <c r="H100" s="51">
        <f>+H101+H102+H103</f>
        <v>77626066</v>
      </c>
    </row>
    <row r="101" spans="1:8" x14ac:dyDescent="0.25">
      <c r="A101" s="265" t="s">
        <v>534</v>
      </c>
      <c r="B101" s="9" t="s">
        <v>113</v>
      </c>
      <c r="C101" s="10">
        <v>52817984</v>
      </c>
      <c r="D101" s="11"/>
      <c r="E101" s="11"/>
      <c r="F101" s="10">
        <v>52817984</v>
      </c>
      <c r="G101" s="49">
        <f>+F101</f>
        <v>52817984</v>
      </c>
      <c r="H101" s="58">
        <f>+'[2]01'!$D$13</f>
        <v>52817984</v>
      </c>
    </row>
    <row r="102" spans="1:8" x14ac:dyDescent="0.25">
      <c r="A102" s="265" t="s">
        <v>595</v>
      </c>
      <c r="B102" s="9" t="s">
        <v>114</v>
      </c>
      <c r="C102" s="10">
        <v>10299507</v>
      </c>
      <c r="D102" s="11"/>
      <c r="E102" s="11"/>
      <c r="F102" s="10">
        <v>10299507</v>
      </c>
      <c r="G102" s="49">
        <f t="shared" ref="G102:G103" si="6">+F102</f>
        <v>10299507</v>
      </c>
      <c r="H102" s="58">
        <f>+'[2]01'!$D$14</f>
        <v>10299507</v>
      </c>
    </row>
    <row r="103" spans="1:8" x14ac:dyDescent="0.25">
      <c r="A103" s="265" t="s">
        <v>535</v>
      </c>
      <c r="B103" s="9" t="s">
        <v>115</v>
      </c>
      <c r="C103" s="10">
        <v>13854100</v>
      </c>
      <c r="D103" s="11"/>
      <c r="E103" s="11"/>
      <c r="F103" s="10">
        <v>13854100</v>
      </c>
      <c r="G103" s="49">
        <f t="shared" si="6"/>
        <v>13854100</v>
      </c>
      <c r="H103" s="58">
        <f>+'[2]01'!$D$39</f>
        <v>14508575</v>
      </c>
    </row>
    <row r="104" spans="1:8" x14ac:dyDescent="0.25">
      <c r="A104" s="265" t="s">
        <v>536</v>
      </c>
      <c r="B104" s="9" t="s">
        <v>116</v>
      </c>
      <c r="C104" s="11"/>
      <c r="D104" s="11"/>
      <c r="E104" s="11"/>
      <c r="F104" s="11"/>
      <c r="G104" s="50"/>
      <c r="H104" s="58"/>
    </row>
    <row r="105" spans="1:8" x14ac:dyDescent="0.25">
      <c r="A105" s="265" t="s">
        <v>537</v>
      </c>
      <c r="B105" s="9" t="s">
        <v>117</v>
      </c>
      <c r="C105" s="11"/>
      <c r="D105" s="11"/>
      <c r="E105" s="11"/>
      <c r="F105" s="11"/>
      <c r="G105" s="50"/>
      <c r="H105" s="58"/>
    </row>
    <row r="106" spans="1:8" x14ac:dyDescent="0.25">
      <c r="A106" s="265" t="s">
        <v>538</v>
      </c>
      <c r="B106" s="9" t="s">
        <v>118</v>
      </c>
      <c r="C106" s="11"/>
      <c r="D106" s="11"/>
      <c r="E106" s="11"/>
      <c r="F106" s="11"/>
      <c r="G106" s="50"/>
      <c r="H106" s="58"/>
    </row>
    <row r="107" spans="1:8" x14ac:dyDescent="0.25">
      <c r="A107" s="265" t="s">
        <v>539</v>
      </c>
      <c r="B107" s="12" t="s">
        <v>119</v>
      </c>
      <c r="C107" s="11"/>
      <c r="D107" s="11"/>
      <c r="E107" s="11"/>
      <c r="F107" s="11"/>
      <c r="G107" s="50"/>
      <c r="H107" s="58"/>
    </row>
    <row r="108" spans="1:8" ht="22.5" x14ac:dyDescent="0.25">
      <c r="A108" s="265" t="s">
        <v>596</v>
      </c>
      <c r="B108" s="9" t="s">
        <v>120</v>
      </c>
      <c r="C108" s="11"/>
      <c r="D108" s="11"/>
      <c r="E108" s="11"/>
      <c r="F108" s="11"/>
      <c r="G108" s="50"/>
      <c r="H108" s="58"/>
    </row>
    <row r="109" spans="1:8" ht="22.5" x14ac:dyDescent="0.25">
      <c r="A109" s="265" t="s">
        <v>597</v>
      </c>
      <c r="B109" s="9" t="s">
        <v>121</v>
      </c>
      <c r="C109" s="11"/>
      <c r="D109" s="11"/>
      <c r="E109" s="11"/>
      <c r="F109" s="11"/>
      <c r="G109" s="50"/>
      <c r="H109" s="58"/>
    </row>
    <row r="110" spans="1:8" x14ac:dyDescent="0.25">
      <c r="A110" s="265" t="s">
        <v>598</v>
      </c>
      <c r="B110" s="12" t="s">
        <v>122</v>
      </c>
      <c r="C110" s="11"/>
      <c r="D110" s="11"/>
      <c r="E110" s="11"/>
      <c r="F110" s="11"/>
      <c r="G110" s="50"/>
      <c r="H110" s="58"/>
    </row>
    <row r="111" spans="1:8" x14ac:dyDescent="0.25">
      <c r="A111" s="265" t="s">
        <v>599</v>
      </c>
      <c r="B111" s="12" t="s">
        <v>123</v>
      </c>
      <c r="C111" s="11"/>
      <c r="D111" s="11"/>
      <c r="E111" s="11"/>
      <c r="F111" s="11"/>
      <c r="G111" s="50"/>
      <c r="H111" s="58"/>
    </row>
    <row r="112" spans="1:8" ht="22.5" x14ac:dyDescent="0.25">
      <c r="A112" s="265" t="s">
        <v>600</v>
      </c>
      <c r="B112" s="9" t="s">
        <v>124</v>
      </c>
      <c r="C112" s="11"/>
      <c r="D112" s="11"/>
      <c r="E112" s="11"/>
      <c r="F112" s="11"/>
      <c r="G112" s="50"/>
      <c r="H112" s="58"/>
    </row>
    <row r="113" spans="1:8" x14ac:dyDescent="0.25">
      <c r="A113" s="265" t="s">
        <v>601</v>
      </c>
      <c r="B113" s="9" t="s">
        <v>125</v>
      </c>
      <c r="C113" s="11"/>
      <c r="D113" s="11"/>
      <c r="E113" s="11"/>
      <c r="F113" s="11"/>
      <c r="G113" s="50"/>
      <c r="H113" s="58"/>
    </row>
    <row r="114" spans="1:8" x14ac:dyDescent="0.25">
      <c r="A114" s="265" t="s">
        <v>602</v>
      </c>
      <c r="B114" s="9" t="s">
        <v>126</v>
      </c>
      <c r="C114" s="11"/>
      <c r="D114" s="11"/>
      <c r="E114" s="11"/>
      <c r="F114" s="11"/>
      <c r="G114" s="50"/>
      <c r="H114" s="58"/>
    </row>
    <row r="115" spans="1:8" ht="22.5" x14ac:dyDescent="0.25">
      <c r="A115" s="265" t="s">
        <v>603</v>
      </c>
      <c r="B115" s="9" t="s">
        <v>127</v>
      </c>
      <c r="C115" s="11"/>
      <c r="D115" s="11"/>
      <c r="E115" s="11"/>
      <c r="F115" s="11"/>
      <c r="G115" s="50"/>
      <c r="H115" s="58"/>
    </row>
    <row r="116" spans="1:8" x14ac:dyDescent="0.25">
      <c r="A116" s="275" t="s">
        <v>17</v>
      </c>
      <c r="B116" s="6" t="s">
        <v>128</v>
      </c>
      <c r="C116" s="7">
        <v>381000</v>
      </c>
      <c r="D116" s="8"/>
      <c r="E116" s="8"/>
      <c r="F116" s="7">
        <v>381000</v>
      </c>
      <c r="G116" s="51">
        <f>+G117</f>
        <v>381000</v>
      </c>
      <c r="H116" s="51">
        <f t="shared" ref="H116" si="7">+H117</f>
        <v>381000</v>
      </c>
    </row>
    <row r="117" spans="1:8" x14ac:dyDescent="0.25">
      <c r="A117" s="265" t="s">
        <v>540</v>
      </c>
      <c r="B117" s="9" t="s">
        <v>129</v>
      </c>
      <c r="C117" s="10">
        <v>381000</v>
      </c>
      <c r="D117" s="11"/>
      <c r="E117" s="11"/>
      <c r="F117" s="10">
        <v>381000</v>
      </c>
      <c r="G117" s="49">
        <f>+F117</f>
        <v>381000</v>
      </c>
      <c r="H117" s="58">
        <v>381000</v>
      </c>
    </row>
    <row r="118" spans="1:8" x14ac:dyDescent="0.25">
      <c r="A118" s="265" t="s">
        <v>541</v>
      </c>
      <c r="B118" s="9" t="s">
        <v>130</v>
      </c>
      <c r="C118" s="11"/>
      <c r="D118" s="11"/>
      <c r="E118" s="11"/>
      <c r="F118" s="11"/>
      <c r="G118" s="50"/>
      <c r="H118" s="58"/>
    </row>
    <row r="119" spans="1:8" x14ac:dyDescent="0.25">
      <c r="A119" s="265" t="s">
        <v>542</v>
      </c>
      <c r="B119" s="9" t="s">
        <v>131</v>
      </c>
      <c r="C119" s="11"/>
      <c r="D119" s="11"/>
      <c r="E119" s="11"/>
      <c r="F119" s="11"/>
      <c r="G119" s="50"/>
      <c r="H119" s="58"/>
    </row>
    <row r="120" spans="1:8" x14ac:dyDescent="0.25">
      <c r="A120" s="265" t="s">
        <v>543</v>
      </c>
      <c r="B120" s="9" t="s">
        <v>132</v>
      </c>
      <c r="C120" s="11"/>
      <c r="D120" s="11"/>
      <c r="E120" s="11"/>
      <c r="F120" s="11"/>
      <c r="G120" s="50"/>
      <c r="H120" s="58"/>
    </row>
    <row r="121" spans="1:8" x14ac:dyDescent="0.25">
      <c r="A121" s="265" t="s">
        <v>544</v>
      </c>
      <c r="B121" s="9" t="s">
        <v>133</v>
      </c>
      <c r="C121" s="11"/>
      <c r="D121" s="11"/>
      <c r="E121" s="11"/>
      <c r="F121" s="11"/>
      <c r="G121" s="50"/>
      <c r="H121" s="58"/>
    </row>
    <row r="122" spans="1:8" ht="22.5" x14ac:dyDescent="0.25">
      <c r="A122" s="265" t="s">
        <v>545</v>
      </c>
      <c r="B122" s="9" t="s">
        <v>134</v>
      </c>
      <c r="C122" s="11"/>
      <c r="D122" s="11"/>
      <c r="E122" s="11"/>
      <c r="F122" s="11"/>
      <c r="G122" s="50"/>
      <c r="H122" s="58"/>
    </row>
    <row r="123" spans="1:8" ht="22.5" x14ac:dyDescent="0.25">
      <c r="A123" s="265" t="s">
        <v>604</v>
      </c>
      <c r="B123" s="9" t="s">
        <v>135</v>
      </c>
      <c r="C123" s="11"/>
      <c r="D123" s="11"/>
      <c r="E123" s="11"/>
      <c r="F123" s="11"/>
      <c r="G123" s="50"/>
      <c r="H123" s="58"/>
    </row>
    <row r="124" spans="1:8" ht="22.5" x14ac:dyDescent="0.25">
      <c r="A124" s="265" t="s">
        <v>605</v>
      </c>
      <c r="B124" s="9" t="s">
        <v>121</v>
      </c>
      <c r="C124" s="11"/>
      <c r="D124" s="11"/>
      <c r="E124" s="11"/>
      <c r="F124" s="11"/>
      <c r="G124" s="50"/>
      <c r="H124" s="58"/>
    </row>
    <row r="125" spans="1:8" x14ac:dyDescent="0.25">
      <c r="A125" s="265" t="s">
        <v>606</v>
      </c>
      <c r="B125" s="9" t="s">
        <v>136</v>
      </c>
      <c r="C125" s="11"/>
      <c r="D125" s="11"/>
      <c r="E125" s="11"/>
      <c r="F125" s="11"/>
      <c r="G125" s="50"/>
      <c r="H125" s="58"/>
    </row>
    <row r="126" spans="1:8" x14ac:dyDescent="0.25">
      <c r="A126" s="265" t="s">
        <v>607</v>
      </c>
      <c r="B126" s="9" t="s">
        <v>137</v>
      </c>
      <c r="C126" s="11"/>
      <c r="D126" s="11"/>
      <c r="E126" s="11"/>
      <c r="F126" s="11"/>
      <c r="G126" s="50"/>
      <c r="H126" s="58"/>
    </row>
    <row r="127" spans="1:8" ht="22.5" x14ac:dyDescent="0.25">
      <c r="A127" s="265" t="s">
        <v>608</v>
      </c>
      <c r="B127" s="9" t="s">
        <v>124</v>
      </c>
      <c r="C127" s="11"/>
      <c r="D127" s="11"/>
      <c r="E127" s="11"/>
      <c r="F127" s="11"/>
      <c r="G127" s="50"/>
      <c r="H127" s="58"/>
    </row>
    <row r="128" spans="1:8" x14ac:dyDescent="0.25">
      <c r="A128" s="265" t="s">
        <v>609</v>
      </c>
      <c r="B128" s="9" t="s">
        <v>138</v>
      </c>
      <c r="C128" s="11"/>
      <c r="D128" s="11"/>
      <c r="E128" s="11"/>
      <c r="F128" s="11"/>
      <c r="G128" s="50"/>
      <c r="H128" s="58"/>
    </row>
    <row r="129" spans="1:8" ht="22.5" x14ac:dyDescent="0.25">
      <c r="A129" s="265" t="s">
        <v>610</v>
      </c>
      <c r="B129" s="9" t="s">
        <v>139</v>
      </c>
      <c r="C129" s="11"/>
      <c r="D129" s="11"/>
      <c r="E129" s="11"/>
      <c r="F129" s="11"/>
      <c r="G129" s="50"/>
      <c r="H129" s="58"/>
    </row>
    <row r="130" spans="1:8" x14ac:dyDescent="0.25">
      <c r="A130" s="275" t="s">
        <v>25</v>
      </c>
      <c r="B130" s="6" t="s">
        <v>140</v>
      </c>
      <c r="C130" s="8"/>
      <c r="D130" s="8"/>
      <c r="E130" s="8"/>
      <c r="F130" s="8"/>
      <c r="G130" s="52"/>
      <c r="H130" s="58"/>
    </row>
    <row r="131" spans="1:8" x14ac:dyDescent="0.25">
      <c r="A131" s="265" t="s">
        <v>546</v>
      </c>
      <c r="B131" s="9" t="s">
        <v>141</v>
      </c>
      <c r="C131" s="11"/>
      <c r="D131" s="11"/>
      <c r="E131" s="11"/>
      <c r="F131" s="11"/>
      <c r="G131" s="50"/>
      <c r="H131" s="58"/>
    </row>
    <row r="132" spans="1:8" x14ac:dyDescent="0.25">
      <c r="A132" s="265" t="s">
        <v>547</v>
      </c>
      <c r="B132" s="9" t="s">
        <v>142</v>
      </c>
      <c r="C132" s="11"/>
      <c r="D132" s="11"/>
      <c r="E132" s="11"/>
      <c r="F132" s="11"/>
      <c r="G132" s="50"/>
      <c r="H132" s="58"/>
    </row>
    <row r="133" spans="1:8" x14ac:dyDescent="0.25">
      <c r="A133" s="275" t="s">
        <v>143</v>
      </c>
      <c r="B133" s="6" t="s">
        <v>144</v>
      </c>
      <c r="C133" s="7">
        <v>77352591</v>
      </c>
      <c r="D133" s="8"/>
      <c r="E133" s="8"/>
      <c r="F133" s="7">
        <v>77352591</v>
      </c>
      <c r="G133" s="51">
        <f>+G100+G116</f>
        <v>77352591</v>
      </c>
      <c r="H133" s="51">
        <f t="shared" ref="H133" si="8">+H100+H116</f>
        <v>78007066</v>
      </c>
    </row>
    <row r="134" spans="1:8" ht="21" x14ac:dyDescent="0.25">
      <c r="A134" s="275" t="s">
        <v>41</v>
      </c>
      <c r="B134" s="6" t="s">
        <v>145</v>
      </c>
      <c r="C134" s="8"/>
      <c r="D134" s="8"/>
      <c r="E134" s="8"/>
      <c r="F134" s="8"/>
      <c r="G134" s="52"/>
      <c r="H134" s="58"/>
    </row>
    <row r="135" spans="1:8" x14ac:dyDescent="0.25">
      <c r="A135" s="265" t="s">
        <v>558</v>
      </c>
      <c r="B135" s="9" t="s">
        <v>474</v>
      </c>
      <c r="C135" s="11"/>
      <c r="D135" s="11"/>
      <c r="E135" s="11"/>
      <c r="F135" s="11"/>
      <c r="G135" s="50"/>
      <c r="H135" s="58"/>
    </row>
    <row r="136" spans="1:8" ht="22.5" x14ac:dyDescent="0.25">
      <c r="A136" s="265" t="s">
        <v>559</v>
      </c>
      <c r="B136" s="9" t="s">
        <v>475</v>
      </c>
      <c r="C136" s="11"/>
      <c r="D136" s="11"/>
      <c r="E136" s="11"/>
      <c r="F136" s="11"/>
      <c r="G136" s="50"/>
      <c r="H136" s="58"/>
    </row>
    <row r="137" spans="1:8" x14ac:dyDescent="0.25">
      <c r="A137" s="265" t="s">
        <v>560</v>
      </c>
      <c r="B137" s="9" t="s">
        <v>476</v>
      </c>
      <c r="C137" s="11"/>
      <c r="D137" s="11"/>
      <c r="E137" s="11"/>
      <c r="F137" s="11"/>
      <c r="G137" s="50"/>
      <c r="H137" s="58"/>
    </row>
    <row r="138" spans="1:8" x14ac:dyDescent="0.25">
      <c r="A138" s="208" t="s">
        <v>53</v>
      </c>
      <c r="B138" s="6" t="s">
        <v>149</v>
      </c>
      <c r="C138" s="8"/>
      <c r="D138" s="8"/>
      <c r="E138" s="8"/>
      <c r="F138" s="8"/>
      <c r="G138" s="52"/>
      <c r="H138" s="58"/>
    </row>
    <row r="139" spans="1:8" x14ac:dyDescent="0.25">
      <c r="A139" s="265" t="s">
        <v>568</v>
      </c>
      <c r="B139" s="9" t="s">
        <v>150</v>
      </c>
      <c r="C139" s="11"/>
      <c r="D139" s="11"/>
      <c r="E139" s="11"/>
      <c r="F139" s="11"/>
      <c r="G139" s="50"/>
      <c r="H139" s="58"/>
    </row>
    <row r="140" spans="1:8" x14ac:dyDescent="0.25">
      <c r="A140" s="265" t="s">
        <v>569</v>
      </c>
      <c r="B140" s="9" t="s">
        <v>151</v>
      </c>
      <c r="C140" s="11"/>
      <c r="D140" s="11"/>
      <c r="E140" s="11"/>
      <c r="F140" s="11"/>
      <c r="G140" s="50"/>
      <c r="H140" s="58"/>
    </row>
    <row r="141" spans="1:8" x14ac:dyDescent="0.25">
      <c r="A141" s="265" t="s">
        <v>570</v>
      </c>
      <c r="B141" s="9" t="s">
        <v>152</v>
      </c>
      <c r="C141" s="11"/>
      <c r="D141" s="11"/>
      <c r="E141" s="11"/>
      <c r="F141" s="11"/>
      <c r="G141" s="50"/>
      <c r="H141" s="58"/>
    </row>
    <row r="142" spans="1:8" x14ac:dyDescent="0.25">
      <c r="A142" s="265" t="s">
        <v>571</v>
      </c>
      <c r="B142" s="9" t="s">
        <v>153</v>
      </c>
      <c r="C142" s="11"/>
      <c r="D142" s="11"/>
      <c r="E142" s="11"/>
      <c r="F142" s="11"/>
      <c r="G142" s="50"/>
      <c r="H142" s="58"/>
    </row>
    <row r="143" spans="1:8" x14ac:dyDescent="0.25">
      <c r="A143" s="208" t="s">
        <v>154</v>
      </c>
      <c r="B143" s="6" t="s">
        <v>155</v>
      </c>
      <c r="C143" s="8"/>
      <c r="D143" s="8"/>
      <c r="E143" s="8"/>
      <c r="F143" s="8"/>
      <c r="G143" s="52"/>
      <c r="H143" s="58"/>
    </row>
    <row r="144" spans="1:8" x14ac:dyDescent="0.25">
      <c r="A144" s="265" t="s">
        <v>573</v>
      </c>
      <c r="B144" s="9" t="s">
        <v>156</v>
      </c>
      <c r="C144" s="11"/>
      <c r="D144" s="11"/>
      <c r="E144" s="11"/>
      <c r="F144" s="11"/>
      <c r="G144" s="50"/>
      <c r="H144" s="58"/>
    </row>
    <row r="145" spans="1:8" x14ac:dyDescent="0.25">
      <c r="A145" s="265" t="s">
        <v>574</v>
      </c>
      <c r="B145" s="9" t="s">
        <v>157</v>
      </c>
      <c r="C145" s="11"/>
      <c r="D145" s="11"/>
      <c r="E145" s="11"/>
      <c r="F145" s="11"/>
      <c r="G145" s="50"/>
      <c r="H145" s="58"/>
    </row>
    <row r="146" spans="1:8" x14ac:dyDescent="0.25">
      <c r="A146" s="265" t="s">
        <v>575</v>
      </c>
      <c r="B146" s="9" t="s">
        <v>158</v>
      </c>
      <c r="C146" s="11"/>
      <c r="D146" s="11"/>
      <c r="E146" s="11"/>
      <c r="F146" s="11"/>
      <c r="G146" s="50"/>
      <c r="H146" s="58"/>
    </row>
    <row r="147" spans="1:8" x14ac:dyDescent="0.25">
      <c r="A147" s="265" t="s">
        <v>576</v>
      </c>
      <c r="B147" s="9" t="s">
        <v>159</v>
      </c>
      <c r="C147" s="11"/>
      <c r="D147" s="11"/>
      <c r="E147" s="11"/>
      <c r="F147" s="11"/>
      <c r="G147" s="50"/>
      <c r="H147" s="58"/>
    </row>
    <row r="148" spans="1:8" x14ac:dyDescent="0.25">
      <c r="A148" s="208" t="s">
        <v>66</v>
      </c>
      <c r="B148" s="6" t="s">
        <v>160</v>
      </c>
      <c r="C148" s="8"/>
      <c r="D148" s="8"/>
      <c r="E148" s="8"/>
      <c r="F148" s="8"/>
      <c r="G148" s="52"/>
      <c r="H148" s="58"/>
    </row>
    <row r="149" spans="1:8" x14ac:dyDescent="0.25">
      <c r="A149" s="265" t="s">
        <v>577</v>
      </c>
      <c r="B149" s="9" t="s">
        <v>477</v>
      </c>
      <c r="C149" s="11"/>
      <c r="D149" s="11"/>
      <c r="E149" s="11"/>
      <c r="F149" s="11"/>
      <c r="G149" s="50"/>
      <c r="H149" s="58"/>
    </row>
    <row r="150" spans="1:8" x14ac:dyDescent="0.25">
      <c r="A150" s="265" t="s">
        <v>578</v>
      </c>
      <c r="B150" s="9" t="s">
        <v>478</v>
      </c>
      <c r="C150" s="11"/>
      <c r="D150" s="11"/>
      <c r="E150" s="11"/>
      <c r="F150" s="11"/>
      <c r="G150" s="50"/>
      <c r="H150" s="58"/>
    </row>
    <row r="151" spans="1:8" x14ac:dyDescent="0.25">
      <c r="A151" s="265" t="s">
        <v>579</v>
      </c>
      <c r="B151" s="9" t="s">
        <v>479</v>
      </c>
      <c r="C151" s="11"/>
      <c r="D151" s="11"/>
      <c r="E151" s="11"/>
      <c r="F151" s="11"/>
      <c r="G151" s="50"/>
      <c r="H151" s="58"/>
    </row>
    <row r="152" spans="1:8" x14ac:dyDescent="0.25">
      <c r="A152" s="265" t="s">
        <v>580</v>
      </c>
      <c r="B152" s="9" t="s">
        <v>480</v>
      </c>
      <c r="C152" s="11"/>
      <c r="D152" s="11"/>
      <c r="E152" s="11"/>
      <c r="F152" s="11"/>
      <c r="G152" s="50"/>
      <c r="H152" s="58"/>
    </row>
    <row r="153" spans="1:8" x14ac:dyDescent="0.25">
      <c r="A153" s="208" t="s">
        <v>72</v>
      </c>
      <c r="B153" s="6" t="s">
        <v>165</v>
      </c>
      <c r="C153" s="8"/>
      <c r="D153" s="8"/>
      <c r="E153" s="8"/>
      <c r="F153" s="8"/>
      <c r="G153" s="52"/>
      <c r="H153" s="58"/>
    </row>
    <row r="154" spans="1:8" x14ac:dyDescent="0.25">
      <c r="A154" s="208" t="s">
        <v>166</v>
      </c>
      <c r="B154" s="6" t="s">
        <v>167</v>
      </c>
      <c r="C154" s="7">
        <v>77352591</v>
      </c>
      <c r="D154" s="8"/>
      <c r="E154" s="8"/>
      <c r="F154" s="7">
        <v>77352591</v>
      </c>
      <c r="G154" s="51">
        <f>+G133+G153</f>
        <v>77352591</v>
      </c>
      <c r="H154" s="51">
        <f t="shared" ref="H154" si="9">+H133+H153</f>
        <v>78007066</v>
      </c>
    </row>
    <row r="155" spans="1:8" x14ac:dyDescent="0.25">
      <c r="A155" s="18"/>
      <c r="B155" s="18"/>
      <c r="C155" s="18"/>
      <c r="D155" s="18"/>
      <c r="E155" s="18"/>
      <c r="F155" s="18"/>
      <c r="G155" s="18"/>
      <c r="H155" s="58"/>
    </row>
    <row r="156" spans="1:8" x14ac:dyDescent="0.25">
      <c r="A156" s="353" t="s">
        <v>484</v>
      </c>
      <c r="B156" s="353"/>
      <c r="C156" s="354">
        <v>16.5</v>
      </c>
      <c r="D156" s="354"/>
      <c r="E156" s="354"/>
      <c r="F156" s="354"/>
      <c r="G156" s="54"/>
      <c r="H156" s="58"/>
    </row>
    <row r="157" spans="1:8" x14ac:dyDescent="0.25">
      <c r="A157" s="353" t="s">
        <v>485</v>
      </c>
      <c r="B157" s="353"/>
      <c r="C157" s="354">
        <v>0</v>
      </c>
      <c r="D157" s="354"/>
      <c r="E157" s="354"/>
      <c r="F157" s="354"/>
      <c r="G157" s="54"/>
      <c r="H157" s="58"/>
    </row>
    <row r="158" spans="1:8" ht="15.75" x14ac:dyDescent="0.25">
      <c r="A158" s="16"/>
      <c r="G158" s="55"/>
      <c r="H158" s="55"/>
    </row>
  </sheetData>
  <mergeCells count="19">
    <mergeCell ref="A1:F1"/>
    <mergeCell ref="B6:B8"/>
    <mergeCell ref="A6:A8"/>
    <mergeCell ref="A10:F10"/>
    <mergeCell ref="G6:G7"/>
    <mergeCell ref="H6:H7"/>
    <mergeCell ref="B2:H2"/>
    <mergeCell ref="B3:H3"/>
    <mergeCell ref="C6:F7"/>
    <mergeCell ref="G96:G97"/>
    <mergeCell ref="H96:H97"/>
    <mergeCell ref="A157:B157"/>
    <mergeCell ref="C157:F157"/>
    <mergeCell ref="A96:A97"/>
    <mergeCell ref="B96:B97"/>
    <mergeCell ref="C96:F96"/>
    <mergeCell ref="A99:F99"/>
    <mergeCell ref="A156:B156"/>
    <mergeCell ref="C156:F156"/>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workbookViewId="0">
      <selection activeCell="H14" sqref="H14"/>
    </sheetView>
  </sheetViews>
  <sheetFormatPr defaultRowHeight="15" x14ac:dyDescent="0.25"/>
  <cols>
    <col min="1" max="1" width="8.7109375" style="210" bestFit="1" customWidth="1"/>
    <col min="2" max="2" width="42.5703125" bestFit="1" customWidth="1"/>
    <col min="3" max="3" width="10.85546875" bestFit="1" customWidth="1"/>
    <col min="5" max="6" width="10.85546875" bestFit="1" customWidth="1"/>
    <col min="7" max="7" width="14.28515625" style="72" customWidth="1"/>
    <col min="8" max="8" width="14.42578125" customWidth="1"/>
    <col min="9" max="9" width="16.140625" bestFit="1" customWidth="1"/>
  </cols>
  <sheetData>
    <row r="1" spans="1:8" ht="15.75" x14ac:dyDescent="0.25">
      <c r="A1" s="271"/>
    </row>
    <row r="2" spans="1:8" x14ac:dyDescent="0.25">
      <c r="A2" s="360" t="s">
        <v>494</v>
      </c>
      <c r="B2" s="360"/>
      <c r="C2" s="360"/>
      <c r="D2" s="360"/>
      <c r="E2" s="360"/>
      <c r="F2" s="360"/>
    </row>
    <row r="3" spans="1:8" x14ac:dyDescent="0.25">
      <c r="A3" s="267" t="s">
        <v>176</v>
      </c>
      <c r="B3" s="287" t="s">
        <v>495</v>
      </c>
      <c r="C3" s="287"/>
      <c r="D3" s="287"/>
      <c r="E3" s="287"/>
      <c r="F3" s="287"/>
      <c r="G3" s="287"/>
      <c r="H3" s="287"/>
    </row>
    <row r="4" spans="1:8" ht="21" x14ac:dyDescent="0.25">
      <c r="A4" s="267" t="s">
        <v>462</v>
      </c>
      <c r="B4" s="287" t="s">
        <v>463</v>
      </c>
      <c r="C4" s="287"/>
      <c r="D4" s="287"/>
      <c r="E4" s="287"/>
      <c r="F4" s="287"/>
      <c r="G4" s="287"/>
      <c r="H4" s="287"/>
    </row>
    <row r="5" spans="1:8" x14ac:dyDescent="0.25">
      <c r="A5" s="268"/>
      <c r="B5" s="77"/>
      <c r="C5" s="45"/>
      <c r="D5" s="45"/>
      <c r="E5" s="45"/>
      <c r="F5" s="46" t="s">
        <v>499</v>
      </c>
      <c r="G5" s="73"/>
      <c r="H5" s="46" t="s">
        <v>2</v>
      </c>
    </row>
    <row r="6" spans="1:8" ht="21" customHeight="1" x14ac:dyDescent="0.25">
      <c r="A6" s="355" t="s">
        <v>464</v>
      </c>
      <c r="B6" s="286" t="s">
        <v>465</v>
      </c>
      <c r="C6" s="373" t="s">
        <v>4</v>
      </c>
      <c r="D6" s="374"/>
      <c r="E6" s="374"/>
      <c r="F6" s="375"/>
      <c r="G6" s="286" t="s">
        <v>617</v>
      </c>
      <c r="H6" s="286" t="s">
        <v>636</v>
      </c>
    </row>
    <row r="7" spans="1:8" ht="21" x14ac:dyDescent="0.25">
      <c r="A7" s="355"/>
      <c r="B7" s="286"/>
      <c r="C7" s="38" t="s">
        <v>5</v>
      </c>
      <c r="D7" s="38" t="s">
        <v>6</v>
      </c>
      <c r="E7" s="38" t="s">
        <v>7</v>
      </c>
      <c r="F7" s="4" t="s">
        <v>8</v>
      </c>
      <c r="G7" s="286"/>
      <c r="H7" s="286"/>
    </row>
    <row r="8" spans="1:8" x14ac:dyDescent="0.25">
      <c r="A8" s="208">
        <v>1</v>
      </c>
      <c r="B8" s="4">
        <v>2</v>
      </c>
      <c r="C8" s="4">
        <v>3</v>
      </c>
      <c r="D8" s="4">
        <v>4</v>
      </c>
      <c r="E8" s="4">
        <v>5</v>
      </c>
      <c r="F8" s="4">
        <v>6</v>
      </c>
      <c r="G8" s="195">
        <v>7</v>
      </c>
      <c r="H8" s="195">
        <v>8</v>
      </c>
    </row>
    <row r="9" spans="1:8" x14ac:dyDescent="0.25">
      <c r="A9" s="286" t="s">
        <v>174</v>
      </c>
      <c r="B9" s="286"/>
      <c r="C9" s="286"/>
      <c r="D9" s="286"/>
      <c r="E9" s="286"/>
      <c r="F9" s="286"/>
      <c r="G9" s="73"/>
      <c r="H9" s="60"/>
    </row>
    <row r="10" spans="1:8" x14ac:dyDescent="0.25">
      <c r="A10" s="275" t="s">
        <v>9</v>
      </c>
      <c r="B10" s="6" t="s">
        <v>10</v>
      </c>
      <c r="C10" s="8"/>
      <c r="D10" s="8"/>
      <c r="E10" s="8"/>
      <c r="F10" s="8"/>
      <c r="G10" s="73"/>
      <c r="H10" s="60"/>
    </row>
    <row r="11" spans="1:8" x14ac:dyDescent="0.25">
      <c r="A11" s="276" t="s">
        <v>534</v>
      </c>
      <c r="B11" s="9" t="s">
        <v>11</v>
      </c>
      <c r="C11" s="11"/>
      <c r="D11" s="11"/>
      <c r="E11" s="11"/>
      <c r="F11" s="11"/>
      <c r="G11" s="73"/>
      <c r="H11" s="60"/>
    </row>
    <row r="12" spans="1:8" x14ac:dyDescent="0.25">
      <c r="A12" s="276" t="s">
        <v>595</v>
      </c>
      <c r="B12" s="9" t="s">
        <v>12</v>
      </c>
      <c r="C12" s="11"/>
      <c r="D12" s="11"/>
      <c r="E12" s="11"/>
      <c r="F12" s="11"/>
      <c r="G12" s="73"/>
      <c r="H12" s="60"/>
    </row>
    <row r="13" spans="1:8" ht="22.5" x14ac:dyDescent="0.25">
      <c r="A13" s="276" t="s">
        <v>535</v>
      </c>
      <c r="B13" s="9" t="s">
        <v>13</v>
      </c>
      <c r="C13" s="11"/>
      <c r="D13" s="11"/>
      <c r="E13" s="11"/>
      <c r="F13" s="11"/>
      <c r="G13" s="73"/>
      <c r="H13" s="60"/>
    </row>
    <row r="14" spans="1:8" x14ac:dyDescent="0.25">
      <c r="A14" s="276" t="s">
        <v>536</v>
      </c>
      <c r="B14" s="9" t="s">
        <v>14</v>
      </c>
      <c r="C14" s="11"/>
      <c r="D14" s="11"/>
      <c r="E14" s="11"/>
      <c r="F14" s="11"/>
      <c r="G14" s="73"/>
      <c r="H14" s="60"/>
    </row>
    <row r="15" spans="1:8" x14ac:dyDescent="0.25">
      <c r="A15" s="276" t="s">
        <v>537</v>
      </c>
      <c r="B15" s="9" t="s">
        <v>15</v>
      </c>
      <c r="C15" s="11"/>
      <c r="D15" s="11"/>
      <c r="E15" s="11"/>
      <c r="F15" s="11"/>
      <c r="G15" s="73"/>
      <c r="H15" s="60"/>
    </row>
    <row r="16" spans="1:8" x14ac:dyDescent="0.25">
      <c r="A16" s="276" t="s">
        <v>538</v>
      </c>
      <c r="B16" s="9" t="s">
        <v>16</v>
      </c>
      <c r="C16" s="11"/>
      <c r="D16" s="11"/>
      <c r="E16" s="11"/>
      <c r="F16" s="11"/>
      <c r="G16" s="73"/>
      <c r="H16" s="60"/>
    </row>
    <row r="17" spans="1:9" x14ac:dyDescent="0.25">
      <c r="A17" s="276"/>
      <c r="B17" s="48"/>
      <c r="C17" s="50"/>
      <c r="D17" s="50"/>
      <c r="E17" s="50"/>
      <c r="F17" s="50"/>
      <c r="G17" s="73"/>
      <c r="H17" s="60"/>
    </row>
    <row r="18" spans="1:9" ht="21" x14ac:dyDescent="0.25">
      <c r="A18" s="275" t="s">
        <v>17</v>
      </c>
      <c r="B18" s="6" t="s">
        <v>18</v>
      </c>
      <c r="C18" s="7">
        <v>468739741</v>
      </c>
      <c r="D18" s="8"/>
      <c r="E18" s="7">
        <v>231871206</v>
      </c>
      <c r="F18" s="7">
        <v>700610947</v>
      </c>
      <c r="G18" s="51">
        <f>+G19+G20+G21+G22+G23</f>
        <v>700610947</v>
      </c>
      <c r="H18" s="51">
        <f>+H19+H20+H21+H22+H23</f>
        <v>2844624</v>
      </c>
    </row>
    <row r="19" spans="1:9" x14ac:dyDescent="0.25">
      <c r="A19" s="276" t="s">
        <v>540</v>
      </c>
      <c r="B19" s="9" t="s">
        <v>19</v>
      </c>
      <c r="C19" s="11"/>
      <c r="D19" s="11"/>
      <c r="E19" s="11"/>
      <c r="F19" s="11"/>
      <c r="G19" s="73">
        <f>+'9.2 melléklet bevétel'!I18+'9.3 melléklet'!G18+' 9.4 melléklet'!G19+'9.5 melléklet'!G18+'9.6 melléklet'!G18+'9.7 melléklet'!G20</f>
        <v>0</v>
      </c>
      <c r="H19" s="60"/>
    </row>
    <row r="20" spans="1:9" x14ac:dyDescent="0.25">
      <c r="A20" s="276" t="s">
        <v>541</v>
      </c>
      <c r="B20" s="9" t="s">
        <v>20</v>
      </c>
      <c r="C20" s="11"/>
      <c r="D20" s="11"/>
      <c r="E20" s="11"/>
      <c r="F20" s="11"/>
      <c r="G20" s="73">
        <f>+'9.2 melléklet bevétel'!I19+'9.3 melléklet'!G19+' 9.4 melléklet'!G20+'9.5 melléklet'!G19+'9.6 melléklet'!G19+'9.7 melléklet'!G21</f>
        <v>0</v>
      </c>
      <c r="H20" s="60"/>
    </row>
    <row r="21" spans="1:9" ht="22.5" x14ac:dyDescent="0.25">
      <c r="A21" s="276" t="s">
        <v>542</v>
      </c>
      <c r="B21" s="9" t="s">
        <v>466</v>
      </c>
      <c r="C21" s="11"/>
      <c r="D21" s="11"/>
      <c r="E21" s="11"/>
      <c r="F21" s="11"/>
      <c r="G21" s="73">
        <f>+'9.2 melléklet bevétel'!I20+'9.3 melléklet'!G20+' 9.4 melléklet'!G21+'9.5 melléklet'!G20+'9.6 melléklet'!G20+'9.7 melléklet'!G22</f>
        <v>0</v>
      </c>
      <c r="H21" s="60"/>
    </row>
    <row r="22" spans="1:9" ht="22.5" x14ac:dyDescent="0.25">
      <c r="A22" s="276" t="s">
        <v>543</v>
      </c>
      <c r="B22" s="9" t="s">
        <v>467</v>
      </c>
      <c r="C22" s="11"/>
      <c r="D22" s="11"/>
      <c r="E22" s="11"/>
      <c r="F22" s="11"/>
      <c r="G22" s="73">
        <f>+'9.2 melléklet bevétel'!I21+'9.3 melléklet'!G21+' 9.4 melléklet'!G22+'9.5 melléklet'!G21+'9.6 melléklet'!G21+'9.7 melléklet'!G23</f>
        <v>0</v>
      </c>
      <c r="H22" s="60"/>
    </row>
    <row r="23" spans="1:9" x14ac:dyDescent="0.25">
      <c r="A23" s="276" t="s">
        <v>544</v>
      </c>
      <c r="B23" s="9" t="s">
        <v>23</v>
      </c>
      <c r="C23" s="10">
        <v>468739741</v>
      </c>
      <c r="D23" s="11"/>
      <c r="E23" s="10">
        <v>231871206</v>
      </c>
      <c r="F23" s="10">
        <v>700610947</v>
      </c>
      <c r="G23" s="49">
        <f>+'9.2 melléklet bevétel'!I22+'9.3 melléklet'!G22+' 9.4 melléklet'!G23+'9.5 melléklet'!G22+'9.6 melléklet'!G22+'9.7 melléklet'!G24</f>
        <v>700610947</v>
      </c>
      <c r="H23" s="49">
        <f>+'9.2 melléklet bevétel'!J22+'9.3 melléklet'!H22+' 9.4 melléklet'!H23+'9.5 melléklet'!H22+'9.6 melléklet'!H22+'9.7 melléklet'!H24</f>
        <v>2844624</v>
      </c>
      <c r="I23" s="55" t="s">
        <v>499</v>
      </c>
    </row>
    <row r="24" spans="1:9" x14ac:dyDescent="0.25">
      <c r="A24" s="276" t="s">
        <v>545</v>
      </c>
      <c r="B24" s="9" t="s">
        <v>24</v>
      </c>
      <c r="C24" s="11"/>
      <c r="D24" s="11"/>
      <c r="E24" s="11"/>
      <c r="F24" s="11"/>
      <c r="G24" s="73"/>
      <c r="H24" s="60"/>
    </row>
    <row r="25" spans="1:9" ht="21" x14ac:dyDescent="0.25">
      <c r="A25" s="275" t="s">
        <v>25</v>
      </c>
      <c r="B25" s="6" t="s">
        <v>26</v>
      </c>
      <c r="C25" s="8"/>
      <c r="D25" s="8"/>
      <c r="E25" s="8"/>
      <c r="F25" s="8"/>
      <c r="G25" s="73"/>
      <c r="H25" s="60"/>
    </row>
    <row r="26" spans="1:9" x14ac:dyDescent="0.25">
      <c r="A26" s="276" t="s">
        <v>546</v>
      </c>
      <c r="B26" s="9" t="s">
        <v>27</v>
      </c>
      <c r="C26" s="11"/>
      <c r="D26" s="11"/>
      <c r="E26" s="11"/>
      <c r="F26" s="11"/>
      <c r="G26" s="73"/>
      <c r="H26" s="60"/>
    </row>
    <row r="27" spans="1:9" ht="22.5" x14ac:dyDescent="0.25">
      <c r="A27" s="276" t="s">
        <v>547</v>
      </c>
      <c r="B27" s="9" t="s">
        <v>28</v>
      </c>
      <c r="C27" s="11"/>
      <c r="D27" s="11"/>
      <c r="E27" s="11"/>
      <c r="F27" s="11"/>
      <c r="G27" s="73"/>
      <c r="H27" s="60"/>
    </row>
    <row r="28" spans="1:9" ht="22.5" x14ac:dyDescent="0.25">
      <c r="A28" s="276" t="s">
        <v>548</v>
      </c>
      <c r="B28" s="9" t="s">
        <v>468</v>
      </c>
      <c r="C28" s="11"/>
      <c r="D28" s="11"/>
      <c r="E28" s="11"/>
      <c r="F28" s="11"/>
      <c r="G28" s="73"/>
      <c r="H28" s="60"/>
    </row>
    <row r="29" spans="1:9" ht="22.5" x14ac:dyDescent="0.25">
      <c r="A29" s="276" t="s">
        <v>549</v>
      </c>
      <c r="B29" s="9" t="s">
        <v>469</v>
      </c>
      <c r="C29" s="11"/>
      <c r="D29" s="11"/>
      <c r="E29" s="11"/>
      <c r="F29" s="11"/>
      <c r="G29" s="73"/>
      <c r="H29" s="60"/>
    </row>
    <row r="30" spans="1:9" x14ac:dyDescent="0.25">
      <c r="A30" s="276" t="s">
        <v>550</v>
      </c>
      <c r="B30" s="9" t="s">
        <v>31</v>
      </c>
      <c r="C30" s="11"/>
      <c r="D30" s="11"/>
      <c r="E30" s="11"/>
      <c r="F30" s="11"/>
      <c r="G30" s="73"/>
      <c r="H30" s="60"/>
    </row>
    <row r="31" spans="1:9" x14ac:dyDescent="0.25">
      <c r="A31" s="276" t="s">
        <v>551</v>
      </c>
      <c r="B31" s="9" t="s">
        <v>32</v>
      </c>
      <c r="C31" s="11"/>
      <c r="D31" s="11"/>
      <c r="E31" s="11"/>
      <c r="F31" s="11"/>
      <c r="G31" s="73"/>
      <c r="H31" s="60"/>
    </row>
    <row r="32" spans="1:9" x14ac:dyDescent="0.25">
      <c r="A32" s="275" t="s">
        <v>33</v>
      </c>
      <c r="B32" s="6" t="s">
        <v>34</v>
      </c>
      <c r="C32" s="8"/>
      <c r="D32" s="8"/>
      <c r="E32" s="8"/>
      <c r="F32" s="8"/>
      <c r="G32" s="73"/>
      <c r="H32" s="60"/>
    </row>
    <row r="33" spans="1:8" x14ac:dyDescent="0.25">
      <c r="A33" s="276" t="s">
        <v>552</v>
      </c>
      <c r="B33" s="9" t="s">
        <v>35</v>
      </c>
      <c r="C33" s="11"/>
      <c r="D33" s="11"/>
      <c r="E33" s="11"/>
      <c r="F33" s="11"/>
      <c r="G33" s="73"/>
      <c r="H33" s="60"/>
    </row>
    <row r="34" spans="1:8" x14ac:dyDescent="0.25">
      <c r="A34" s="276" t="s">
        <v>553</v>
      </c>
      <c r="B34" s="9" t="s">
        <v>36</v>
      </c>
      <c r="C34" s="11"/>
      <c r="D34" s="11"/>
      <c r="E34" s="11"/>
      <c r="F34" s="11"/>
      <c r="G34" s="73"/>
      <c r="H34" s="60"/>
    </row>
    <row r="35" spans="1:8" x14ac:dyDescent="0.25">
      <c r="A35" s="276" t="s">
        <v>554</v>
      </c>
      <c r="B35" s="9" t="s">
        <v>37</v>
      </c>
      <c r="C35" s="11"/>
      <c r="D35" s="11"/>
      <c r="E35" s="11"/>
      <c r="F35" s="11"/>
      <c r="G35" s="73"/>
      <c r="H35" s="60"/>
    </row>
    <row r="36" spans="1:8" x14ac:dyDescent="0.25">
      <c r="A36" s="276" t="s">
        <v>555</v>
      </c>
      <c r="B36" s="9" t="s">
        <v>38</v>
      </c>
      <c r="C36" s="11"/>
      <c r="D36" s="11"/>
      <c r="E36" s="11"/>
      <c r="F36" s="11"/>
      <c r="G36" s="73"/>
      <c r="H36" s="60"/>
    </row>
    <row r="37" spans="1:8" x14ac:dyDescent="0.25">
      <c r="A37" s="276" t="s">
        <v>556</v>
      </c>
      <c r="B37" s="9" t="s">
        <v>39</v>
      </c>
      <c r="C37" s="11"/>
      <c r="D37" s="11"/>
      <c r="E37" s="11"/>
      <c r="F37" s="11"/>
      <c r="G37" s="73"/>
      <c r="H37" s="60"/>
    </row>
    <row r="38" spans="1:8" x14ac:dyDescent="0.25">
      <c r="A38" s="276" t="s">
        <v>557</v>
      </c>
      <c r="B38" s="9" t="s">
        <v>40</v>
      </c>
      <c r="C38" s="11"/>
      <c r="D38" s="11"/>
      <c r="E38" s="11"/>
      <c r="F38" s="11"/>
      <c r="G38" s="73"/>
      <c r="H38" s="60"/>
    </row>
    <row r="39" spans="1:8" x14ac:dyDescent="0.25">
      <c r="A39" s="275" t="s">
        <v>41</v>
      </c>
      <c r="B39" s="6" t="s">
        <v>42</v>
      </c>
      <c r="C39" s="7">
        <v>45921000</v>
      </c>
      <c r="D39" s="8"/>
      <c r="E39" s="7">
        <v>5590000</v>
      </c>
      <c r="F39" s="7">
        <v>51511000</v>
      </c>
      <c r="G39" s="51">
        <f>SUM(G40:G49)</f>
        <v>51511000</v>
      </c>
      <c r="H39" s="51">
        <f>SUM(H40:H49)</f>
        <v>51643604</v>
      </c>
    </row>
    <row r="40" spans="1:8" x14ac:dyDescent="0.25">
      <c r="A40" s="276" t="s">
        <v>558</v>
      </c>
      <c r="B40" s="9" t="s">
        <v>43</v>
      </c>
      <c r="C40" s="11"/>
      <c r="D40" s="11"/>
      <c r="E40" s="11"/>
      <c r="F40" s="11"/>
      <c r="G40" s="49">
        <f>+'9.2 melléklet bevétel'!I39+'9.3 melléklet'!G39+' 9.4 melléklet'!G40+'9.5 melléklet'!G39+'9.6 melléklet'!G39+'9.7 melléklet'!G41</f>
        <v>0</v>
      </c>
      <c r="H40" s="49">
        <f>+'9.2 melléklet bevétel'!J39+'9.3 melléklet'!H39+' 9.4 melléklet'!H40+'9.5 melléklet'!H39+'9.6 melléklet'!H39+'9.7 melléklet'!H41</f>
        <v>0</v>
      </c>
    </row>
    <row r="41" spans="1:8" x14ac:dyDescent="0.25">
      <c r="A41" s="276" t="s">
        <v>559</v>
      </c>
      <c r="B41" s="9" t="s">
        <v>44</v>
      </c>
      <c r="C41" s="10">
        <v>10640000</v>
      </c>
      <c r="D41" s="11"/>
      <c r="E41" s="10">
        <v>500000</v>
      </c>
      <c r="F41" s="10">
        <v>11140000</v>
      </c>
      <c r="G41" s="49">
        <f>+'9.2 melléklet bevétel'!I40+'9.3 melléklet'!G40+' 9.4 melléklet'!G41+'9.5 melléklet'!G40+'9.6 melléklet'!G40+'9.7 melléklet'!G42</f>
        <v>11140000</v>
      </c>
      <c r="H41" s="49">
        <f>+'9.2 melléklet bevétel'!J40+'9.3 melléklet'!H40+' 9.4 melléklet'!H41+'9.5 melléklet'!H40+'9.6 melléklet'!H40+'9.7 melléklet'!H42</f>
        <v>11028251</v>
      </c>
    </row>
    <row r="42" spans="1:8" x14ac:dyDescent="0.25">
      <c r="A42" s="276" t="s">
        <v>560</v>
      </c>
      <c r="B42" s="9" t="s">
        <v>45</v>
      </c>
      <c r="C42" s="11"/>
      <c r="D42" s="11"/>
      <c r="E42" s="10">
        <v>4000000</v>
      </c>
      <c r="F42" s="10">
        <v>4000000</v>
      </c>
      <c r="G42" s="49">
        <f>+'9.2 melléklet bevétel'!I41+'9.3 melléklet'!G41+' 9.4 melléklet'!G42+'9.5 melléklet'!G41+'9.6 melléklet'!G41+'9.7 melléklet'!G43</f>
        <v>4000000</v>
      </c>
      <c r="H42" s="49">
        <f>+'9.2 melléklet bevétel'!J41+'9.3 melléklet'!H41+' 9.4 melléklet'!H42+'9.5 melléklet'!H41+'9.6 melléklet'!H41+'9.7 melléklet'!H43</f>
        <v>4000000</v>
      </c>
    </row>
    <row r="43" spans="1:8" x14ac:dyDescent="0.25">
      <c r="A43" s="276" t="s">
        <v>561</v>
      </c>
      <c r="B43" s="9" t="s">
        <v>46</v>
      </c>
      <c r="C43" s="10">
        <v>2600000</v>
      </c>
      <c r="D43" s="11"/>
      <c r="E43" s="11"/>
      <c r="F43" s="10">
        <v>2600000</v>
      </c>
      <c r="G43" s="49">
        <f>+'9.2 melléklet bevétel'!I42+'9.3 melléklet'!G42+' 9.4 melléklet'!G43+'9.5 melléklet'!G42+'9.6 melléklet'!G42+'9.7 melléklet'!G44</f>
        <v>2600000</v>
      </c>
      <c r="H43" s="49">
        <f>+'9.2 melléklet bevétel'!J42+'9.3 melléklet'!H42+' 9.4 melléklet'!H43+'9.5 melléklet'!H42+'9.6 melléklet'!H42+'9.7 melléklet'!H44</f>
        <v>2600000</v>
      </c>
    </row>
    <row r="44" spans="1:8" x14ac:dyDescent="0.25">
      <c r="A44" s="276" t="s">
        <v>562</v>
      </c>
      <c r="B44" s="9" t="s">
        <v>47</v>
      </c>
      <c r="C44" s="10">
        <v>28200000</v>
      </c>
      <c r="D44" s="11"/>
      <c r="E44" s="11"/>
      <c r="F44" s="10">
        <v>28200000</v>
      </c>
      <c r="G44" s="49">
        <f>+'9.2 melléklet bevétel'!I43+'9.3 melléklet'!G43+' 9.4 melléklet'!G44+'9.5 melléklet'!G43+'9.6 melléklet'!G43+'9.7 melléklet'!G45</f>
        <v>28200000</v>
      </c>
      <c r="H44" s="49">
        <f>+'9.2 melléklet bevétel'!J43+'9.3 melléklet'!H43+' 9.4 melléklet'!H44+'9.5 melléklet'!H43+'9.6 melléklet'!H43+'9.7 melléklet'!H45</f>
        <v>28200000</v>
      </c>
    </row>
    <row r="45" spans="1:8" x14ac:dyDescent="0.25">
      <c r="A45" s="276" t="s">
        <v>563</v>
      </c>
      <c r="B45" s="9" t="s">
        <v>48</v>
      </c>
      <c r="C45" s="10">
        <v>4450000</v>
      </c>
      <c r="D45" s="11"/>
      <c r="E45" s="10">
        <v>1080000</v>
      </c>
      <c r="F45" s="10">
        <v>5530000</v>
      </c>
      <c r="G45" s="49">
        <f>+'9.2 melléklet bevétel'!I44+'9.3 melléklet'!G44+' 9.4 melléklet'!G45+'9.5 melléklet'!G44+'9.6 melléklet'!G44+'9.7 melléklet'!G46</f>
        <v>5530000</v>
      </c>
      <c r="H45" s="49">
        <f>+'9.2 melléklet bevétel'!J44+'9.3 melléklet'!H44+' 9.4 melléklet'!H45+'9.5 melléklet'!H44+'9.6 melléklet'!H44+'9.7 melléklet'!H46</f>
        <v>5647145</v>
      </c>
    </row>
    <row r="46" spans="1:8" x14ac:dyDescent="0.25">
      <c r="A46" s="276" t="s">
        <v>564</v>
      </c>
      <c r="B46" s="9" t="s">
        <v>49</v>
      </c>
      <c r="C46" s="11"/>
      <c r="D46" s="11"/>
      <c r="E46" s="11"/>
      <c r="F46" s="11"/>
      <c r="G46" s="49">
        <f>+'9.2 melléklet bevétel'!I45+'9.3 melléklet'!G45+' 9.4 melléklet'!G46+'9.5 melléklet'!G45+'9.6 melléklet'!G45+'9.7 melléklet'!G47</f>
        <v>0</v>
      </c>
      <c r="H46" s="49">
        <f>+'9.2 melléklet bevétel'!J45+'9.3 melléklet'!H45+' 9.4 melléklet'!H46+'9.5 melléklet'!H45+'9.6 melléklet'!H45+'9.7 melléklet'!H47</f>
        <v>0</v>
      </c>
    </row>
    <row r="47" spans="1:8" x14ac:dyDescent="0.25">
      <c r="A47" s="276" t="s">
        <v>565</v>
      </c>
      <c r="B47" s="9" t="s">
        <v>50</v>
      </c>
      <c r="C47" s="10">
        <v>1000</v>
      </c>
      <c r="D47" s="11"/>
      <c r="E47" s="10">
        <v>1000</v>
      </c>
      <c r="F47" s="10">
        <v>2000</v>
      </c>
      <c r="G47" s="49">
        <f>+'9.2 melléklet bevétel'!I46+'9.3 melléklet'!G46+' 9.4 melléklet'!G47+'9.5 melléklet'!G46+'9.6 melléklet'!G46+'9.7 melléklet'!G48</f>
        <v>2000</v>
      </c>
      <c r="H47" s="49">
        <f>+'9.2 melléklet bevétel'!J46+'9.3 melléklet'!H46+' 9.4 melléklet'!H47+'9.5 melléklet'!H46+'9.6 melléklet'!H46+'9.7 melléklet'!H48</f>
        <v>2385</v>
      </c>
    </row>
    <row r="48" spans="1:8" x14ac:dyDescent="0.25">
      <c r="A48" s="276" t="s">
        <v>566</v>
      </c>
      <c r="B48" s="9" t="s">
        <v>51</v>
      </c>
      <c r="C48" s="11"/>
      <c r="D48" s="11"/>
      <c r="E48" s="11"/>
      <c r="F48" s="11"/>
      <c r="G48" s="49">
        <f>+'9.2 melléklet bevétel'!I47+'9.3 melléklet'!G47+' 9.4 melléklet'!G48+'9.5 melléklet'!G47+'9.6 melléklet'!G47+'9.7 melléklet'!G49</f>
        <v>0</v>
      </c>
      <c r="H48" s="49">
        <f>+'9.2 melléklet bevétel'!J47+'9.3 melléklet'!H47+' 9.4 melléklet'!H48+'9.5 melléklet'!H47+'9.6 melléklet'!H47+'9.7 melléklet'!H49</f>
        <v>0</v>
      </c>
    </row>
    <row r="49" spans="1:8" x14ac:dyDescent="0.25">
      <c r="A49" s="276" t="s">
        <v>567</v>
      </c>
      <c r="B49" s="9" t="s">
        <v>52</v>
      </c>
      <c r="C49" s="10">
        <v>30000</v>
      </c>
      <c r="D49" s="11"/>
      <c r="E49" s="10">
        <v>9000</v>
      </c>
      <c r="F49" s="10">
        <v>39000</v>
      </c>
      <c r="G49" s="49">
        <f>+'9.2 melléklet bevétel'!I48+'9.3 melléklet'!G48+' 9.4 melléklet'!G49+'9.5 melléklet'!G48+'9.6 melléklet'!G48+'9.7 melléklet'!G50</f>
        <v>39000</v>
      </c>
      <c r="H49" s="49">
        <f>+'9.2 melléklet bevétel'!J48+'9.3 melléklet'!H48+' 9.4 melléklet'!H49+'9.5 melléklet'!H48+'9.6 melléklet'!H48+'9.7 melléklet'!H50</f>
        <v>165823</v>
      </c>
    </row>
    <row r="50" spans="1:8" x14ac:dyDescent="0.25">
      <c r="A50" s="275" t="s">
        <v>53</v>
      </c>
      <c r="B50" s="6" t="s">
        <v>54</v>
      </c>
      <c r="C50" s="8"/>
      <c r="D50" s="8"/>
      <c r="E50" s="8"/>
      <c r="F50" s="8"/>
      <c r="G50" s="49" t="s">
        <v>499</v>
      </c>
      <c r="H50" s="60"/>
    </row>
    <row r="51" spans="1:8" x14ac:dyDescent="0.25">
      <c r="A51" s="276" t="s">
        <v>568</v>
      </c>
      <c r="B51" s="9" t="s">
        <v>55</v>
      </c>
      <c r="C51" s="11"/>
      <c r="D51" s="11"/>
      <c r="E51" s="11"/>
      <c r="F51" s="11"/>
      <c r="G51" s="49"/>
      <c r="H51" s="60"/>
    </row>
    <row r="52" spans="1:8" x14ac:dyDescent="0.25">
      <c r="A52" s="276" t="s">
        <v>569</v>
      </c>
      <c r="B52" s="9" t="s">
        <v>56</v>
      </c>
      <c r="C52" s="11"/>
      <c r="D52" s="11"/>
      <c r="E52" s="11"/>
      <c r="F52" s="11"/>
      <c r="G52" s="49"/>
      <c r="H52" s="60"/>
    </row>
    <row r="53" spans="1:8" x14ac:dyDescent="0.25">
      <c r="A53" s="276" t="s">
        <v>570</v>
      </c>
      <c r="B53" s="9" t="s">
        <v>57</v>
      </c>
      <c r="C53" s="11"/>
      <c r="D53" s="11"/>
      <c r="E53" s="11"/>
      <c r="F53" s="11"/>
      <c r="G53" s="49"/>
      <c r="H53" s="60"/>
    </row>
    <row r="54" spans="1:8" x14ac:dyDescent="0.25">
      <c r="A54" s="276" t="s">
        <v>571</v>
      </c>
      <c r="B54" s="9" t="s">
        <v>58</v>
      </c>
      <c r="C54" s="11"/>
      <c r="D54" s="11"/>
      <c r="E54" s="11"/>
      <c r="F54" s="11"/>
      <c r="G54" s="49"/>
      <c r="H54" s="60"/>
    </row>
    <row r="55" spans="1:8" x14ac:dyDescent="0.25">
      <c r="A55" s="276" t="s">
        <v>572</v>
      </c>
      <c r="B55" s="9" t="s">
        <v>59</v>
      </c>
      <c r="C55" s="11"/>
      <c r="D55" s="11"/>
      <c r="E55" s="11"/>
      <c r="F55" s="11"/>
      <c r="G55" s="49"/>
      <c r="H55" s="60"/>
    </row>
    <row r="56" spans="1:8" x14ac:dyDescent="0.25">
      <c r="A56" s="275" t="s">
        <v>60</v>
      </c>
      <c r="B56" s="6" t="s">
        <v>61</v>
      </c>
      <c r="C56" s="8"/>
      <c r="D56" s="8"/>
      <c r="E56" s="8"/>
      <c r="F56" s="8"/>
      <c r="G56" s="73">
        <f>+'9.2 melléklet bevétel'!I54+'9.3 melléklet'!G54+' 9.4 melléklet'!G55+'9.5 melléklet'!G54+'9.6 melléklet'!G54+'9.7 melléklet'!G56</f>
        <v>0</v>
      </c>
      <c r="H56" s="51">
        <v>80000</v>
      </c>
    </row>
    <row r="57" spans="1:8" ht="22.5" x14ac:dyDescent="0.25">
      <c r="A57" s="276" t="s">
        <v>573</v>
      </c>
      <c r="B57" s="9" t="s">
        <v>62</v>
      </c>
      <c r="C57" s="11"/>
      <c r="D57" s="11"/>
      <c r="E57" s="11"/>
      <c r="F57" s="11"/>
      <c r="G57" s="73">
        <f>+'9.2 melléklet bevétel'!I55+'9.3 melléklet'!G55+' 9.4 melléklet'!G56+'9.5 melléklet'!G55+'9.6 melléklet'!G55+'9.7 melléklet'!G57</f>
        <v>0</v>
      </c>
      <c r="H57" s="60"/>
    </row>
    <row r="58" spans="1:8" ht="22.5" x14ac:dyDescent="0.25">
      <c r="A58" s="276" t="s">
        <v>574</v>
      </c>
      <c r="B58" s="9" t="s">
        <v>63</v>
      </c>
      <c r="C58" s="11"/>
      <c r="D58" s="11"/>
      <c r="E58" s="11"/>
      <c r="F58" s="11"/>
      <c r="G58" s="73">
        <f>+'9.2 melléklet bevétel'!I56+'9.3 melléklet'!G56+' 9.4 melléklet'!G57+'9.5 melléklet'!G56+'9.6 melléklet'!G56+'9.7 melléklet'!G58</f>
        <v>0</v>
      </c>
      <c r="H58" s="60"/>
    </row>
    <row r="59" spans="1:8" x14ac:dyDescent="0.25">
      <c r="A59" s="276" t="s">
        <v>575</v>
      </c>
      <c r="B59" s="9" t="s">
        <v>64</v>
      </c>
      <c r="C59" s="11"/>
      <c r="D59" s="11"/>
      <c r="E59" s="11"/>
      <c r="F59" s="11"/>
      <c r="G59" s="73"/>
      <c r="H59" s="49">
        <v>80000</v>
      </c>
    </row>
    <row r="60" spans="1:8" x14ac:dyDescent="0.25">
      <c r="A60" s="276" t="s">
        <v>576</v>
      </c>
      <c r="B60" s="9" t="s">
        <v>65</v>
      </c>
      <c r="C60" s="11"/>
      <c r="D60" s="11"/>
      <c r="E60" s="11"/>
      <c r="F60" s="11"/>
      <c r="G60" s="73">
        <f>+'9.2 melléklet bevétel'!I58+'9.3 melléklet'!G58+' 9.4 melléklet'!G59+'9.5 melléklet'!G58+'9.6 melléklet'!G58+'9.7 melléklet'!G60</f>
        <v>0</v>
      </c>
      <c r="H60" s="60"/>
    </row>
    <row r="61" spans="1:8" x14ac:dyDescent="0.25">
      <c r="A61" s="275" t="s">
        <v>66</v>
      </c>
      <c r="B61" s="6" t="s">
        <v>67</v>
      </c>
      <c r="C61" s="8"/>
      <c r="D61" s="8"/>
      <c r="E61" s="8"/>
      <c r="F61" s="8"/>
      <c r="G61" s="73">
        <f>+'9.2 melléklet bevétel'!I59+'9.3 melléklet'!G59+' 9.4 melléklet'!G60+'9.5 melléklet'!G59+'9.6 melléklet'!G59+'9.7 melléklet'!G61</f>
        <v>0</v>
      </c>
      <c r="H61" s="60"/>
    </row>
    <row r="62" spans="1:8" ht="22.5" x14ac:dyDescent="0.25">
      <c r="A62" s="276" t="s">
        <v>577</v>
      </c>
      <c r="B62" s="9" t="s">
        <v>68</v>
      </c>
      <c r="C62" s="11"/>
      <c r="D62" s="11"/>
      <c r="E62" s="11"/>
      <c r="F62" s="11"/>
      <c r="G62" s="73">
        <f>+'9.2 melléklet bevétel'!I60+'9.3 melléklet'!G60+' 9.4 melléklet'!G61+'9.5 melléklet'!G60+'9.6 melléklet'!G60+'9.7 melléklet'!G62</f>
        <v>0</v>
      </c>
      <c r="H62" s="60"/>
    </row>
    <row r="63" spans="1:8" ht="22.5" x14ac:dyDescent="0.25">
      <c r="A63" s="276" t="s">
        <v>578</v>
      </c>
      <c r="B63" s="9" t="s">
        <v>69</v>
      </c>
      <c r="C63" s="11"/>
      <c r="D63" s="11"/>
      <c r="E63" s="11"/>
      <c r="F63" s="11"/>
      <c r="G63" s="73">
        <f>+'9.2 melléklet bevétel'!I61+'9.3 melléklet'!G61+' 9.4 melléklet'!G62+'9.5 melléklet'!G61+'9.6 melléklet'!G61+'9.7 melléklet'!G63</f>
        <v>0</v>
      </c>
      <c r="H63" s="60"/>
    </row>
    <row r="64" spans="1:8" x14ac:dyDescent="0.25">
      <c r="A64" s="276" t="s">
        <v>579</v>
      </c>
      <c r="B64" s="9" t="s">
        <v>70</v>
      </c>
      <c r="C64" s="11"/>
      <c r="D64" s="11"/>
      <c r="E64" s="11"/>
      <c r="F64" s="11"/>
      <c r="G64" s="73">
        <f>+'9.2 melléklet bevétel'!I62+'9.3 melléklet'!G62+' 9.4 melléklet'!G63+'9.5 melléklet'!G62+'9.6 melléklet'!G62+'9.7 melléklet'!G64</f>
        <v>0</v>
      </c>
      <c r="H64" s="60"/>
    </row>
    <row r="65" spans="1:9" x14ac:dyDescent="0.25">
      <c r="A65" s="276" t="s">
        <v>580</v>
      </c>
      <c r="B65" s="9" t="s">
        <v>71</v>
      </c>
      <c r="C65" s="11"/>
      <c r="D65" s="11"/>
      <c r="E65" s="11"/>
      <c r="F65" s="11"/>
      <c r="G65" s="73"/>
      <c r="H65" s="60"/>
    </row>
    <row r="66" spans="1:9" x14ac:dyDescent="0.25">
      <c r="A66" s="275" t="s">
        <v>72</v>
      </c>
      <c r="B66" s="6" t="s">
        <v>73</v>
      </c>
      <c r="C66" s="7">
        <v>514660741</v>
      </c>
      <c r="D66" s="8"/>
      <c r="E66" s="7">
        <v>237461206</v>
      </c>
      <c r="F66" s="7">
        <v>752121947</v>
      </c>
      <c r="G66" s="51">
        <f>+G18+G39+G56+G61</f>
        <v>752121947</v>
      </c>
      <c r="H66" s="51">
        <f>+H18+H39+H56+H61</f>
        <v>54568228</v>
      </c>
      <c r="I66" s="55"/>
    </row>
    <row r="67" spans="1:9" ht="21" x14ac:dyDescent="0.25">
      <c r="A67" s="275" t="s">
        <v>470</v>
      </c>
      <c r="B67" s="6" t="s">
        <v>75</v>
      </c>
      <c r="C67" s="8"/>
      <c r="D67" s="8"/>
      <c r="E67" s="8"/>
      <c r="F67" s="8"/>
      <c r="G67" s="73"/>
      <c r="H67" s="60"/>
      <c r="I67" s="72"/>
    </row>
    <row r="68" spans="1:9" x14ac:dyDescent="0.25">
      <c r="A68" s="276" t="s">
        <v>633</v>
      </c>
      <c r="B68" s="9" t="s">
        <v>76</v>
      </c>
      <c r="C68" s="11"/>
      <c r="D68" s="11"/>
      <c r="E68" s="11"/>
      <c r="F68" s="11"/>
      <c r="G68" s="73"/>
      <c r="H68" s="60"/>
      <c r="I68" s="72"/>
    </row>
    <row r="69" spans="1:9" ht="22.5" x14ac:dyDescent="0.25">
      <c r="A69" s="276" t="s">
        <v>582</v>
      </c>
      <c r="B69" s="9" t="s">
        <v>77</v>
      </c>
      <c r="C69" s="11"/>
      <c r="D69" s="11"/>
      <c r="E69" s="11"/>
      <c r="F69" s="11"/>
      <c r="G69" s="73"/>
      <c r="H69" s="60"/>
    </row>
    <row r="70" spans="1:9" x14ac:dyDescent="0.25">
      <c r="A70" s="276" t="s">
        <v>583</v>
      </c>
      <c r="B70" s="9" t="s">
        <v>471</v>
      </c>
      <c r="C70" s="11"/>
      <c r="D70" s="11"/>
      <c r="E70" s="11"/>
      <c r="F70" s="11"/>
      <c r="G70" s="73"/>
      <c r="H70" s="60"/>
      <c r="I70" s="55"/>
    </row>
    <row r="71" spans="1:9" x14ac:dyDescent="0.25">
      <c r="A71" s="275" t="s">
        <v>79</v>
      </c>
      <c r="B71" s="6" t="s">
        <v>80</v>
      </c>
      <c r="C71" s="8"/>
      <c r="D71" s="8"/>
      <c r="E71" s="8"/>
      <c r="F71" s="8"/>
      <c r="G71" s="73"/>
      <c r="H71" s="60"/>
    </row>
    <row r="72" spans="1:9" x14ac:dyDescent="0.25">
      <c r="A72" s="276" t="s">
        <v>584</v>
      </c>
      <c r="B72" s="9" t="s">
        <v>81</v>
      </c>
      <c r="C72" s="11"/>
      <c r="D72" s="11"/>
      <c r="E72" s="11"/>
      <c r="F72" s="11"/>
      <c r="G72" s="73"/>
      <c r="H72" s="60"/>
      <c r="I72" s="55"/>
    </row>
    <row r="73" spans="1:9" x14ac:dyDescent="0.25">
      <c r="A73" s="276" t="s">
        <v>585</v>
      </c>
      <c r="B73" s="9" t="s">
        <v>82</v>
      </c>
      <c r="C73" s="11"/>
      <c r="D73" s="11"/>
      <c r="E73" s="11"/>
      <c r="F73" s="11"/>
      <c r="G73" s="73"/>
      <c r="H73" s="60"/>
      <c r="I73" s="55"/>
    </row>
    <row r="74" spans="1:9" x14ac:dyDescent="0.25">
      <c r="A74" s="276" t="s">
        <v>586</v>
      </c>
      <c r="B74" s="9" t="s">
        <v>83</v>
      </c>
      <c r="C74" s="11"/>
      <c r="D74" s="11"/>
      <c r="E74" s="11"/>
      <c r="F74" s="11"/>
      <c r="G74" s="73"/>
      <c r="H74" s="60"/>
    </row>
    <row r="75" spans="1:9" x14ac:dyDescent="0.25">
      <c r="A75" s="276" t="s">
        <v>587</v>
      </c>
      <c r="B75" s="9" t="s">
        <v>84</v>
      </c>
      <c r="C75" s="11"/>
      <c r="D75" s="11"/>
      <c r="E75" s="11"/>
      <c r="F75" s="11"/>
      <c r="G75" s="73"/>
      <c r="H75" s="60"/>
    </row>
    <row r="76" spans="1:9" x14ac:dyDescent="0.25">
      <c r="A76" s="275" t="s">
        <v>85</v>
      </c>
      <c r="B76" s="6" t="s">
        <v>86</v>
      </c>
      <c r="C76" s="7">
        <v>5850000</v>
      </c>
      <c r="D76" s="8"/>
      <c r="E76" s="7">
        <v>2500000</v>
      </c>
      <c r="F76" s="7">
        <v>8350000</v>
      </c>
      <c r="G76" s="51">
        <f>+G77</f>
        <v>8350000</v>
      </c>
      <c r="H76" s="51">
        <f>+H77</f>
        <v>22946128</v>
      </c>
    </row>
    <row r="77" spans="1:9" x14ac:dyDescent="0.25">
      <c r="A77" s="276" t="s">
        <v>588</v>
      </c>
      <c r="B77" s="9" t="s">
        <v>87</v>
      </c>
      <c r="C77" s="10">
        <v>5850000</v>
      </c>
      <c r="D77" s="11"/>
      <c r="E77" s="10">
        <v>2500000</v>
      </c>
      <c r="F77" s="10">
        <v>8350000</v>
      </c>
      <c r="G77" s="49">
        <f>+'9.2 melléklet bevétel'!I76+'9.3 melléklet'!G76+' 9.4 melléklet'!G77+'9.5 melléklet'!G76+'9.6 melléklet'!G76+'9.7 melléklet'!G78</f>
        <v>8350000</v>
      </c>
      <c r="H77" s="49">
        <f>+'9.2 melléklet bevétel'!J76+'9.3 melléklet'!H76+' 9.4 melléklet'!H77+'9.5 melléklet'!H76+'9.6 melléklet'!H76+'9.7 melléklet'!H78</f>
        <v>22946128</v>
      </c>
    </row>
    <row r="78" spans="1:9" x14ac:dyDescent="0.25">
      <c r="A78" s="276" t="s">
        <v>589</v>
      </c>
      <c r="B78" s="9" t="s">
        <v>88</v>
      </c>
      <c r="C78" s="11"/>
      <c r="D78" s="11"/>
      <c r="E78" s="11"/>
      <c r="F78" s="11"/>
      <c r="G78" s="73"/>
      <c r="H78" s="60"/>
    </row>
    <row r="79" spans="1:9" x14ac:dyDescent="0.25">
      <c r="A79" s="275" t="s">
        <v>89</v>
      </c>
      <c r="B79" s="6" t="s">
        <v>90</v>
      </c>
      <c r="C79" s="8"/>
      <c r="D79" s="8"/>
      <c r="E79" s="8"/>
      <c r="F79" s="8"/>
      <c r="G79" s="73"/>
      <c r="H79" s="51">
        <f>+H83</f>
        <v>700460914</v>
      </c>
    </row>
    <row r="80" spans="1:9" x14ac:dyDescent="0.25">
      <c r="A80" s="276" t="s">
        <v>590</v>
      </c>
      <c r="B80" s="9" t="s">
        <v>91</v>
      </c>
      <c r="C80" s="11"/>
      <c r="D80" s="11"/>
      <c r="E80" s="11"/>
      <c r="F80" s="11"/>
      <c r="G80" s="73"/>
      <c r="H80" s="60"/>
    </row>
    <row r="81" spans="1:9" x14ac:dyDescent="0.25">
      <c r="A81" s="276" t="s">
        <v>591</v>
      </c>
      <c r="B81" s="9" t="s">
        <v>92</v>
      </c>
      <c r="C81" s="11"/>
      <c r="D81" s="11"/>
      <c r="E81" s="11"/>
      <c r="F81" s="11"/>
      <c r="G81" s="73"/>
      <c r="H81" s="60"/>
    </row>
    <row r="82" spans="1:9" x14ac:dyDescent="0.25">
      <c r="A82" s="276" t="s">
        <v>592</v>
      </c>
      <c r="B82" s="9" t="s">
        <v>93</v>
      </c>
      <c r="C82" s="11"/>
      <c r="D82" s="11"/>
      <c r="E82" s="11"/>
      <c r="F82" s="11"/>
      <c r="G82" s="73"/>
      <c r="H82" s="60"/>
    </row>
    <row r="83" spans="1:9" x14ac:dyDescent="0.25">
      <c r="A83" s="276" t="s">
        <v>593</v>
      </c>
      <c r="B83" s="85" t="s">
        <v>498</v>
      </c>
      <c r="C83" s="50"/>
      <c r="D83" s="50"/>
      <c r="E83" s="50"/>
      <c r="F83" s="50"/>
      <c r="G83" s="73"/>
      <c r="H83" s="49">
        <v>700460914</v>
      </c>
      <c r="I83" t="s">
        <v>499</v>
      </c>
    </row>
    <row r="84" spans="1:9" x14ac:dyDescent="0.25">
      <c r="A84" s="275" t="s">
        <v>94</v>
      </c>
      <c r="B84" s="6" t="s">
        <v>95</v>
      </c>
      <c r="C84" s="8"/>
      <c r="D84" s="8"/>
      <c r="E84" s="8"/>
      <c r="F84" s="8"/>
      <c r="G84" s="73"/>
      <c r="H84" s="60"/>
    </row>
    <row r="85" spans="1:9" x14ac:dyDescent="0.25">
      <c r="A85" s="276" t="s">
        <v>96</v>
      </c>
      <c r="B85" s="9" t="s">
        <v>97</v>
      </c>
      <c r="C85" s="11"/>
      <c r="D85" s="11"/>
      <c r="E85" s="11"/>
      <c r="F85" s="11"/>
      <c r="G85" s="73"/>
      <c r="H85" s="60"/>
    </row>
    <row r="86" spans="1:9" x14ac:dyDescent="0.25">
      <c r="A86" s="276" t="s">
        <v>98</v>
      </c>
      <c r="B86" s="9" t="s">
        <v>99</v>
      </c>
      <c r="C86" s="11"/>
      <c r="D86" s="11"/>
      <c r="E86" s="11"/>
      <c r="F86" s="11"/>
      <c r="G86" s="73"/>
      <c r="H86" s="60"/>
    </row>
    <row r="87" spans="1:9" x14ac:dyDescent="0.25">
      <c r="A87" s="276" t="s">
        <v>100</v>
      </c>
      <c r="B87" s="9" t="s">
        <v>101</v>
      </c>
      <c r="C87" s="11"/>
      <c r="D87" s="11"/>
      <c r="E87" s="11"/>
      <c r="F87" s="11"/>
      <c r="G87" s="73"/>
      <c r="H87" s="60"/>
    </row>
    <row r="88" spans="1:9" x14ac:dyDescent="0.25">
      <c r="A88" s="276" t="s">
        <v>102</v>
      </c>
      <c r="B88" s="9" t="s">
        <v>103</v>
      </c>
      <c r="C88" s="11"/>
      <c r="D88" s="11"/>
      <c r="E88" s="11"/>
      <c r="F88" s="11"/>
      <c r="G88" s="73"/>
      <c r="H88" s="60"/>
    </row>
    <row r="89" spans="1:9" ht="21" x14ac:dyDescent="0.25">
      <c r="A89" s="275" t="s">
        <v>104</v>
      </c>
      <c r="B89" s="6" t="s">
        <v>105</v>
      </c>
      <c r="C89" s="8"/>
      <c r="D89" s="8"/>
      <c r="E89" s="8"/>
      <c r="F89" s="8"/>
      <c r="G89" s="73"/>
      <c r="H89" s="60"/>
    </row>
    <row r="90" spans="1:9" ht="21" x14ac:dyDescent="0.25">
      <c r="A90" s="275" t="s">
        <v>106</v>
      </c>
      <c r="B90" s="6" t="s">
        <v>107</v>
      </c>
      <c r="C90" s="7">
        <v>5850000</v>
      </c>
      <c r="D90" s="8"/>
      <c r="E90" s="7">
        <v>2500000</v>
      </c>
      <c r="F90" s="7">
        <v>8350000</v>
      </c>
      <c r="G90" s="51">
        <f>+G76</f>
        <v>8350000</v>
      </c>
      <c r="H90" s="51">
        <f>+H76</f>
        <v>22946128</v>
      </c>
    </row>
    <row r="91" spans="1:9" x14ac:dyDescent="0.25">
      <c r="A91" s="275" t="s">
        <v>108</v>
      </c>
      <c r="B91" s="6" t="s">
        <v>472</v>
      </c>
      <c r="C91" s="7">
        <v>520510741</v>
      </c>
      <c r="D91" s="8"/>
      <c r="E91" s="7">
        <v>239961206</v>
      </c>
      <c r="F91" s="7">
        <v>760471947</v>
      </c>
      <c r="G91" s="51">
        <f>+G66+G90</f>
        <v>760471947</v>
      </c>
      <c r="H91" s="51">
        <f>+H76+H79</f>
        <v>723407042</v>
      </c>
    </row>
    <row r="92" spans="1:9" x14ac:dyDescent="0.25">
      <c r="A92" s="269"/>
      <c r="B92" s="15"/>
      <c r="C92" s="15"/>
      <c r="D92" s="15"/>
      <c r="E92" s="15"/>
      <c r="F92" s="15"/>
    </row>
    <row r="93" spans="1:9" x14ac:dyDescent="0.25">
      <c r="A93" s="270"/>
      <c r="B93" s="3"/>
      <c r="C93" s="15"/>
      <c r="D93" s="15"/>
      <c r="E93" s="15"/>
      <c r="F93" s="15"/>
    </row>
    <row r="94" spans="1:9" x14ac:dyDescent="0.25">
      <c r="A94" s="264"/>
      <c r="B94" s="2"/>
      <c r="C94" s="1"/>
      <c r="D94" s="1"/>
      <c r="E94" s="1"/>
      <c r="F94" s="36" t="s">
        <v>2</v>
      </c>
    </row>
    <row r="95" spans="1:9" x14ac:dyDescent="0.25">
      <c r="A95" s="355" t="s">
        <v>464</v>
      </c>
      <c r="B95" s="286" t="s">
        <v>465</v>
      </c>
      <c r="C95" s="287" t="s">
        <v>4</v>
      </c>
      <c r="D95" s="287"/>
      <c r="E95" s="287"/>
      <c r="F95" s="287"/>
      <c r="G95" s="286" t="s">
        <v>617</v>
      </c>
      <c r="H95" s="286" t="s">
        <v>636</v>
      </c>
    </row>
    <row r="96" spans="1:9" ht="21" x14ac:dyDescent="0.25">
      <c r="A96" s="355"/>
      <c r="B96" s="286"/>
      <c r="C96" s="38" t="s">
        <v>5</v>
      </c>
      <c r="D96" s="38" t="s">
        <v>6</v>
      </c>
      <c r="E96" s="38" t="s">
        <v>7</v>
      </c>
      <c r="F96" s="4" t="s">
        <v>8</v>
      </c>
      <c r="G96" s="286"/>
      <c r="H96" s="286"/>
    </row>
    <row r="97" spans="1:8" x14ac:dyDescent="0.25">
      <c r="A97" s="208">
        <v>1</v>
      </c>
      <c r="B97" s="4">
        <v>2</v>
      </c>
      <c r="C97" s="4">
        <v>3</v>
      </c>
      <c r="D97" s="4">
        <v>4</v>
      </c>
      <c r="E97" s="4">
        <v>5</v>
      </c>
      <c r="F97" s="4">
        <v>6</v>
      </c>
      <c r="G97" s="58"/>
      <c r="H97" s="261"/>
    </row>
    <row r="98" spans="1:8" x14ac:dyDescent="0.25">
      <c r="A98" s="286" t="s">
        <v>175</v>
      </c>
      <c r="B98" s="286"/>
      <c r="C98" s="286"/>
      <c r="D98" s="286"/>
      <c r="E98" s="286"/>
      <c r="F98" s="286"/>
      <c r="G98" s="58"/>
      <c r="H98" s="261"/>
    </row>
    <row r="99" spans="1:8" x14ac:dyDescent="0.25">
      <c r="A99" s="275" t="s">
        <v>9</v>
      </c>
      <c r="B99" s="6" t="s">
        <v>112</v>
      </c>
      <c r="C99" s="7">
        <v>514782841</v>
      </c>
      <c r="D99" s="8"/>
      <c r="E99" s="7">
        <v>236151206</v>
      </c>
      <c r="F99" s="7">
        <v>750934047</v>
      </c>
      <c r="G99" s="59">
        <f>SUM(G100:G103)</f>
        <v>750934047</v>
      </c>
      <c r="H99" s="59">
        <f>SUM(H100:H103)</f>
        <v>765895178</v>
      </c>
    </row>
    <row r="100" spans="1:8" x14ac:dyDescent="0.25">
      <c r="A100" s="265" t="s">
        <v>534</v>
      </c>
      <c r="B100" s="9" t="s">
        <v>113</v>
      </c>
      <c r="C100" s="10">
        <v>320720059</v>
      </c>
      <c r="D100" s="11"/>
      <c r="E100" s="10">
        <v>153979361</v>
      </c>
      <c r="F100" s="10">
        <v>474699420</v>
      </c>
      <c r="G100" s="58">
        <f>+'9.2 kiadás'!G10+'9.3 melléklet'!G99+' 9.4 melléklet'!G101+'9.5 melléklet'!G99+'9.6 melléklet'!G99+'9.7 melléklet'!G101</f>
        <v>474699420</v>
      </c>
      <c r="H100" s="58">
        <f>+'9.2 kiadás'!H10+'9.3 melléklet'!H99+' 9.4 melléklet'!H101+'9.5 melléklet'!H99+'9.6 melléklet'!H99+'9.7 melléklet'!H101</f>
        <v>475533751</v>
      </c>
    </row>
    <row r="101" spans="1:8" x14ac:dyDescent="0.25">
      <c r="A101" s="265" t="s">
        <v>595</v>
      </c>
      <c r="B101" s="9" t="s">
        <v>114</v>
      </c>
      <c r="C101" s="10">
        <v>62540412</v>
      </c>
      <c r="D101" s="11"/>
      <c r="E101" s="10">
        <v>30161845</v>
      </c>
      <c r="F101" s="10">
        <v>92702257</v>
      </c>
      <c r="G101" s="58">
        <f>+'9.2 kiadás'!G11+'9.3 melléklet'!G100+' 9.4 melléklet'!G102+'9.5 melléklet'!G100+'9.6 melléklet'!G100+'9.7 melléklet'!G102</f>
        <v>92702257</v>
      </c>
      <c r="H101" s="58">
        <f>+'9.2 kiadás'!H11+'9.3 melléklet'!H100+' 9.4 melléklet'!H102+'9.5 melléklet'!H100+'9.6 melléklet'!H100+'9.7 melléklet'!H102</f>
        <v>92927526</v>
      </c>
    </row>
    <row r="102" spans="1:8" x14ac:dyDescent="0.25">
      <c r="A102" s="265" t="s">
        <v>535</v>
      </c>
      <c r="B102" s="9" t="s">
        <v>115</v>
      </c>
      <c r="C102" s="10">
        <v>113122370</v>
      </c>
      <c r="D102" s="11"/>
      <c r="E102" s="10">
        <v>52010000</v>
      </c>
      <c r="F102" s="10">
        <v>165132370</v>
      </c>
      <c r="G102" s="58">
        <f>+'9.2 kiadás'!G12+'9.3 melléklet'!G101+' 9.4 melléklet'!G103+'9.5 melléklet'!G101+'9.6 melléklet'!G101+'9.7 melléklet'!G103</f>
        <v>165132370</v>
      </c>
      <c r="H102" s="58">
        <f>+'9.2 kiadás'!H12+'9.3 melléklet'!H101+' 9.4 melléklet'!H103+'9.5 melléklet'!H101+'9.6 melléklet'!H101+'9.7 melléklet'!H103</f>
        <v>179033901</v>
      </c>
    </row>
    <row r="103" spans="1:8" x14ac:dyDescent="0.25">
      <c r="A103" s="265" t="s">
        <v>536</v>
      </c>
      <c r="B103" s="9" t="s">
        <v>116</v>
      </c>
      <c r="C103" s="10">
        <v>18400000</v>
      </c>
      <c r="D103" s="11"/>
      <c r="E103" s="11"/>
      <c r="F103" s="10">
        <v>18400000</v>
      </c>
      <c r="G103" s="58">
        <f>+'9.2 kiadás'!G13+'9.3 melléklet'!G102+' 9.4 melléklet'!G104+'9.5 melléklet'!G102+'9.6 melléklet'!G102+'9.7 melléklet'!G104</f>
        <v>18400000</v>
      </c>
      <c r="H103" s="58">
        <f>+'9.2 kiadás'!H13+'9.3 melléklet'!H102+' 9.4 melléklet'!H104+'9.5 melléklet'!H102+'9.6 melléklet'!H102+'9.7 melléklet'!H104</f>
        <v>18400000</v>
      </c>
    </row>
    <row r="104" spans="1:8" x14ac:dyDescent="0.25">
      <c r="A104" s="265" t="s">
        <v>537</v>
      </c>
      <c r="B104" s="9" t="s">
        <v>117</v>
      </c>
      <c r="C104" s="11"/>
      <c r="D104" s="11"/>
      <c r="E104" s="11"/>
      <c r="F104" s="11"/>
      <c r="G104" s="58"/>
      <c r="H104" s="58"/>
    </row>
    <row r="105" spans="1:8" x14ac:dyDescent="0.25">
      <c r="A105" s="265" t="s">
        <v>538</v>
      </c>
      <c r="B105" s="9" t="s">
        <v>118</v>
      </c>
      <c r="C105" s="11"/>
      <c r="D105" s="11"/>
      <c r="E105" s="11"/>
      <c r="F105" s="11"/>
      <c r="G105" s="58"/>
      <c r="H105" s="58"/>
    </row>
    <row r="106" spans="1:8" x14ac:dyDescent="0.25">
      <c r="A106" s="265" t="s">
        <v>539</v>
      </c>
      <c r="B106" s="12" t="s">
        <v>119</v>
      </c>
      <c r="C106" s="11"/>
      <c r="D106" s="11"/>
      <c r="E106" s="11"/>
      <c r="F106" s="11"/>
      <c r="G106" s="58"/>
      <c r="H106" s="58"/>
    </row>
    <row r="107" spans="1:8" ht="22.5" x14ac:dyDescent="0.25">
      <c r="A107" s="265" t="s">
        <v>596</v>
      </c>
      <c r="B107" s="9" t="s">
        <v>120</v>
      </c>
      <c r="C107" s="11"/>
      <c r="D107" s="11"/>
      <c r="E107" s="11"/>
      <c r="F107" s="11"/>
      <c r="G107" s="58"/>
      <c r="H107" s="58"/>
    </row>
    <row r="108" spans="1:8" ht="22.5" x14ac:dyDescent="0.25">
      <c r="A108" s="265" t="s">
        <v>597</v>
      </c>
      <c r="B108" s="9" t="s">
        <v>121</v>
      </c>
      <c r="C108" s="11"/>
      <c r="D108" s="11"/>
      <c r="E108" s="11"/>
      <c r="F108" s="11"/>
      <c r="G108" s="58"/>
      <c r="H108" s="58"/>
    </row>
    <row r="109" spans="1:8" x14ac:dyDescent="0.25">
      <c r="A109" s="265" t="s">
        <v>598</v>
      </c>
      <c r="B109" s="12" t="s">
        <v>122</v>
      </c>
      <c r="C109" s="11"/>
      <c r="D109" s="11"/>
      <c r="E109" s="11"/>
      <c r="F109" s="11"/>
      <c r="G109" s="58"/>
      <c r="H109" s="58"/>
    </row>
    <row r="110" spans="1:8" x14ac:dyDescent="0.25">
      <c r="A110" s="265" t="s">
        <v>599</v>
      </c>
      <c r="B110" s="12" t="s">
        <v>123</v>
      </c>
      <c r="C110" s="11"/>
      <c r="D110" s="11"/>
      <c r="E110" s="11"/>
      <c r="F110" s="11"/>
      <c r="G110" s="58"/>
      <c r="H110" s="58"/>
    </row>
    <row r="111" spans="1:8" ht="22.5" x14ac:dyDescent="0.25">
      <c r="A111" s="265" t="s">
        <v>600</v>
      </c>
      <c r="B111" s="9" t="s">
        <v>124</v>
      </c>
      <c r="C111" s="11"/>
      <c r="D111" s="11"/>
      <c r="E111" s="11"/>
      <c r="F111" s="11"/>
      <c r="G111" s="58"/>
      <c r="H111" s="58"/>
    </row>
    <row r="112" spans="1:8" x14ac:dyDescent="0.25">
      <c r="A112" s="265" t="s">
        <v>601</v>
      </c>
      <c r="B112" s="9" t="s">
        <v>125</v>
      </c>
      <c r="C112" s="11"/>
      <c r="D112" s="11"/>
      <c r="E112" s="11"/>
      <c r="F112" s="11"/>
      <c r="G112" s="58"/>
      <c r="H112" s="58"/>
    </row>
    <row r="113" spans="1:8" x14ac:dyDescent="0.25">
      <c r="A113" s="265" t="s">
        <v>602</v>
      </c>
      <c r="B113" s="9" t="s">
        <v>126</v>
      </c>
      <c r="C113" s="11"/>
      <c r="D113" s="11"/>
      <c r="E113" s="11"/>
      <c r="F113" s="11"/>
      <c r="G113" s="58"/>
      <c r="H113" s="58"/>
    </row>
    <row r="114" spans="1:8" ht="22.5" x14ac:dyDescent="0.25">
      <c r="A114" s="265" t="s">
        <v>603</v>
      </c>
      <c r="B114" s="9" t="s">
        <v>127</v>
      </c>
      <c r="C114" s="11"/>
      <c r="D114" s="11"/>
      <c r="E114" s="11"/>
      <c r="F114" s="11"/>
      <c r="G114" s="58"/>
      <c r="H114" s="58"/>
    </row>
    <row r="115" spans="1:8" x14ac:dyDescent="0.25">
      <c r="A115" s="275" t="s">
        <v>17</v>
      </c>
      <c r="B115" s="6" t="s">
        <v>128</v>
      </c>
      <c r="C115" s="7">
        <v>5727900</v>
      </c>
      <c r="D115" s="8"/>
      <c r="E115" s="7">
        <v>3810000</v>
      </c>
      <c r="F115" s="7">
        <v>9537900</v>
      </c>
      <c r="G115" s="59">
        <f>+'9.2 kiadás'!G25+'9.3 melléklet'!G114+' 9.4 melléklet'!G116+'9.5 melléklet'!G114+'9.6 melléklet'!G114+'9.7 melléklet'!G116</f>
        <v>9537900</v>
      </c>
      <c r="H115" s="59">
        <f>+'9.2 kiadás'!H25+'9.3 melléklet'!H114+' 9.4 melléklet'!H116+'9.5 melléklet'!H114+'9.6 melléklet'!H114+'9.7 melléklet'!H116</f>
        <v>12080092</v>
      </c>
    </row>
    <row r="116" spans="1:8" x14ac:dyDescent="0.25">
      <c r="A116" s="265" t="s">
        <v>540</v>
      </c>
      <c r="B116" s="9" t="s">
        <v>129</v>
      </c>
      <c r="C116" s="10">
        <v>5727900</v>
      </c>
      <c r="D116" s="11"/>
      <c r="E116" s="10">
        <v>3810000</v>
      </c>
      <c r="F116" s="10">
        <v>9537900</v>
      </c>
      <c r="G116" s="58">
        <f>+'9.2 kiadás'!G26+'9.3 melléklet'!G115+' 9.4 melléklet'!G117+'9.5 melléklet'!G115+'9.6 melléklet'!G115+'9.7 melléklet'!G117</f>
        <v>9537900</v>
      </c>
      <c r="H116" s="58">
        <f>+'9.2 kiadás'!H26+'9.3 melléklet'!H115+' 9.4 melléklet'!H117+'9.5 melléklet'!H115+'9.6 melléklet'!H115+'9.7 melléklet'!H117</f>
        <v>10683040</v>
      </c>
    </row>
    <row r="117" spans="1:8" x14ac:dyDescent="0.25">
      <c r="A117" s="265" t="s">
        <v>541</v>
      </c>
      <c r="B117" s="9" t="s">
        <v>130</v>
      </c>
      <c r="C117" s="11"/>
      <c r="D117" s="11"/>
      <c r="E117" s="11"/>
      <c r="F117" s="11"/>
      <c r="G117" s="58"/>
      <c r="H117" s="58"/>
    </row>
    <row r="118" spans="1:8" x14ac:dyDescent="0.25">
      <c r="A118" s="265" t="s">
        <v>542</v>
      </c>
      <c r="B118" s="9" t="s">
        <v>131</v>
      </c>
      <c r="C118" s="11"/>
      <c r="D118" s="11"/>
      <c r="E118" s="11"/>
      <c r="F118" s="11"/>
      <c r="G118" s="58"/>
      <c r="H118" s="58">
        <f>+'9.2 kiadás'!H28+'9.3 melléklet'!H117+' 9.4 melléklet'!H119+'9.5 melléklet'!H117+'9.6 melléklet'!H117+'9.7 melléklet'!H119</f>
        <v>1397052</v>
      </c>
    </row>
    <row r="119" spans="1:8" x14ac:dyDescent="0.25">
      <c r="A119" s="265" t="s">
        <v>543</v>
      </c>
      <c r="B119" s="9" t="s">
        <v>132</v>
      </c>
      <c r="C119" s="11"/>
      <c r="D119" s="11"/>
      <c r="E119" s="11"/>
      <c r="F119" s="11"/>
      <c r="G119" s="58"/>
      <c r="H119" s="58"/>
    </row>
    <row r="120" spans="1:8" x14ac:dyDescent="0.25">
      <c r="A120" s="265" t="s">
        <v>544</v>
      </c>
      <c r="B120" s="9" t="s">
        <v>133</v>
      </c>
      <c r="C120" s="11"/>
      <c r="D120" s="11"/>
      <c r="E120" s="11"/>
      <c r="F120" s="11"/>
      <c r="G120" s="58"/>
      <c r="H120" s="58"/>
    </row>
    <row r="121" spans="1:8" ht="22.5" x14ac:dyDescent="0.25">
      <c r="A121" s="265" t="s">
        <v>545</v>
      </c>
      <c r="B121" s="9" t="s">
        <v>134</v>
      </c>
      <c r="C121" s="11"/>
      <c r="D121" s="11"/>
      <c r="E121" s="11"/>
      <c r="F121" s="11"/>
      <c r="G121" s="58"/>
      <c r="H121" s="58"/>
    </row>
    <row r="122" spans="1:8" ht="22.5" x14ac:dyDescent="0.25">
      <c r="A122" s="265" t="s">
        <v>604</v>
      </c>
      <c r="B122" s="9" t="s">
        <v>135</v>
      </c>
      <c r="C122" s="11"/>
      <c r="D122" s="11"/>
      <c r="E122" s="11"/>
      <c r="F122" s="11"/>
      <c r="G122" s="58"/>
      <c r="H122" s="58"/>
    </row>
    <row r="123" spans="1:8" ht="22.5" x14ac:dyDescent="0.25">
      <c r="A123" s="265" t="s">
        <v>605</v>
      </c>
      <c r="B123" s="9" t="s">
        <v>121</v>
      </c>
      <c r="C123" s="11"/>
      <c r="D123" s="11"/>
      <c r="E123" s="11"/>
      <c r="F123" s="11"/>
      <c r="G123" s="58"/>
      <c r="H123" s="58"/>
    </row>
    <row r="124" spans="1:8" x14ac:dyDescent="0.25">
      <c r="A124" s="265" t="s">
        <v>606</v>
      </c>
      <c r="B124" s="9" t="s">
        <v>136</v>
      </c>
      <c r="C124" s="11"/>
      <c r="D124" s="11"/>
      <c r="E124" s="11"/>
      <c r="F124" s="11"/>
      <c r="G124" s="58"/>
      <c r="H124" s="58"/>
    </row>
    <row r="125" spans="1:8" x14ac:dyDescent="0.25">
      <c r="A125" s="265" t="s">
        <v>607</v>
      </c>
      <c r="B125" s="9" t="s">
        <v>137</v>
      </c>
      <c r="C125" s="11"/>
      <c r="D125" s="11"/>
      <c r="E125" s="11"/>
      <c r="F125" s="11"/>
      <c r="G125" s="58"/>
      <c r="H125" s="58"/>
    </row>
    <row r="126" spans="1:8" ht="22.5" x14ac:dyDescent="0.25">
      <c r="A126" s="265" t="s">
        <v>608</v>
      </c>
      <c r="B126" s="9" t="s">
        <v>124</v>
      </c>
      <c r="C126" s="11"/>
      <c r="D126" s="11"/>
      <c r="E126" s="11"/>
      <c r="F126" s="11"/>
      <c r="G126" s="58"/>
      <c r="H126" s="58"/>
    </row>
    <row r="127" spans="1:8" x14ac:dyDescent="0.25">
      <c r="A127" s="265" t="s">
        <v>609</v>
      </c>
      <c r="B127" s="9" t="s">
        <v>138</v>
      </c>
      <c r="C127" s="11"/>
      <c r="D127" s="11"/>
      <c r="E127" s="11"/>
      <c r="F127" s="11"/>
      <c r="G127" s="58"/>
      <c r="H127" s="58"/>
    </row>
    <row r="128" spans="1:8" ht="22.5" x14ac:dyDescent="0.25">
      <c r="A128" s="265" t="s">
        <v>610</v>
      </c>
      <c r="B128" s="9" t="s">
        <v>139</v>
      </c>
      <c r="C128" s="11"/>
      <c r="D128" s="11"/>
      <c r="E128" s="11"/>
      <c r="F128" s="11"/>
      <c r="G128" s="58"/>
      <c r="H128" s="58"/>
    </row>
    <row r="129" spans="1:8" x14ac:dyDescent="0.25">
      <c r="A129" s="275" t="s">
        <v>25</v>
      </c>
      <c r="B129" s="6" t="s">
        <v>140</v>
      </c>
      <c r="C129" s="8"/>
      <c r="D129" s="8"/>
      <c r="E129" s="8"/>
      <c r="F129" s="8"/>
      <c r="G129" s="58"/>
      <c r="H129" s="58"/>
    </row>
    <row r="130" spans="1:8" x14ac:dyDescent="0.25">
      <c r="A130" s="265" t="s">
        <v>546</v>
      </c>
      <c r="B130" s="9" t="s">
        <v>141</v>
      </c>
      <c r="C130" s="11"/>
      <c r="D130" s="11"/>
      <c r="E130" s="11"/>
      <c r="F130" s="11"/>
      <c r="G130" s="58"/>
      <c r="H130" s="58"/>
    </row>
    <row r="131" spans="1:8" x14ac:dyDescent="0.25">
      <c r="A131" s="265" t="s">
        <v>547</v>
      </c>
      <c r="B131" s="9" t="s">
        <v>142</v>
      </c>
      <c r="C131" s="11"/>
      <c r="D131" s="11"/>
      <c r="E131" s="11"/>
      <c r="F131" s="11"/>
      <c r="G131" s="58"/>
      <c r="H131" s="58"/>
    </row>
    <row r="132" spans="1:8" x14ac:dyDescent="0.25">
      <c r="A132" s="275" t="s">
        <v>143</v>
      </c>
      <c r="B132" s="6" t="s">
        <v>144</v>
      </c>
      <c r="C132" s="7">
        <v>520510741</v>
      </c>
      <c r="D132" s="8"/>
      <c r="E132" s="7">
        <v>239961206</v>
      </c>
      <c r="F132" s="7">
        <v>760471947</v>
      </c>
      <c r="G132" s="59">
        <f>+'9.2 kiadás'!G42+'9.3 melléklet'!G131+' 9.4 melléklet'!G133+'9.5 melléklet'!G131+'9.6 melléklet'!G131+'9.7 melléklet'!G133</f>
        <v>760471947</v>
      </c>
      <c r="H132" s="59">
        <f>+'9.2 kiadás'!H42+'9.3 melléklet'!H131+' 9.4 melléklet'!H133+'9.5 melléklet'!H131+'9.6 melléklet'!H131+'9.7 melléklet'!H133</f>
        <v>777975270</v>
      </c>
    </row>
    <row r="133" spans="1:8" ht="21" x14ac:dyDescent="0.25">
      <c r="A133" s="275" t="s">
        <v>41</v>
      </c>
      <c r="B133" s="6" t="s">
        <v>145</v>
      </c>
      <c r="C133" s="8"/>
      <c r="D133" s="8"/>
      <c r="E133" s="8"/>
      <c r="F133" s="8"/>
      <c r="G133" s="58"/>
      <c r="H133" s="58"/>
    </row>
    <row r="134" spans="1:8" x14ac:dyDescent="0.25">
      <c r="A134" s="265" t="s">
        <v>558</v>
      </c>
      <c r="B134" s="9" t="s">
        <v>474</v>
      </c>
      <c r="C134" s="11"/>
      <c r="D134" s="11"/>
      <c r="E134" s="11"/>
      <c r="F134" s="11"/>
      <c r="G134" s="58"/>
      <c r="H134" s="58"/>
    </row>
    <row r="135" spans="1:8" ht="22.5" x14ac:dyDescent="0.25">
      <c r="A135" s="265" t="s">
        <v>559</v>
      </c>
      <c r="B135" s="9" t="s">
        <v>475</v>
      </c>
      <c r="C135" s="11"/>
      <c r="D135" s="11"/>
      <c r="E135" s="11"/>
      <c r="F135" s="11"/>
      <c r="G135" s="58"/>
      <c r="H135" s="58"/>
    </row>
    <row r="136" spans="1:8" x14ac:dyDescent="0.25">
      <c r="A136" s="265" t="s">
        <v>560</v>
      </c>
      <c r="B136" s="9" t="s">
        <v>476</v>
      </c>
      <c r="C136" s="11"/>
      <c r="D136" s="11"/>
      <c r="E136" s="11"/>
      <c r="F136" s="11"/>
      <c r="G136" s="58"/>
      <c r="H136" s="58"/>
    </row>
    <row r="137" spans="1:8" x14ac:dyDescent="0.25">
      <c r="A137" s="208" t="s">
        <v>53</v>
      </c>
      <c r="B137" s="6" t="s">
        <v>149</v>
      </c>
      <c r="C137" s="8"/>
      <c r="D137" s="8"/>
      <c r="E137" s="8"/>
      <c r="F137" s="8"/>
      <c r="G137" s="58"/>
      <c r="H137" s="58"/>
    </row>
    <row r="138" spans="1:8" x14ac:dyDescent="0.25">
      <c r="A138" s="265" t="s">
        <v>568</v>
      </c>
      <c r="B138" s="9" t="s">
        <v>150</v>
      </c>
      <c r="C138" s="11"/>
      <c r="D138" s="11"/>
      <c r="E138" s="11"/>
      <c r="F138" s="11"/>
      <c r="G138" s="58"/>
      <c r="H138" s="58"/>
    </row>
    <row r="139" spans="1:8" x14ac:dyDescent="0.25">
      <c r="A139" s="265" t="s">
        <v>569</v>
      </c>
      <c r="B139" s="9" t="s">
        <v>151</v>
      </c>
      <c r="C139" s="11"/>
      <c r="D139" s="11"/>
      <c r="E139" s="11"/>
      <c r="F139" s="11"/>
      <c r="G139" s="58"/>
      <c r="H139" s="58"/>
    </row>
    <row r="140" spans="1:8" x14ac:dyDescent="0.25">
      <c r="A140" s="265" t="s">
        <v>570</v>
      </c>
      <c r="B140" s="9" t="s">
        <v>152</v>
      </c>
      <c r="C140" s="11"/>
      <c r="D140" s="11"/>
      <c r="E140" s="11"/>
      <c r="F140" s="11"/>
      <c r="G140" s="58"/>
      <c r="H140" s="58"/>
    </row>
    <row r="141" spans="1:8" x14ac:dyDescent="0.25">
      <c r="A141" s="265" t="s">
        <v>571</v>
      </c>
      <c r="B141" s="9" t="s">
        <v>153</v>
      </c>
      <c r="C141" s="11"/>
      <c r="D141" s="11"/>
      <c r="E141" s="11"/>
      <c r="F141" s="11"/>
      <c r="G141" s="58"/>
      <c r="H141" s="58"/>
    </row>
    <row r="142" spans="1:8" x14ac:dyDescent="0.25">
      <c r="A142" s="208" t="s">
        <v>154</v>
      </c>
      <c r="B142" s="6" t="s">
        <v>155</v>
      </c>
      <c r="C142" s="8"/>
      <c r="D142" s="8"/>
      <c r="E142" s="8"/>
      <c r="F142" s="8"/>
      <c r="G142" s="58"/>
      <c r="H142" s="58"/>
    </row>
    <row r="143" spans="1:8" x14ac:dyDescent="0.25">
      <c r="A143" s="265" t="s">
        <v>573</v>
      </c>
      <c r="B143" s="9" t="s">
        <v>156</v>
      </c>
      <c r="C143" s="11"/>
      <c r="D143" s="11"/>
      <c r="E143" s="11"/>
      <c r="F143" s="11"/>
      <c r="G143" s="58"/>
      <c r="H143" s="58"/>
    </row>
    <row r="144" spans="1:8" x14ac:dyDescent="0.25">
      <c r="A144" s="265" t="s">
        <v>574</v>
      </c>
      <c r="B144" s="9" t="s">
        <v>157</v>
      </c>
      <c r="C144" s="11"/>
      <c r="D144" s="11"/>
      <c r="E144" s="11"/>
      <c r="F144" s="11"/>
      <c r="G144" s="58"/>
      <c r="H144" s="58"/>
    </row>
    <row r="145" spans="1:8" x14ac:dyDescent="0.25">
      <c r="A145" s="265" t="s">
        <v>575</v>
      </c>
      <c r="B145" s="9" t="s">
        <v>158</v>
      </c>
      <c r="C145" s="11"/>
      <c r="D145" s="11"/>
      <c r="E145" s="11"/>
      <c r="F145" s="11"/>
      <c r="G145" s="58"/>
      <c r="H145" s="58"/>
    </row>
    <row r="146" spans="1:8" x14ac:dyDescent="0.25">
      <c r="A146" s="265" t="s">
        <v>576</v>
      </c>
      <c r="B146" s="9" t="s">
        <v>159</v>
      </c>
      <c r="C146" s="11"/>
      <c r="D146" s="11"/>
      <c r="E146" s="11"/>
      <c r="F146" s="11"/>
      <c r="G146" s="58"/>
      <c r="H146" s="58"/>
    </row>
    <row r="147" spans="1:8" x14ac:dyDescent="0.25">
      <c r="A147" s="208" t="s">
        <v>66</v>
      </c>
      <c r="B147" s="6" t="s">
        <v>160</v>
      </c>
      <c r="C147" s="8"/>
      <c r="D147" s="8"/>
      <c r="E147" s="8"/>
      <c r="F147" s="8"/>
      <c r="G147" s="58"/>
      <c r="H147" s="58"/>
    </row>
    <row r="148" spans="1:8" x14ac:dyDescent="0.25">
      <c r="A148" s="265" t="s">
        <v>577</v>
      </c>
      <c r="B148" s="9" t="s">
        <v>477</v>
      </c>
      <c r="C148" s="11"/>
      <c r="D148" s="11"/>
      <c r="E148" s="11"/>
      <c r="F148" s="11"/>
      <c r="G148" s="58"/>
      <c r="H148" s="58"/>
    </row>
    <row r="149" spans="1:8" x14ac:dyDescent="0.25">
      <c r="A149" s="265" t="s">
        <v>578</v>
      </c>
      <c r="B149" s="9" t="s">
        <v>478</v>
      </c>
      <c r="C149" s="11"/>
      <c r="D149" s="11"/>
      <c r="E149" s="11"/>
      <c r="F149" s="11"/>
      <c r="G149" s="58"/>
      <c r="H149" s="58"/>
    </row>
    <row r="150" spans="1:8" x14ac:dyDescent="0.25">
      <c r="A150" s="265" t="s">
        <v>579</v>
      </c>
      <c r="B150" s="9" t="s">
        <v>479</v>
      </c>
      <c r="C150" s="11"/>
      <c r="D150" s="11"/>
      <c r="E150" s="11"/>
      <c r="F150" s="11"/>
      <c r="G150" s="58"/>
      <c r="H150" s="58"/>
    </row>
    <row r="151" spans="1:8" x14ac:dyDescent="0.25">
      <c r="A151" s="265" t="s">
        <v>580</v>
      </c>
      <c r="B151" s="9" t="s">
        <v>480</v>
      </c>
      <c r="C151" s="11"/>
      <c r="D151" s="11"/>
      <c r="E151" s="11"/>
      <c r="F151" s="11"/>
      <c r="G151" s="58"/>
      <c r="H151" s="58"/>
    </row>
    <row r="152" spans="1:8" x14ac:dyDescent="0.25">
      <c r="A152" s="208" t="s">
        <v>72</v>
      </c>
      <c r="B152" s="6" t="s">
        <v>165</v>
      </c>
      <c r="C152" s="8"/>
      <c r="D152" s="8"/>
      <c r="E152" s="8"/>
      <c r="F152" s="8"/>
      <c r="G152" s="58"/>
      <c r="H152" s="58"/>
    </row>
    <row r="153" spans="1:8" x14ac:dyDescent="0.25">
      <c r="A153" s="208" t="s">
        <v>166</v>
      </c>
      <c r="B153" s="6" t="s">
        <v>167</v>
      </c>
      <c r="C153" s="7">
        <v>520510741</v>
      </c>
      <c r="D153" s="8"/>
      <c r="E153" s="7">
        <v>239961206</v>
      </c>
      <c r="F153" s="7">
        <v>760471947</v>
      </c>
      <c r="G153" s="59">
        <f>+'9.2 kiadás'!G63+'9.3 melléklet'!G152+' 9.4 melléklet'!G154+'9.5 melléklet'!G152+'9.6 melléklet'!G152+'9.7 melléklet'!G154</f>
        <v>760471947</v>
      </c>
      <c r="H153" s="59">
        <f>+'9.2 kiadás'!H63+'9.3 melléklet'!H152+' 9.4 melléklet'!H154+'9.5 melléklet'!H152+'9.6 melléklet'!H152+'9.7 melléklet'!H154</f>
        <v>777975270</v>
      </c>
    </row>
    <row r="154" spans="1:8" ht="15.75" x14ac:dyDescent="0.25">
      <c r="A154" s="271"/>
      <c r="G154" s="72">
        <f>+G91</f>
        <v>760471947</v>
      </c>
      <c r="H154" s="72">
        <f>+H91</f>
        <v>723407042</v>
      </c>
    </row>
  </sheetData>
  <mergeCells count="15">
    <mergeCell ref="A98:F98"/>
    <mergeCell ref="A9:F9"/>
    <mergeCell ref="B3:H3"/>
    <mergeCell ref="B4:H4"/>
    <mergeCell ref="A2:F2"/>
    <mergeCell ref="A6:A7"/>
    <mergeCell ref="B6:B7"/>
    <mergeCell ref="C6:F6"/>
    <mergeCell ref="G6:G7"/>
    <mergeCell ref="H6:H7"/>
    <mergeCell ref="G95:G96"/>
    <mergeCell ref="H95:H96"/>
    <mergeCell ref="A95:A96"/>
    <mergeCell ref="B95:B96"/>
    <mergeCell ref="C95:F9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Normal="100" workbookViewId="0">
      <selection activeCell="F12" sqref="F12"/>
    </sheetView>
  </sheetViews>
  <sheetFormatPr defaultRowHeight="11.25" x14ac:dyDescent="0.2"/>
  <cols>
    <col min="1" max="1" width="3.5703125" style="220" bestFit="1" customWidth="1"/>
    <col min="2" max="2" width="27" style="220" customWidth="1"/>
    <col min="3" max="3" width="9.5703125" style="220" bestFit="1" customWidth="1"/>
    <col min="4" max="6" width="10.140625" style="220" bestFit="1" customWidth="1"/>
    <col min="7" max="7" width="13.140625" style="220" customWidth="1"/>
    <col min="8" max="8" width="13.28515625" style="220" customWidth="1"/>
    <col min="9" max="16384" width="9.140625" style="220"/>
  </cols>
  <sheetData>
    <row r="2" spans="1:8" x14ac:dyDescent="0.2">
      <c r="A2" s="294" t="s">
        <v>168</v>
      </c>
      <c r="B2" s="294"/>
      <c r="C2" s="294"/>
      <c r="D2" s="294"/>
      <c r="E2" s="294"/>
      <c r="F2" s="294"/>
      <c r="G2" s="294"/>
      <c r="H2" s="294"/>
    </row>
    <row r="3" spans="1:8" x14ac:dyDescent="0.2">
      <c r="A3" s="221"/>
      <c r="B3" s="221"/>
      <c r="C3" s="221"/>
      <c r="D3" s="221"/>
      <c r="E3" s="221"/>
      <c r="F3" s="221"/>
    </row>
    <row r="4" spans="1:8" x14ac:dyDescent="0.2">
      <c r="A4" s="221"/>
      <c r="B4" s="221"/>
      <c r="C4" s="221"/>
      <c r="D4" s="221"/>
      <c r="E4" s="221"/>
      <c r="F4" s="221"/>
    </row>
    <row r="5" spans="1:8" x14ac:dyDescent="0.2">
      <c r="A5" s="292" t="s">
        <v>620</v>
      </c>
      <c r="B5" s="292"/>
      <c r="C5" s="292"/>
      <c r="D5" s="292"/>
      <c r="E5" s="292"/>
      <c r="F5" s="292"/>
      <c r="G5" s="292"/>
      <c r="H5" s="222" t="s">
        <v>2</v>
      </c>
    </row>
    <row r="6" spans="1:8" x14ac:dyDescent="0.2">
      <c r="A6" s="293" t="s">
        <v>531</v>
      </c>
      <c r="B6" s="65" t="s">
        <v>176</v>
      </c>
      <c r="C6" s="287" t="s">
        <v>4</v>
      </c>
      <c r="D6" s="287"/>
      <c r="E6" s="287"/>
      <c r="F6" s="287"/>
      <c r="G6" s="286" t="s">
        <v>617</v>
      </c>
      <c r="H6" s="286" t="s">
        <v>636</v>
      </c>
    </row>
    <row r="7" spans="1:8" ht="31.5" x14ac:dyDescent="0.2">
      <c r="A7" s="293"/>
      <c r="B7" s="65"/>
      <c r="C7" s="195" t="s">
        <v>5</v>
      </c>
      <c r="D7" s="195" t="s">
        <v>6</v>
      </c>
      <c r="E7" s="195" t="s">
        <v>7</v>
      </c>
      <c r="F7" s="195" t="s">
        <v>8</v>
      </c>
      <c r="G7" s="286"/>
      <c r="H7" s="286"/>
    </row>
    <row r="8" spans="1:8" ht="31.5" x14ac:dyDescent="0.2">
      <c r="A8" s="5">
        <v>1</v>
      </c>
      <c r="B8" s="65" t="s">
        <v>169</v>
      </c>
      <c r="C8" s="14">
        <v>257345372</v>
      </c>
      <c r="D8" s="14">
        <v>-595335606</v>
      </c>
      <c r="E8" s="14">
        <v>-110359766</v>
      </c>
      <c r="F8" s="14">
        <v>-448350000</v>
      </c>
      <c r="G8" s="14">
        <f>+'1. melléklet'!G62-'2. melléklet'!G39</f>
        <v>-448350000</v>
      </c>
      <c r="H8" s="14">
        <f>+'1. melléklet'!H62-'2. melléklet'!H39</f>
        <v>-432906345</v>
      </c>
    </row>
    <row r="9" spans="1:8" ht="52.5" x14ac:dyDescent="0.2">
      <c r="A9" s="5" t="s">
        <v>17</v>
      </c>
      <c r="B9" s="65" t="s">
        <v>170</v>
      </c>
      <c r="C9" s="14">
        <v>445850000</v>
      </c>
      <c r="D9" s="65"/>
      <c r="E9" s="14">
        <v>2500000</v>
      </c>
      <c r="F9" s="14">
        <v>448350000</v>
      </c>
      <c r="G9" s="14">
        <f>+'1. melléklet'!G86-'2. melléklet'!G60</f>
        <v>448350000</v>
      </c>
      <c r="H9" s="14">
        <f>+'1. melléklet'!H86-'2. melléklet'!H60</f>
        <v>432906345</v>
      </c>
    </row>
  </sheetData>
  <mergeCells count="6">
    <mergeCell ref="C6:F6"/>
    <mergeCell ref="G6:G7"/>
    <mergeCell ref="H6:H7"/>
    <mergeCell ref="A6:A7"/>
    <mergeCell ref="A2:H2"/>
    <mergeCell ref="A5:G5"/>
  </mergeCell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9" zoomScaleNormal="100" workbookViewId="0">
      <selection activeCell="E12" sqref="E12"/>
    </sheetView>
  </sheetViews>
  <sheetFormatPr defaultRowHeight="11.25" x14ac:dyDescent="0.2"/>
  <cols>
    <col min="1" max="1" width="4.85546875" style="220" bestFit="1" customWidth="1"/>
    <col min="2" max="2" width="25.7109375" style="220" customWidth="1"/>
    <col min="3" max="3" width="13.7109375" style="220" bestFit="1" customWidth="1"/>
    <col min="4" max="5" width="13.7109375" style="220" customWidth="1"/>
    <col min="6" max="6" width="25.7109375" style="220" customWidth="1"/>
    <col min="7" max="7" width="13.7109375" style="220" bestFit="1" customWidth="1"/>
    <col min="8" max="9" width="13.7109375" style="220" customWidth="1"/>
    <col min="10" max="10" width="19.42578125" style="220" customWidth="1"/>
    <col min="11" max="11" width="12.28515625" style="220" bestFit="1" customWidth="1"/>
    <col min="12" max="12" width="16" style="220" customWidth="1"/>
    <col min="13" max="16384" width="9.140625" style="220"/>
  </cols>
  <sheetData>
    <row r="1" spans="1:10" ht="15.75" customHeight="1" x14ac:dyDescent="0.2">
      <c r="A1" s="295" t="s">
        <v>171</v>
      </c>
      <c r="B1" s="295"/>
      <c r="C1" s="295"/>
      <c r="D1" s="295"/>
      <c r="E1" s="295"/>
      <c r="F1" s="295"/>
      <c r="G1" s="295"/>
      <c r="H1" s="295"/>
      <c r="I1" s="295"/>
    </row>
    <row r="2" spans="1:10" ht="15.75" customHeight="1" x14ac:dyDescent="0.2">
      <c r="A2" s="295" t="s">
        <v>172</v>
      </c>
      <c r="B2" s="295"/>
      <c r="C2" s="295"/>
      <c r="D2" s="295"/>
      <c r="E2" s="295"/>
      <c r="F2" s="295"/>
      <c r="G2" s="295"/>
      <c r="H2" s="295"/>
      <c r="I2" s="295"/>
      <c r="J2" s="216"/>
    </row>
    <row r="3" spans="1:10" ht="15.75" customHeight="1" x14ac:dyDescent="0.2">
      <c r="A3" s="217"/>
      <c r="B3" s="217"/>
      <c r="C3" s="217"/>
      <c r="D3" s="217"/>
      <c r="E3" s="217"/>
      <c r="F3" s="217"/>
      <c r="G3" s="217"/>
      <c r="H3" s="217"/>
      <c r="I3" s="217"/>
      <c r="J3" s="216"/>
    </row>
    <row r="4" spans="1:10" ht="15" customHeight="1" x14ac:dyDescent="0.2">
      <c r="A4" s="296" t="s">
        <v>173</v>
      </c>
      <c r="B4" s="296"/>
      <c r="C4" s="296"/>
      <c r="D4" s="296"/>
      <c r="E4" s="296"/>
      <c r="F4" s="296"/>
      <c r="G4" s="296"/>
      <c r="H4" s="296"/>
      <c r="I4" s="46" t="s">
        <v>2</v>
      </c>
      <c r="J4" s="216"/>
    </row>
    <row r="5" spans="1:10" x14ac:dyDescent="0.2">
      <c r="A5" s="297" t="s">
        <v>264</v>
      </c>
      <c r="B5" s="286" t="s">
        <v>174</v>
      </c>
      <c r="C5" s="286"/>
      <c r="D5" s="286"/>
      <c r="E5" s="286"/>
      <c r="F5" s="286" t="s">
        <v>175</v>
      </c>
      <c r="G5" s="286"/>
      <c r="H5" s="286"/>
      <c r="I5" s="286"/>
      <c r="J5" s="216"/>
    </row>
    <row r="6" spans="1:10" ht="54" customHeight="1" x14ac:dyDescent="0.2">
      <c r="A6" s="298"/>
      <c r="B6" s="195" t="s">
        <v>176</v>
      </c>
      <c r="C6" s="195" t="s">
        <v>177</v>
      </c>
      <c r="D6" s="195" t="s">
        <v>619</v>
      </c>
      <c r="E6" s="195" t="s">
        <v>637</v>
      </c>
      <c r="F6" s="195" t="s">
        <v>176</v>
      </c>
      <c r="G6" s="195" t="s">
        <v>177</v>
      </c>
      <c r="H6" s="195" t="s">
        <v>619</v>
      </c>
      <c r="I6" s="195" t="s">
        <v>637</v>
      </c>
      <c r="J6" s="216"/>
    </row>
    <row r="7" spans="1:10" x14ac:dyDescent="0.2">
      <c r="A7" s="195">
        <v>1</v>
      </c>
      <c r="B7" s="195">
        <v>2</v>
      </c>
      <c r="C7" s="195" t="s">
        <v>25</v>
      </c>
      <c r="D7" s="195"/>
      <c r="E7" s="195"/>
      <c r="F7" s="195" t="s">
        <v>143</v>
      </c>
      <c r="G7" s="195" t="s">
        <v>41</v>
      </c>
      <c r="H7" s="195"/>
      <c r="I7" s="195"/>
      <c r="J7" s="216"/>
    </row>
    <row r="8" spans="1:10" ht="22.5" x14ac:dyDescent="0.2">
      <c r="A8" s="224" t="s">
        <v>9</v>
      </c>
      <c r="B8" s="17" t="s">
        <v>178</v>
      </c>
      <c r="C8" s="49">
        <v>601718548</v>
      </c>
      <c r="D8" s="49">
        <f>+'1. melléklet'!G6</f>
        <v>608080863</v>
      </c>
      <c r="E8" s="49">
        <f>+'1. melléklet'!H6</f>
        <v>607036277</v>
      </c>
      <c r="F8" s="17" t="s">
        <v>179</v>
      </c>
      <c r="G8" s="49">
        <v>543048363</v>
      </c>
      <c r="H8" s="49">
        <f>+'2. melléklet'!G7</f>
        <v>543048363</v>
      </c>
      <c r="I8" s="49">
        <f>+'2. melléklet'!H7</f>
        <v>543882694</v>
      </c>
      <c r="J8" s="216"/>
    </row>
    <row r="9" spans="1:10" ht="22.5" x14ac:dyDescent="0.2">
      <c r="A9" s="224" t="s">
        <v>17</v>
      </c>
      <c r="B9" s="17" t="s">
        <v>180</v>
      </c>
      <c r="C9" s="49">
        <v>26548440</v>
      </c>
      <c r="D9" s="49">
        <f>+'1. melléklet'!G14</f>
        <v>26548440</v>
      </c>
      <c r="E9" s="49">
        <f>+'1. melléklet'!H14</f>
        <v>25211195</v>
      </c>
      <c r="F9" s="17" t="s">
        <v>114</v>
      </c>
      <c r="G9" s="49">
        <v>106030301</v>
      </c>
      <c r="H9" s="49">
        <f>+'2. melléklet'!G8</f>
        <v>106030301</v>
      </c>
      <c r="I9" s="49">
        <f>+'2. melléklet'!H8</f>
        <v>106255570</v>
      </c>
      <c r="J9" s="216"/>
    </row>
    <row r="10" spans="1:10" x14ac:dyDescent="0.2">
      <c r="A10" s="224" t="s">
        <v>25</v>
      </c>
      <c r="B10" s="17" t="s">
        <v>181</v>
      </c>
      <c r="C10" s="50"/>
      <c r="D10" s="50"/>
      <c r="E10" s="50"/>
      <c r="F10" s="17" t="s">
        <v>182</v>
      </c>
      <c r="G10" s="49">
        <v>348517900</v>
      </c>
      <c r="H10" s="49">
        <f>+'2. melléklet'!G9</f>
        <v>344166001</v>
      </c>
      <c r="I10" s="49">
        <f>+'2. melléklet'!H9</f>
        <v>358296021</v>
      </c>
      <c r="J10" s="216"/>
    </row>
    <row r="11" spans="1:10" x14ac:dyDescent="0.2">
      <c r="A11" s="224" t="s">
        <v>143</v>
      </c>
      <c r="B11" s="17" t="s">
        <v>183</v>
      </c>
      <c r="C11" s="49">
        <v>399000000</v>
      </c>
      <c r="D11" s="49">
        <f>+'1. melléklet'!G28</f>
        <v>399000000</v>
      </c>
      <c r="E11" s="49">
        <f>+'1. melléklet'!H28</f>
        <v>399318395</v>
      </c>
      <c r="F11" s="17" t="s">
        <v>116</v>
      </c>
      <c r="G11" s="49">
        <v>37400000</v>
      </c>
      <c r="H11" s="49">
        <f>+'2. melléklet'!G10</f>
        <v>37400000</v>
      </c>
      <c r="I11" s="49">
        <f>+'2. melléklet'!H10</f>
        <v>37400000</v>
      </c>
      <c r="J11" s="216"/>
    </row>
    <row r="12" spans="1:10" ht="22.5" x14ac:dyDescent="0.2">
      <c r="A12" s="224" t="s">
        <v>41</v>
      </c>
      <c r="B12" s="17" t="s">
        <v>184</v>
      </c>
      <c r="C12" s="50"/>
      <c r="D12" s="50"/>
      <c r="E12" s="50">
        <v>170000</v>
      </c>
      <c r="F12" s="17" t="s">
        <v>117</v>
      </c>
      <c r="G12" s="49">
        <v>69718614</v>
      </c>
      <c r="H12" s="49">
        <f>+'2. melléklet'!G11</f>
        <v>73718615</v>
      </c>
      <c r="I12" s="49">
        <f>+'2. melléklet'!H11</f>
        <v>113962175</v>
      </c>
      <c r="J12" s="216"/>
    </row>
    <row r="13" spans="1:10" x14ac:dyDescent="0.2">
      <c r="A13" s="224" t="s">
        <v>53</v>
      </c>
      <c r="B13" s="17" t="s">
        <v>185</v>
      </c>
      <c r="C13" s="50"/>
      <c r="D13" s="50"/>
      <c r="E13" s="50"/>
      <c r="F13" s="17" t="s">
        <v>186</v>
      </c>
      <c r="G13" s="50"/>
      <c r="H13" s="49"/>
      <c r="I13" s="50"/>
      <c r="J13" s="216"/>
    </row>
    <row r="14" spans="1:10" x14ac:dyDescent="0.2">
      <c r="A14" s="224" t="s">
        <v>154</v>
      </c>
      <c r="B14" s="17" t="s">
        <v>52</v>
      </c>
      <c r="C14" s="49">
        <v>155656610</v>
      </c>
      <c r="D14" s="49">
        <f>+'1. melléklet'!G35</f>
        <v>155656610</v>
      </c>
      <c r="E14" s="49">
        <f>+'1. melléklet'!H35</f>
        <v>127887288</v>
      </c>
      <c r="F14" s="17"/>
      <c r="G14" s="50"/>
      <c r="H14" s="50"/>
      <c r="I14" s="50"/>
      <c r="J14" s="216"/>
    </row>
    <row r="15" spans="1:10" x14ac:dyDescent="0.2">
      <c r="A15" s="224" t="s">
        <v>66</v>
      </c>
      <c r="B15" s="17"/>
      <c r="C15" s="50"/>
      <c r="D15" s="50"/>
      <c r="E15" s="50"/>
      <c r="F15" s="17"/>
      <c r="G15" s="50"/>
      <c r="H15" s="50"/>
      <c r="I15" s="50"/>
      <c r="J15" s="216"/>
    </row>
    <row r="16" spans="1:10" x14ac:dyDescent="0.2">
      <c r="A16" s="224" t="s">
        <v>72</v>
      </c>
      <c r="B16" s="66"/>
      <c r="C16" s="50"/>
      <c r="D16" s="50"/>
      <c r="E16" s="50"/>
      <c r="F16" s="17"/>
      <c r="G16" s="50"/>
      <c r="H16" s="50"/>
      <c r="I16" s="50"/>
      <c r="J16" s="216"/>
    </row>
    <row r="17" spans="1:12" x14ac:dyDescent="0.2">
      <c r="A17" s="224" t="s">
        <v>166</v>
      </c>
      <c r="B17" s="17"/>
      <c r="C17" s="50"/>
      <c r="D17" s="50"/>
      <c r="E17" s="50"/>
      <c r="F17" s="17"/>
      <c r="G17" s="50"/>
      <c r="H17" s="50"/>
      <c r="I17" s="50"/>
      <c r="J17" s="216"/>
    </row>
    <row r="18" spans="1:12" x14ac:dyDescent="0.2">
      <c r="A18" s="224" t="s">
        <v>187</v>
      </c>
      <c r="B18" s="17"/>
      <c r="C18" s="50"/>
      <c r="D18" s="50"/>
      <c r="E18" s="50"/>
      <c r="F18" s="17"/>
      <c r="G18" s="50"/>
      <c r="H18" s="50"/>
      <c r="I18" s="50"/>
      <c r="J18" s="216"/>
    </row>
    <row r="19" spans="1:12" x14ac:dyDescent="0.2">
      <c r="A19" s="224" t="s">
        <v>188</v>
      </c>
      <c r="B19" s="17"/>
      <c r="C19" s="50"/>
      <c r="D19" s="50"/>
      <c r="E19" s="50"/>
      <c r="F19" s="17"/>
      <c r="G19" s="50"/>
      <c r="H19" s="50"/>
      <c r="I19" s="50"/>
      <c r="J19" s="216"/>
    </row>
    <row r="20" spans="1:12" ht="31.5" x14ac:dyDescent="0.2">
      <c r="A20" s="5" t="s">
        <v>189</v>
      </c>
      <c r="B20" s="5" t="s">
        <v>190</v>
      </c>
      <c r="C20" s="51">
        <v>1182923598</v>
      </c>
      <c r="D20" s="51">
        <f>+D8+D9+D11+D14</f>
        <v>1189285913</v>
      </c>
      <c r="E20" s="51">
        <f>+E8+E9+E11+E14+E12</f>
        <v>1159623155</v>
      </c>
      <c r="F20" s="5" t="s">
        <v>191</v>
      </c>
      <c r="G20" s="51">
        <v>1104715178</v>
      </c>
      <c r="H20" s="51">
        <f>+H8+H9+H10+H11+H12+H13</f>
        <v>1104363280</v>
      </c>
      <c r="I20" s="51">
        <f>+I8+I9+I10+I11+I12</f>
        <v>1159796460</v>
      </c>
      <c r="J20" s="216"/>
      <c r="K20" s="225" t="s">
        <v>499</v>
      </c>
      <c r="L20" s="225" t="s">
        <v>499</v>
      </c>
    </row>
    <row r="21" spans="1:12" ht="22.5" x14ac:dyDescent="0.2">
      <c r="A21" s="17" t="s">
        <v>192</v>
      </c>
      <c r="B21" s="17" t="s">
        <v>193</v>
      </c>
      <c r="C21" s="19">
        <v>21261195</v>
      </c>
      <c r="D21" s="19"/>
      <c r="E21" s="19"/>
      <c r="F21" s="17" t="s">
        <v>194</v>
      </c>
      <c r="G21" s="50"/>
      <c r="H21" s="50"/>
      <c r="I21" s="50"/>
      <c r="J21" s="216"/>
    </row>
    <row r="22" spans="1:12" ht="22.5" x14ac:dyDescent="0.2">
      <c r="A22" s="17" t="s">
        <v>195</v>
      </c>
      <c r="B22" s="17" t="s">
        <v>196</v>
      </c>
      <c r="C22" s="50"/>
      <c r="D22" s="50"/>
      <c r="E22" s="50"/>
      <c r="F22" s="17" t="s">
        <v>197</v>
      </c>
      <c r="G22" s="50"/>
      <c r="H22" s="50"/>
      <c r="I22" s="50"/>
      <c r="J22" s="216"/>
    </row>
    <row r="23" spans="1:12" ht="22.5" x14ac:dyDescent="0.2">
      <c r="A23" s="17" t="s">
        <v>198</v>
      </c>
      <c r="B23" s="17" t="s">
        <v>199</v>
      </c>
      <c r="C23" s="50"/>
      <c r="D23" s="50"/>
      <c r="E23" s="50"/>
      <c r="F23" s="17" t="s">
        <v>200</v>
      </c>
      <c r="G23" s="50"/>
      <c r="H23" s="50"/>
      <c r="I23" s="50"/>
      <c r="J23" s="216"/>
    </row>
    <row r="24" spans="1:12" ht="22.5" x14ac:dyDescent="0.2">
      <c r="A24" s="17" t="s">
        <v>201</v>
      </c>
      <c r="B24" s="17" t="s">
        <v>202</v>
      </c>
      <c r="C24" s="50"/>
      <c r="D24" s="50"/>
      <c r="E24" s="50"/>
      <c r="F24" s="17" t="s">
        <v>203</v>
      </c>
      <c r="G24" s="50"/>
      <c r="H24" s="50"/>
      <c r="I24" s="50"/>
      <c r="J24" s="216"/>
    </row>
    <row r="25" spans="1:12" x14ac:dyDescent="0.2">
      <c r="A25" s="17" t="s">
        <v>204</v>
      </c>
      <c r="B25" s="17" t="s">
        <v>205</v>
      </c>
      <c r="C25" s="49">
        <v>21261195</v>
      </c>
      <c r="D25" s="49">
        <f>+'1. melléklet'!G76</f>
        <v>21261195</v>
      </c>
      <c r="E25" s="49">
        <f>+'1. melléklet'!H76</f>
        <v>21848334</v>
      </c>
      <c r="F25" s="17" t="s">
        <v>206</v>
      </c>
      <c r="G25" s="50"/>
      <c r="H25" s="50"/>
      <c r="I25" s="50"/>
      <c r="J25" s="216"/>
    </row>
    <row r="26" spans="1:12" ht="22.5" x14ac:dyDescent="0.2">
      <c r="A26" s="17" t="s">
        <v>207</v>
      </c>
      <c r="B26" s="17" t="s">
        <v>208</v>
      </c>
      <c r="C26" s="20"/>
      <c r="D26" s="20"/>
      <c r="E26" s="20"/>
      <c r="F26" s="17" t="s">
        <v>209</v>
      </c>
      <c r="G26" s="50"/>
      <c r="H26" s="50"/>
      <c r="I26" s="50"/>
      <c r="J26" s="216"/>
    </row>
    <row r="27" spans="1:12" ht="22.5" x14ac:dyDescent="0.2">
      <c r="A27" s="17" t="s">
        <v>210</v>
      </c>
      <c r="B27" s="17" t="s">
        <v>211</v>
      </c>
      <c r="C27" s="50"/>
      <c r="D27" s="50"/>
      <c r="E27" s="50"/>
      <c r="F27" s="17" t="s">
        <v>212</v>
      </c>
      <c r="G27" s="50"/>
      <c r="H27" s="50"/>
      <c r="I27" s="50"/>
      <c r="J27" s="216"/>
    </row>
    <row r="28" spans="1:12" x14ac:dyDescent="0.2">
      <c r="A28" s="17" t="s">
        <v>213</v>
      </c>
      <c r="B28" s="17" t="s">
        <v>214</v>
      </c>
      <c r="C28" s="50"/>
      <c r="D28" s="50"/>
      <c r="E28" s="50"/>
      <c r="F28" s="17" t="s">
        <v>215</v>
      </c>
      <c r="G28" s="49">
        <v>21261195</v>
      </c>
      <c r="H28" s="49">
        <f>+'2. melléklet'!G51</f>
        <v>21261195</v>
      </c>
      <c r="I28" s="49">
        <f>+'2. melléklet'!H51</f>
        <v>21848334</v>
      </c>
      <c r="J28" s="216"/>
    </row>
    <row r="29" spans="1:12" ht="21" x14ac:dyDescent="0.2">
      <c r="A29" s="5" t="s">
        <v>216</v>
      </c>
      <c r="B29" s="5" t="s">
        <v>217</v>
      </c>
      <c r="C29" s="51">
        <v>21261195</v>
      </c>
      <c r="D29" s="51">
        <f>+D25</f>
        <v>21261195</v>
      </c>
      <c r="E29" s="51">
        <f>+E25</f>
        <v>21848334</v>
      </c>
      <c r="F29" s="5" t="s">
        <v>218</v>
      </c>
      <c r="G29" s="51">
        <v>21261195</v>
      </c>
      <c r="H29" s="51">
        <f>+H28</f>
        <v>21261195</v>
      </c>
      <c r="I29" s="51">
        <f>+I28</f>
        <v>21848334</v>
      </c>
      <c r="J29" s="216"/>
    </row>
    <row r="30" spans="1:12" ht="21" x14ac:dyDescent="0.2">
      <c r="A30" s="5" t="s">
        <v>219</v>
      </c>
      <c r="B30" s="5" t="s">
        <v>220</v>
      </c>
      <c r="C30" s="51">
        <v>1204184793</v>
      </c>
      <c r="D30" s="51">
        <f>+D20+D29</f>
        <v>1210547108</v>
      </c>
      <c r="E30" s="51">
        <f>+E20+E29</f>
        <v>1181471489</v>
      </c>
      <c r="F30" s="5" t="s">
        <v>221</v>
      </c>
      <c r="G30" s="51">
        <v>1125976373</v>
      </c>
      <c r="H30" s="51">
        <f>+H20+H29</f>
        <v>1125624475</v>
      </c>
      <c r="I30" s="51">
        <f>+I20+I29</f>
        <v>1181644794</v>
      </c>
      <c r="J30" s="216"/>
    </row>
    <row r="31" spans="1:12" x14ac:dyDescent="0.2">
      <c r="A31" s="5" t="s">
        <v>222</v>
      </c>
      <c r="B31" s="5" t="s">
        <v>223</v>
      </c>
      <c r="C31" s="52"/>
      <c r="D31" s="52"/>
      <c r="E31" s="52"/>
      <c r="F31" s="5" t="s">
        <v>225</v>
      </c>
      <c r="G31" s="51">
        <v>78208420</v>
      </c>
      <c r="H31" s="51">
        <f>+D20-H20</f>
        <v>84922633</v>
      </c>
      <c r="I31" s="51">
        <f>+E30-I30</f>
        <v>-173305</v>
      </c>
      <c r="J31" s="216"/>
    </row>
    <row r="32" spans="1:12" x14ac:dyDescent="0.2">
      <c r="A32" s="5" t="s">
        <v>226</v>
      </c>
      <c r="B32" s="5" t="s">
        <v>227</v>
      </c>
      <c r="C32" s="52"/>
      <c r="D32" s="52"/>
      <c r="E32" s="52"/>
      <c r="F32" s="5" t="s">
        <v>228</v>
      </c>
      <c r="G32" s="51">
        <v>78208420</v>
      </c>
      <c r="H32" s="51">
        <f>+D30-H30</f>
        <v>84922633</v>
      </c>
      <c r="I32" s="51">
        <f>+E30-I30</f>
        <v>-173305</v>
      </c>
      <c r="J32" s="216"/>
    </row>
    <row r="33" spans="1:9" x14ac:dyDescent="0.2">
      <c r="A33" s="219"/>
    </row>
    <row r="34" spans="1:9" x14ac:dyDescent="0.2">
      <c r="C34" s="225"/>
      <c r="D34" s="225"/>
      <c r="E34" s="225"/>
      <c r="F34" s="225"/>
      <c r="G34" s="225"/>
      <c r="H34" s="225"/>
      <c r="I34" s="225"/>
    </row>
    <row r="35" spans="1:9" x14ac:dyDescent="0.2">
      <c r="A35" s="219"/>
      <c r="C35" s="225"/>
      <c r="D35" s="225"/>
      <c r="E35" s="225"/>
      <c r="F35" s="225"/>
      <c r="G35" s="225"/>
      <c r="H35" s="225"/>
      <c r="I35" s="225"/>
    </row>
    <row r="36" spans="1:9" x14ac:dyDescent="0.2">
      <c r="D36" s="225"/>
      <c r="E36" s="225"/>
      <c r="H36" s="225"/>
      <c r="I36" s="225"/>
    </row>
    <row r="37" spans="1:9" x14ac:dyDescent="0.2">
      <c r="D37" s="225"/>
    </row>
    <row r="38" spans="1:9" x14ac:dyDescent="0.2">
      <c r="D38" s="225"/>
      <c r="H38" s="225"/>
      <c r="I38" s="225"/>
    </row>
    <row r="39" spans="1:9" x14ac:dyDescent="0.2">
      <c r="D39" s="225"/>
    </row>
    <row r="40" spans="1:9" x14ac:dyDescent="0.2">
      <c r="D40" s="225"/>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scale="89"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7" zoomScaleNormal="100" workbookViewId="0">
      <selection activeCell="F17" sqref="F17"/>
    </sheetView>
  </sheetViews>
  <sheetFormatPr defaultRowHeight="11.25" x14ac:dyDescent="0.2"/>
  <cols>
    <col min="1" max="1" width="4.85546875" style="220" customWidth="1"/>
    <col min="2" max="2" width="23.7109375" style="220" customWidth="1"/>
    <col min="3" max="3" width="12.140625" style="220" bestFit="1" customWidth="1"/>
    <col min="4" max="4" width="14.42578125" style="220" customWidth="1"/>
    <col min="5" max="5" width="13.85546875" style="220" customWidth="1"/>
    <col min="6" max="6" width="23.7109375" style="220" customWidth="1"/>
    <col min="7" max="7" width="12.140625" style="220" bestFit="1" customWidth="1"/>
    <col min="8" max="8" width="13.7109375" style="220" customWidth="1"/>
    <col min="9" max="9" width="12.140625" style="220" customWidth="1"/>
    <col min="10" max="16384" width="9.140625" style="220"/>
  </cols>
  <sheetData>
    <row r="1" spans="1:10" x14ac:dyDescent="0.2">
      <c r="A1" s="295" t="s">
        <v>229</v>
      </c>
      <c r="B1" s="295"/>
      <c r="C1" s="295"/>
      <c r="D1" s="295"/>
      <c r="E1" s="295"/>
      <c r="F1" s="295"/>
      <c r="G1" s="295"/>
      <c r="H1" s="295"/>
      <c r="I1" s="295"/>
    </row>
    <row r="2" spans="1:10" x14ac:dyDescent="0.2">
      <c r="A2" s="295" t="s">
        <v>172</v>
      </c>
      <c r="B2" s="295"/>
      <c r="C2" s="295"/>
      <c r="D2" s="295"/>
      <c r="E2" s="295"/>
      <c r="F2" s="295"/>
      <c r="G2" s="295"/>
      <c r="H2" s="295"/>
      <c r="I2" s="295"/>
      <c r="J2" s="223"/>
    </row>
    <row r="3" spans="1:10" x14ac:dyDescent="0.2">
      <c r="A3" s="217"/>
      <c r="B3" s="217"/>
      <c r="C3" s="217"/>
      <c r="D3" s="217"/>
      <c r="E3" s="217"/>
      <c r="F3" s="217"/>
      <c r="G3" s="217"/>
      <c r="H3" s="217"/>
      <c r="I3" s="217"/>
      <c r="J3" s="223"/>
    </row>
    <row r="4" spans="1:10" x14ac:dyDescent="0.2">
      <c r="A4" s="296" t="s">
        <v>230</v>
      </c>
      <c r="B4" s="296"/>
      <c r="C4" s="296"/>
      <c r="D4" s="296"/>
      <c r="E4" s="296"/>
      <c r="F4" s="296"/>
      <c r="G4" s="296"/>
      <c r="H4" s="296"/>
      <c r="I4" s="46" t="s">
        <v>2</v>
      </c>
      <c r="J4" s="223"/>
    </row>
    <row r="5" spans="1:10" x14ac:dyDescent="0.2">
      <c r="A5" s="297" t="s">
        <v>264</v>
      </c>
      <c r="B5" s="299" t="s">
        <v>174</v>
      </c>
      <c r="C5" s="300"/>
      <c r="D5" s="300"/>
      <c r="E5" s="301"/>
      <c r="F5" s="286" t="s">
        <v>175</v>
      </c>
      <c r="G5" s="286"/>
      <c r="H5" s="286"/>
      <c r="I5" s="286"/>
      <c r="J5" s="223"/>
    </row>
    <row r="6" spans="1:10" ht="31.5" x14ac:dyDescent="0.2">
      <c r="A6" s="298"/>
      <c r="B6" s="195" t="s">
        <v>176</v>
      </c>
      <c r="C6" s="195" t="s">
        <v>177</v>
      </c>
      <c r="D6" s="195" t="s">
        <v>619</v>
      </c>
      <c r="E6" s="195" t="s">
        <v>637</v>
      </c>
      <c r="F6" s="195" t="s">
        <v>176</v>
      </c>
      <c r="G6" s="195" t="s">
        <v>177</v>
      </c>
      <c r="H6" s="195" t="s">
        <v>619</v>
      </c>
      <c r="I6" s="195" t="s">
        <v>637</v>
      </c>
      <c r="J6" s="223"/>
    </row>
    <row r="7" spans="1:10" x14ac:dyDescent="0.2">
      <c r="A7" s="195">
        <v>1</v>
      </c>
      <c r="B7" s="195">
        <v>2</v>
      </c>
      <c r="C7" s="195">
        <v>3</v>
      </c>
      <c r="D7" s="195"/>
      <c r="E7" s="195"/>
      <c r="F7" s="195">
        <v>4</v>
      </c>
      <c r="G7" s="195">
        <v>5</v>
      </c>
      <c r="H7" s="195">
        <v>7</v>
      </c>
      <c r="I7" s="195">
        <v>8</v>
      </c>
      <c r="J7" s="223"/>
    </row>
    <row r="8" spans="1:10" ht="22.5" x14ac:dyDescent="0.2">
      <c r="A8" s="224" t="s">
        <v>9</v>
      </c>
      <c r="B8" s="17" t="s">
        <v>231</v>
      </c>
      <c r="C8" s="49">
        <v>41341086</v>
      </c>
      <c r="D8" s="49">
        <f>+'1. melléklet'!G21</f>
        <v>41341086</v>
      </c>
      <c r="E8" s="49">
        <f>+'1. melléklet'!H21</f>
        <v>72090086</v>
      </c>
      <c r="F8" s="17" t="s">
        <v>129</v>
      </c>
      <c r="G8" s="49">
        <v>537745383</v>
      </c>
      <c r="H8" s="88">
        <f>+'2. melléklet'!G23</f>
        <v>537922496</v>
      </c>
      <c r="I8" s="88">
        <f>+'2. melléklet'!H23</f>
        <v>497837994</v>
      </c>
      <c r="J8" s="223"/>
    </row>
    <row r="9" spans="1:10" ht="22.5" x14ac:dyDescent="0.2">
      <c r="A9" s="224" t="s">
        <v>17</v>
      </c>
      <c r="B9" s="17" t="s">
        <v>232</v>
      </c>
      <c r="C9" s="50"/>
      <c r="D9" s="50"/>
      <c r="E9" s="50"/>
      <c r="F9" s="17" t="s">
        <v>233</v>
      </c>
      <c r="G9" s="50"/>
      <c r="H9" s="49"/>
      <c r="I9" s="49"/>
      <c r="J9" s="223"/>
    </row>
    <row r="10" spans="1:10" x14ac:dyDescent="0.2">
      <c r="A10" s="224" t="s">
        <v>25</v>
      </c>
      <c r="B10" s="17" t="s">
        <v>234</v>
      </c>
      <c r="C10" s="49">
        <v>32656780</v>
      </c>
      <c r="D10" s="49">
        <f>+'1. melléklet'!G46</f>
        <v>32656780</v>
      </c>
      <c r="E10" s="49"/>
      <c r="F10" s="17" t="s">
        <v>131</v>
      </c>
      <c r="G10" s="49">
        <v>23499270</v>
      </c>
      <c r="H10" s="49">
        <f>+'2. melléklet'!G25</f>
        <v>23742953</v>
      </c>
      <c r="I10" s="49">
        <f>+'2. melléklet'!H25</f>
        <v>11306322</v>
      </c>
      <c r="J10" s="223"/>
    </row>
    <row r="11" spans="1:10" ht="22.5" x14ac:dyDescent="0.2">
      <c r="A11" s="224" t="s">
        <v>143</v>
      </c>
      <c r="B11" s="17" t="s">
        <v>235</v>
      </c>
      <c r="C11" s="50"/>
      <c r="D11" s="57">
        <f>+'1. melléklet'!G60</f>
        <v>68897</v>
      </c>
      <c r="E11" s="49">
        <f>+'1. melléklet'!H60</f>
        <v>10076042</v>
      </c>
      <c r="F11" s="17" t="s">
        <v>236</v>
      </c>
      <c r="G11" s="50"/>
      <c r="H11" s="49"/>
      <c r="I11" s="49"/>
      <c r="J11" s="223"/>
    </row>
    <row r="12" spans="1:10" ht="22.5" x14ac:dyDescent="0.2">
      <c r="A12" s="224" t="s">
        <v>41</v>
      </c>
      <c r="B12" s="17" t="s">
        <v>237</v>
      </c>
      <c r="C12" s="50"/>
      <c r="D12" s="50"/>
      <c r="E12" s="50"/>
      <c r="F12" s="17" t="s">
        <v>133</v>
      </c>
      <c r="G12" s="49">
        <v>5754852</v>
      </c>
      <c r="H12" s="49">
        <f>+'2. melléklet'!G27</f>
        <v>5754852</v>
      </c>
      <c r="I12" s="49">
        <f>+'2. melléklet'!H27</f>
        <v>5754852</v>
      </c>
      <c r="J12" s="223"/>
    </row>
    <row r="13" spans="1:10" ht="22.5" x14ac:dyDescent="0.2">
      <c r="A13" s="224" t="s">
        <v>53</v>
      </c>
      <c r="B13" s="17" t="s">
        <v>238</v>
      </c>
      <c r="C13" s="50"/>
      <c r="D13" s="50"/>
      <c r="E13" s="50"/>
      <c r="F13" s="17" t="s">
        <v>239</v>
      </c>
      <c r="G13" s="49">
        <v>33556780</v>
      </c>
      <c r="H13" s="49">
        <f>+'2. melléklet'!G36</f>
        <v>39919095</v>
      </c>
      <c r="I13" s="49"/>
      <c r="J13" s="223"/>
    </row>
    <row r="14" spans="1:10" x14ac:dyDescent="0.2">
      <c r="A14" s="224" t="s">
        <v>154</v>
      </c>
      <c r="B14" s="17"/>
      <c r="C14" s="50"/>
      <c r="D14" s="50"/>
      <c r="E14" s="50"/>
      <c r="F14" s="17" t="s">
        <v>186</v>
      </c>
      <c r="G14" s="50"/>
      <c r="H14" s="49"/>
      <c r="I14" s="49"/>
      <c r="J14" s="223"/>
    </row>
    <row r="15" spans="1:10" x14ac:dyDescent="0.2">
      <c r="A15" s="224" t="s">
        <v>66</v>
      </c>
      <c r="B15" s="17"/>
      <c r="C15" s="50"/>
      <c r="D15" s="50"/>
      <c r="E15" s="50"/>
      <c r="F15" s="17"/>
      <c r="G15" s="50"/>
      <c r="H15" s="50"/>
      <c r="I15" s="50"/>
      <c r="J15" s="223"/>
    </row>
    <row r="16" spans="1:10" x14ac:dyDescent="0.2">
      <c r="A16" s="224" t="s">
        <v>72</v>
      </c>
      <c r="B16" s="17"/>
      <c r="C16" s="50"/>
      <c r="D16" s="50"/>
      <c r="E16" s="50"/>
      <c r="F16" s="17"/>
      <c r="G16" s="50"/>
      <c r="H16" s="50"/>
      <c r="I16" s="50"/>
      <c r="J16" s="223"/>
    </row>
    <row r="17" spans="1:10" x14ac:dyDescent="0.2">
      <c r="A17" s="224" t="s">
        <v>166</v>
      </c>
      <c r="B17" s="17"/>
      <c r="C17" s="50"/>
      <c r="D17" s="50"/>
      <c r="E17" s="50"/>
      <c r="F17" s="17"/>
      <c r="G17" s="50"/>
      <c r="H17" s="50"/>
      <c r="I17" s="50"/>
      <c r="J17" s="223"/>
    </row>
    <row r="18" spans="1:10" x14ac:dyDescent="0.2">
      <c r="A18" s="224" t="s">
        <v>187</v>
      </c>
      <c r="B18" s="17"/>
      <c r="C18" s="50"/>
      <c r="D18" s="50"/>
      <c r="E18" s="50"/>
      <c r="F18" s="17"/>
      <c r="G18" s="50"/>
      <c r="H18" s="50"/>
      <c r="I18" s="50"/>
      <c r="J18" s="223"/>
    </row>
    <row r="19" spans="1:10" ht="31.5" x14ac:dyDescent="0.2">
      <c r="A19" s="5" t="s">
        <v>188</v>
      </c>
      <c r="B19" s="5" t="s">
        <v>241</v>
      </c>
      <c r="C19" s="51">
        <v>73997866</v>
      </c>
      <c r="D19" s="51">
        <f>+D8+D10+D11</f>
        <v>74066763</v>
      </c>
      <c r="E19" s="51">
        <f>+E8+E10+E11</f>
        <v>82166128</v>
      </c>
      <c r="F19" s="5" t="s">
        <v>242</v>
      </c>
      <c r="G19" s="51">
        <v>600556286</v>
      </c>
      <c r="H19" s="51">
        <f>+H8+H10+H12+H13</f>
        <v>607339396</v>
      </c>
      <c r="I19" s="51">
        <f>+I8+I10+I12+I13</f>
        <v>514899168</v>
      </c>
      <c r="J19" s="223"/>
    </row>
    <row r="20" spans="1:10" ht="22.5" x14ac:dyDescent="0.2">
      <c r="A20" s="224" t="s">
        <v>189</v>
      </c>
      <c r="B20" s="21" t="s">
        <v>243</v>
      </c>
      <c r="C20" s="19">
        <v>448350000</v>
      </c>
      <c r="D20" s="19"/>
      <c r="E20" s="19"/>
      <c r="F20" s="17" t="s">
        <v>194</v>
      </c>
      <c r="G20" s="50"/>
      <c r="H20" s="51"/>
      <c r="I20" s="51"/>
      <c r="J20" s="223"/>
    </row>
    <row r="21" spans="1:10" ht="22.5" x14ac:dyDescent="0.2">
      <c r="A21" s="224" t="s">
        <v>192</v>
      </c>
      <c r="B21" s="22" t="s">
        <v>244</v>
      </c>
      <c r="C21" s="49">
        <v>448350000</v>
      </c>
      <c r="D21" s="49">
        <f>+'1. melléklet'!G73</f>
        <v>448350000</v>
      </c>
      <c r="E21" s="49">
        <f>+'1. melléklet'!H73</f>
        <v>432906345</v>
      </c>
      <c r="F21" s="17" t="s">
        <v>245</v>
      </c>
      <c r="G21" s="50"/>
      <c r="H21" s="50"/>
      <c r="I21" s="50"/>
      <c r="J21" s="223"/>
    </row>
    <row r="22" spans="1:10" ht="22.5" x14ac:dyDescent="0.2">
      <c r="A22" s="224" t="s">
        <v>195</v>
      </c>
      <c r="B22" s="22" t="s">
        <v>246</v>
      </c>
      <c r="C22" s="50"/>
      <c r="D22" s="50"/>
      <c r="E22" s="50"/>
      <c r="F22" s="17" t="s">
        <v>200</v>
      </c>
      <c r="G22" s="50"/>
      <c r="H22" s="50"/>
      <c r="I22" s="50"/>
      <c r="J22" s="223"/>
    </row>
    <row r="23" spans="1:10" ht="22.5" x14ac:dyDescent="0.2">
      <c r="A23" s="224" t="s">
        <v>198</v>
      </c>
      <c r="B23" s="22" t="s">
        <v>247</v>
      </c>
      <c r="C23" s="50"/>
      <c r="D23" s="50"/>
      <c r="E23" s="50"/>
      <c r="F23" s="17" t="s">
        <v>203</v>
      </c>
      <c r="G23" s="50"/>
      <c r="H23" s="50"/>
      <c r="I23" s="50"/>
      <c r="J23" s="223"/>
    </row>
    <row r="24" spans="1:10" x14ac:dyDescent="0.2">
      <c r="A24" s="224" t="s">
        <v>201</v>
      </c>
      <c r="B24" s="22" t="s">
        <v>248</v>
      </c>
      <c r="C24" s="50"/>
      <c r="D24" s="50"/>
      <c r="E24" s="50"/>
      <c r="F24" s="17" t="s">
        <v>206</v>
      </c>
      <c r="G24" s="50"/>
      <c r="H24" s="50"/>
      <c r="I24" s="50"/>
      <c r="J24" s="223"/>
    </row>
    <row r="25" spans="1:10" ht="22.5" x14ac:dyDescent="0.2">
      <c r="A25" s="224" t="s">
        <v>204</v>
      </c>
      <c r="B25" s="22" t="s">
        <v>249</v>
      </c>
      <c r="C25" s="50"/>
      <c r="D25" s="50"/>
      <c r="E25" s="50"/>
      <c r="F25" s="17" t="s">
        <v>250</v>
      </c>
      <c r="G25" s="50"/>
      <c r="H25" s="50"/>
      <c r="I25" s="50"/>
      <c r="J25" s="223"/>
    </row>
    <row r="26" spans="1:10" ht="22.5" x14ac:dyDescent="0.2">
      <c r="A26" s="224" t="s">
        <v>207</v>
      </c>
      <c r="B26" s="21" t="s">
        <v>251</v>
      </c>
      <c r="C26" s="20"/>
      <c r="D26" s="20"/>
      <c r="E26" s="20"/>
      <c r="F26" s="17" t="s">
        <v>212</v>
      </c>
      <c r="G26" s="50"/>
      <c r="H26" s="50"/>
      <c r="I26" s="50"/>
      <c r="J26" s="223"/>
    </row>
    <row r="27" spans="1:10" ht="22.5" x14ac:dyDescent="0.2">
      <c r="A27" s="224" t="s">
        <v>210</v>
      </c>
      <c r="B27" s="22" t="s">
        <v>252</v>
      </c>
      <c r="C27" s="50"/>
      <c r="D27" s="50"/>
      <c r="E27" s="50"/>
      <c r="F27" s="17" t="s">
        <v>159</v>
      </c>
      <c r="G27" s="50"/>
      <c r="H27" s="50"/>
      <c r="I27" s="50"/>
      <c r="J27" s="223"/>
    </row>
    <row r="28" spans="1:10" ht="22.5" x14ac:dyDescent="0.2">
      <c r="A28" s="224" t="s">
        <v>213</v>
      </c>
      <c r="B28" s="22" t="s">
        <v>253</v>
      </c>
      <c r="C28" s="50"/>
      <c r="D28" s="50"/>
      <c r="E28" s="50"/>
      <c r="F28" s="17"/>
      <c r="G28" s="50"/>
      <c r="H28" s="50"/>
      <c r="I28" s="50"/>
      <c r="J28" s="223"/>
    </row>
    <row r="29" spans="1:10" ht="22.5" x14ac:dyDescent="0.2">
      <c r="A29" s="224" t="s">
        <v>216</v>
      </c>
      <c r="B29" s="22" t="s">
        <v>254</v>
      </c>
      <c r="C29" s="50"/>
      <c r="D29" s="50"/>
      <c r="E29" s="50"/>
      <c r="F29" s="17"/>
      <c r="G29" s="50"/>
      <c r="H29" s="50"/>
      <c r="I29" s="50"/>
      <c r="J29" s="223"/>
    </row>
    <row r="30" spans="1:10" x14ac:dyDescent="0.2">
      <c r="A30" s="224" t="s">
        <v>219</v>
      </c>
      <c r="B30" s="22" t="s">
        <v>255</v>
      </c>
      <c r="C30" s="50"/>
      <c r="D30" s="50"/>
      <c r="E30" s="50"/>
      <c r="F30" s="17"/>
      <c r="G30" s="50"/>
      <c r="H30" s="50"/>
      <c r="I30" s="50"/>
      <c r="J30" s="223"/>
    </row>
    <row r="31" spans="1:10" ht="22.5" x14ac:dyDescent="0.2">
      <c r="A31" s="224" t="s">
        <v>222</v>
      </c>
      <c r="B31" s="22" t="s">
        <v>256</v>
      </c>
      <c r="C31" s="50"/>
      <c r="D31" s="50"/>
      <c r="E31" s="50"/>
      <c r="F31" s="17"/>
      <c r="G31" s="50"/>
      <c r="H31" s="50"/>
      <c r="I31" s="50"/>
      <c r="J31" s="223"/>
    </row>
    <row r="32" spans="1:10" ht="31.5" x14ac:dyDescent="0.2">
      <c r="A32" s="5" t="s">
        <v>226</v>
      </c>
      <c r="B32" s="5" t="s">
        <v>257</v>
      </c>
      <c r="C32" s="51">
        <v>448350000</v>
      </c>
      <c r="D32" s="51">
        <f>+D21</f>
        <v>448350000</v>
      </c>
      <c r="E32" s="51">
        <f>+E21</f>
        <v>432906345</v>
      </c>
      <c r="F32" s="5" t="s">
        <v>258</v>
      </c>
      <c r="G32" s="52"/>
      <c r="H32" s="50"/>
      <c r="I32" s="50"/>
      <c r="J32" s="223"/>
    </row>
    <row r="33" spans="1:10" ht="21" x14ac:dyDescent="0.2">
      <c r="A33" s="5" t="s">
        <v>259</v>
      </c>
      <c r="B33" s="5" t="s">
        <v>260</v>
      </c>
      <c r="C33" s="51">
        <v>522347866</v>
      </c>
      <c r="D33" s="51">
        <f>+D19+D32</f>
        <v>522416763</v>
      </c>
      <c r="E33" s="51">
        <f>+E19+E32</f>
        <v>515072473</v>
      </c>
      <c r="F33" s="5" t="s">
        <v>261</v>
      </c>
      <c r="G33" s="51">
        <v>600556286</v>
      </c>
      <c r="H33" s="51">
        <f>+H19+H32</f>
        <v>607339396</v>
      </c>
      <c r="I33" s="51">
        <f>+I19+I32</f>
        <v>514899168</v>
      </c>
      <c r="J33" s="223"/>
    </row>
    <row r="34" spans="1:10" x14ac:dyDescent="0.2">
      <c r="A34" s="5" t="s">
        <v>262</v>
      </c>
      <c r="B34" s="5" t="s">
        <v>223</v>
      </c>
      <c r="C34" s="51">
        <v>526558420</v>
      </c>
      <c r="D34" s="51">
        <f>+H19-D19</f>
        <v>533272633</v>
      </c>
      <c r="E34" s="51">
        <f>+I19-E19</f>
        <v>432733040</v>
      </c>
      <c r="F34" s="5" t="s">
        <v>225</v>
      </c>
      <c r="G34" s="52" t="s">
        <v>224</v>
      </c>
      <c r="H34" s="51"/>
      <c r="I34" s="51"/>
      <c r="J34" s="223"/>
    </row>
    <row r="35" spans="1:10" x14ac:dyDescent="0.2">
      <c r="A35" s="5" t="s">
        <v>263</v>
      </c>
      <c r="B35" s="5" t="s">
        <v>227</v>
      </c>
      <c r="C35" s="51">
        <v>78208420</v>
      </c>
      <c r="D35" s="51">
        <f>+H33-D33</f>
        <v>84922633</v>
      </c>
      <c r="E35" s="51">
        <f>+I33-E33</f>
        <v>-173305</v>
      </c>
      <c r="F35" s="5" t="s">
        <v>228</v>
      </c>
      <c r="G35" s="52" t="s">
        <v>224</v>
      </c>
      <c r="H35" s="52"/>
      <c r="I35" s="52"/>
      <c r="J35" s="223"/>
    </row>
    <row r="36" spans="1:10" x14ac:dyDescent="0.2">
      <c r="A36" s="219"/>
      <c r="C36" s="225"/>
      <c r="D36" s="225"/>
      <c r="E36" s="225"/>
    </row>
    <row r="38" spans="1:10" x14ac:dyDescent="0.2">
      <c r="C38" s="225"/>
      <c r="D38" s="225"/>
      <c r="E38" s="225"/>
      <c r="F38" s="225"/>
      <c r="G38" s="225"/>
      <c r="H38" s="225"/>
      <c r="I38" s="225"/>
    </row>
    <row r="39" spans="1:10" x14ac:dyDescent="0.2">
      <c r="C39" s="225"/>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zoomScaleNormal="100" workbookViewId="0">
      <selection activeCell="C11" sqref="C11"/>
    </sheetView>
  </sheetViews>
  <sheetFormatPr defaultRowHeight="11.25" x14ac:dyDescent="0.2"/>
  <cols>
    <col min="1" max="1" width="36.85546875" style="220" customWidth="1"/>
    <col min="2" max="2" width="16.5703125" style="220" bestFit="1" customWidth="1"/>
    <col min="3" max="3" width="16.5703125" style="220" customWidth="1"/>
    <col min="4" max="4" width="17.28515625" style="56" bestFit="1" customWidth="1"/>
    <col min="5" max="6" width="17.28515625" style="56" customWidth="1"/>
    <col min="7" max="7" width="10.85546875" style="220" bestFit="1" customWidth="1"/>
    <col min="8" max="8" width="9.85546875" style="220" bestFit="1" customWidth="1"/>
    <col min="9" max="9" width="9.140625" style="220"/>
    <col min="10" max="10" width="14.42578125" style="220" customWidth="1"/>
    <col min="11" max="11" width="16.140625" style="56" bestFit="1" customWidth="1"/>
    <col min="12" max="16384" width="9.140625" style="220"/>
  </cols>
  <sheetData>
    <row r="2" spans="1:6" x14ac:dyDescent="0.2">
      <c r="A2" s="295" t="s">
        <v>266</v>
      </c>
      <c r="B2" s="295"/>
      <c r="C2" s="295"/>
      <c r="D2" s="295"/>
      <c r="E2" s="295"/>
      <c r="F2" s="295"/>
    </row>
    <row r="3" spans="1:6" x14ac:dyDescent="0.2">
      <c r="A3" s="217"/>
      <c r="B3" s="217"/>
      <c r="C3" s="217"/>
    </row>
    <row r="4" spans="1:6" x14ac:dyDescent="0.2">
      <c r="A4" s="302" t="s">
        <v>621</v>
      </c>
      <c r="B4" s="302"/>
      <c r="C4" s="302"/>
      <c r="D4" s="302"/>
      <c r="E4" s="302"/>
      <c r="F4" s="227" t="s">
        <v>2</v>
      </c>
    </row>
    <row r="5" spans="1:6" ht="31.5" x14ac:dyDescent="0.2">
      <c r="A5" s="195" t="s">
        <v>267</v>
      </c>
      <c r="B5" s="195" t="s">
        <v>177</v>
      </c>
      <c r="C5" s="195" t="s">
        <v>637</v>
      </c>
      <c r="D5" s="195" t="s">
        <v>503</v>
      </c>
      <c r="E5" s="195" t="s">
        <v>505</v>
      </c>
      <c r="F5" s="195" t="s">
        <v>506</v>
      </c>
    </row>
    <row r="6" spans="1:6" x14ac:dyDescent="0.2">
      <c r="A6" s="195">
        <v>1</v>
      </c>
      <c r="B6" s="195">
        <v>5</v>
      </c>
      <c r="C6" s="195"/>
      <c r="D6" s="58"/>
      <c r="E6" s="58"/>
      <c r="F6" s="58"/>
    </row>
    <row r="7" spans="1:6" x14ac:dyDescent="0.2">
      <c r="A7" s="228" t="s">
        <v>461</v>
      </c>
      <c r="B7" s="195"/>
      <c r="C7" s="195"/>
      <c r="D7" s="58"/>
      <c r="E7" s="58"/>
      <c r="F7" s="58"/>
    </row>
    <row r="8" spans="1:6" x14ac:dyDescent="0.2">
      <c r="A8" s="66" t="s">
        <v>268</v>
      </c>
      <c r="B8" s="23">
        <v>7000000</v>
      </c>
      <c r="C8" s="23">
        <f>+B8</f>
        <v>7000000</v>
      </c>
      <c r="D8" s="58"/>
      <c r="E8" s="23"/>
      <c r="F8" s="23">
        <f>+E8+D8</f>
        <v>0</v>
      </c>
    </row>
    <row r="9" spans="1:6" x14ac:dyDescent="0.2">
      <c r="A9" s="66" t="s">
        <v>269</v>
      </c>
      <c r="B9" s="23">
        <v>2100000</v>
      </c>
      <c r="C9" s="23">
        <f>+B9</f>
        <v>2100000</v>
      </c>
      <c r="D9" s="58"/>
      <c r="E9" s="23"/>
      <c r="F9" s="23">
        <f t="shared" ref="F9:F42" si="0">+E9+D9</f>
        <v>0</v>
      </c>
    </row>
    <row r="10" spans="1:6" ht="22.5" x14ac:dyDescent="0.2">
      <c r="A10" s="66" t="s">
        <v>270</v>
      </c>
      <c r="B10" s="23">
        <v>10000000</v>
      </c>
      <c r="C10" s="80">
        <f>+B10</f>
        <v>10000000</v>
      </c>
      <c r="D10" s="58"/>
      <c r="E10" s="23"/>
      <c r="F10" s="23">
        <f t="shared" si="0"/>
        <v>0</v>
      </c>
    </row>
    <row r="11" spans="1:6" ht="22.5" x14ac:dyDescent="0.2">
      <c r="A11" s="66" t="s">
        <v>271</v>
      </c>
      <c r="B11" s="23">
        <v>1778000</v>
      </c>
      <c r="C11" s="23">
        <f>+B11</f>
        <v>1778000</v>
      </c>
      <c r="D11" s="58"/>
      <c r="E11" s="23"/>
      <c r="F11" s="23">
        <f t="shared" si="0"/>
        <v>0</v>
      </c>
    </row>
    <row r="12" spans="1:6" x14ac:dyDescent="0.2">
      <c r="A12" s="66" t="s">
        <v>272</v>
      </c>
      <c r="B12" s="23">
        <v>13866205</v>
      </c>
      <c r="C12" s="23">
        <v>0</v>
      </c>
      <c r="D12" s="58"/>
      <c r="E12" s="23"/>
      <c r="F12" s="23">
        <f t="shared" si="0"/>
        <v>0</v>
      </c>
    </row>
    <row r="13" spans="1:6" ht="22.5" x14ac:dyDescent="0.2">
      <c r="A13" s="66" t="s">
        <v>273</v>
      </c>
      <c r="B13" s="23">
        <v>367000</v>
      </c>
      <c r="C13" s="23">
        <f t="shared" ref="C13:C20" si="1">+B13</f>
        <v>367000</v>
      </c>
      <c r="D13" s="58"/>
      <c r="E13" s="23"/>
      <c r="F13" s="23">
        <f t="shared" si="0"/>
        <v>0</v>
      </c>
    </row>
    <row r="14" spans="1:6" x14ac:dyDescent="0.2">
      <c r="A14" s="66" t="s">
        <v>274</v>
      </c>
      <c r="B14" s="23">
        <v>600000</v>
      </c>
      <c r="C14" s="23">
        <f t="shared" si="1"/>
        <v>600000</v>
      </c>
      <c r="D14" s="58"/>
      <c r="E14" s="23"/>
      <c r="F14" s="23">
        <f t="shared" si="0"/>
        <v>0</v>
      </c>
    </row>
    <row r="15" spans="1:6" x14ac:dyDescent="0.2">
      <c r="A15" s="66" t="s">
        <v>275</v>
      </c>
      <c r="B15" s="23">
        <v>1714500</v>
      </c>
      <c r="C15" s="23">
        <f t="shared" si="1"/>
        <v>1714500</v>
      </c>
      <c r="D15" s="58"/>
      <c r="E15" s="23"/>
      <c r="F15" s="23">
        <f t="shared" si="0"/>
        <v>0</v>
      </c>
    </row>
    <row r="16" spans="1:6" ht="22.5" x14ac:dyDescent="0.2">
      <c r="A16" s="66" t="s">
        <v>276</v>
      </c>
      <c r="B16" s="23">
        <v>8894318</v>
      </c>
      <c r="C16" s="23">
        <f t="shared" si="1"/>
        <v>8894318</v>
      </c>
      <c r="D16" s="58"/>
      <c r="E16" s="23"/>
      <c r="F16" s="23">
        <f t="shared" si="0"/>
        <v>0</v>
      </c>
    </row>
    <row r="17" spans="1:7" x14ac:dyDescent="0.2">
      <c r="A17" s="66" t="s">
        <v>277</v>
      </c>
      <c r="B17" s="23">
        <v>37609532</v>
      </c>
      <c r="C17" s="23">
        <f t="shared" si="1"/>
        <v>37609532</v>
      </c>
      <c r="D17" s="58"/>
      <c r="E17" s="23"/>
      <c r="F17" s="23">
        <f t="shared" si="0"/>
        <v>0</v>
      </c>
    </row>
    <row r="18" spans="1:7" x14ac:dyDescent="0.2">
      <c r="A18" s="66" t="s">
        <v>278</v>
      </c>
      <c r="B18" s="23">
        <v>78276662</v>
      </c>
      <c r="C18" s="23">
        <f t="shared" si="1"/>
        <v>78276662</v>
      </c>
      <c r="D18" s="58"/>
      <c r="E18" s="23"/>
      <c r="F18" s="23">
        <f t="shared" si="0"/>
        <v>0</v>
      </c>
    </row>
    <row r="19" spans="1:7" ht="22.5" x14ac:dyDescent="0.2">
      <c r="A19" s="66" t="s">
        <v>279</v>
      </c>
      <c r="B19" s="23">
        <v>8000000</v>
      </c>
      <c r="C19" s="23">
        <f t="shared" si="1"/>
        <v>8000000</v>
      </c>
      <c r="D19" s="58"/>
      <c r="E19" s="23"/>
      <c r="F19" s="23">
        <f t="shared" si="0"/>
        <v>0</v>
      </c>
    </row>
    <row r="20" spans="1:7" ht="22.5" x14ac:dyDescent="0.2">
      <c r="A20" s="66" t="s">
        <v>280</v>
      </c>
      <c r="B20" s="23">
        <v>10814050</v>
      </c>
      <c r="C20" s="23">
        <f t="shared" si="1"/>
        <v>10814050</v>
      </c>
      <c r="D20" s="58"/>
      <c r="E20" s="23"/>
      <c r="F20" s="23">
        <f t="shared" si="0"/>
        <v>0</v>
      </c>
    </row>
    <row r="21" spans="1:7" ht="22.5" x14ac:dyDescent="0.2">
      <c r="A21" s="66" t="s">
        <v>281</v>
      </c>
      <c r="B21" s="23">
        <v>30000000</v>
      </c>
      <c r="C21" s="23">
        <v>1200000</v>
      </c>
      <c r="D21" s="23"/>
      <c r="E21" s="23">
        <v>28800</v>
      </c>
      <c r="F21" s="23">
        <f t="shared" si="0"/>
        <v>28800</v>
      </c>
    </row>
    <row r="22" spans="1:7" ht="101.25" x14ac:dyDescent="0.2">
      <c r="A22" s="66" t="s">
        <v>282</v>
      </c>
      <c r="B22" s="23">
        <v>13144500</v>
      </c>
      <c r="C22" s="23">
        <f>+B22</f>
        <v>13144500</v>
      </c>
      <c r="D22" s="58"/>
      <c r="E22" s="23"/>
      <c r="F22" s="23">
        <f t="shared" si="0"/>
        <v>0</v>
      </c>
    </row>
    <row r="23" spans="1:7" x14ac:dyDescent="0.2">
      <c r="A23" s="66" t="s">
        <v>283</v>
      </c>
      <c r="B23" s="23">
        <v>5000000</v>
      </c>
      <c r="C23" s="23">
        <f>+B23</f>
        <v>5000000</v>
      </c>
      <c r="D23" s="58"/>
      <c r="E23" s="23"/>
      <c r="F23" s="23">
        <f t="shared" si="0"/>
        <v>0</v>
      </c>
    </row>
    <row r="24" spans="1:7" x14ac:dyDescent="0.2">
      <c r="A24" s="66" t="s">
        <v>284</v>
      </c>
      <c r="B24" s="23">
        <v>3000000</v>
      </c>
      <c r="C24" s="23">
        <v>300000</v>
      </c>
      <c r="D24" s="58"/>
      <c r="E24" s="23"/>
      <c r="F24" s="23">
        <f t="shared" si="0"/>
        <v>0</v>
      </c>
    </row>
    <row r="25" spans="1:7" x14ac:dyDescent="0.2">
      <c r="A25" s="66" t="s">
        <v>285</v>
      </c>
      <c r="B25" s="23">
        <v>5000000</v>
      </c>
      <c r="C25" s="23">
        <v>0</v>
      </c>
      <c r="D25" s="58"/>
      <c r="E25" s="23"/>
      <c r="F25" s="23">
        <f t="shared" si="0"/>
        <v>0</v>
      </c>
    </row>
    <row r="26" spans="1:7" x14ac:dyDescent="0.2">
      <c r="A26" s="66" t="s">
        <v>286</v>
      </c>
      <c r="B26" s="23">
        <v>2000000</v>
      </c>
      <c r="C26" s="23">
        <v>0</v>
      </c>
      <c r="D26" s="58"/>
      <c r="E26" s="23"/>
      <c r="F26" s="23">
        <f t="shared" si="0"/>
        <v>0</v>
      </c>
    </row>
    <row r="27" spans="1:7" x14ac:dyDescent="0.2">
      <c r="A27" s="66" t="s">
        <v>287</v>
      </c>
      <c r="B27" s="23">
        <v>3000000</v>
      </c>
      <c r="C27" s="23">
        <v>0</v>
      </c>
      <c r="D27" s="58"/>
      <c r="E27" s="23"/>
      <c r="F27" s="23">
        <f t="shared" si="0"/>
        <v>0</v>
      </c>
    </row>
    <row r="28" spans="1:7" x14ac:dyDescent="0.2">
      <c r="A28" s="66" t="s">
        <v>288</v>
      </c>
      <c r="B28" s="23">
        <v>10359365</v>
      </c>
      <c r="C28" s="23">
        <v>2334943</v>
      </c>
      <c r="D28" s="23">
        <f>+B28-C28</f>
        <v>8024422</v>
      </c>
      <c r="E28" s="23"/>
      <c r="F28" s="23">
        <f t="shared" si="0"/>
        <v>8024422</v>
      </c>
    </row>
    <row r="29" spans="1:7" ht="22.5" x14ac:dyDescent="0.2">
      <c r="A29" s="66" t="s">
        <v>289</v>
      </c>
      <c r="B29" s="23">
        <v>3993623</v>
      </c>
      <c r="C29" s="23">
        <f>+B29</f>
        <v>3993623</v>
      </c>
      <c r="D29" s="58"/>
      <c r="E29" s="23"/>
      <c r="F29" s="23">
        <f t="shared" si="0"/>
        <v>0</v>
      </c>
    </row>
    <row r="30" spans="1:7" ht="22.5" x14ac:dyDescent="0.2">
      <c r="A30" s="66" t="s">
        <v>290</v>
      </c>
      <c r="B30" s="23">
        <v>444500</v>
      </c>
      <c r="C30" s="23">
        <f>+B30</f>
        <v>444500</v>
      </c>
      <c r="D30" s="58"/>
      <c r="E30" s="23"/>
      <c r="F30" s="23">
        <f t="shared" si="0"/>
        <v>0</v>
      </c>
    </row>
    <row r="31" spans="1:7" x14ac:dyDescent="0.2">
      <c r="A31" s="66" t="s">
        <v>291</v>
      </c>
      <c r="B31" s="66"/>
      <c r="C31" s="66"/>
      <c r="D31" s="58"/>
      <c r="E31" s="23"/>
      <c r="F31" s="23">
        <f t="shared" si="0"/>
        <v>0</v>
      </c>
    </row>
    <row r="32" spans="1:7" ht="22.5" x14ac:dyDescent="0.2">
      <c r="A32" s="66" t="s">
        <v>292</v>
      </c>
      <c r="B32" s="23">
        <v>127649776</v>
      </c>
      <c r="C32" s="81">
        <f>+B32-18468867-1005823+10000000-1356649</f>
        <v>116818437</v>
      </c>
      <c r="D32" s="23">
        <f>+B32-C32</f>
        <v>10831339</v>
      </c>
      <c r="E32" s="23">
        <v>87078000</v>
      </c>
      <c r="F32" s="23">
        <f t="shared" si="0"/>
        <v>97909339</v>
      </c>
      <c r="G32" s="225" t="s">
        <v>499</v>
      </c>
    </row>
    <row r="33" spans="1:8" ht="22.5" x14ac:dyDescent="0.2">
      <c r="A33" s="66" t="s">
        <v>293</v>
      </c>
      <c r="B33" s="23">
        <v>23433472</v>
      </c>
      <c r="C33" s="23">
        <f>+B33</f>
        <v>23433472</v>
      </c>
      <c r="D33" s="58"/>
      <c r="E33" s="23">
        <v>6339114</v>
      </c>
      <c r="F33" s="23">
        <f t="shared" si="0"/>
        <v>6339114</v>
      </c>
      <c r="G33" s="225" t="s">
        <v>499</v>
      </c>
      <c r="H33" s="225"/>
    </row>
    <row r="34" spans="1:8" ht="22.5" x14ac:dyDescent="0.2">
      <c r="A34" s="66" t="s">
        <v>294</v>
      </c>
      <c r="B34" s="23">
        <v>42848172</v>
      </c>
      <c r="C34" s="23">
        <f>+B34</f>
        <v>42848172</v>
      </c>
      <c r="D34" s="58"/>
      <c r="E34" s="23">
        <v>11591089</v>
      </c>
      <c r="F34" s="23">
        <f t="shared" si="0"/>
        <v>11591089</v>
      </c>
    </row>
    <row r="35" spans="1:8" x14ac:dyDescent="0.2">
      <c r="A35" s="66" t="s">
        <v>295</v>
      </c>
      <c r="B35" s="23">
        <v>7651310</v>
      </c>
      <c r="C35" s="23">
        <f t="shared" ref="C35:C38" si="2">+B35</f>
        <v>7651310</v>
      </c>
      <c r="D35" s="58"/>
      <c r="E35" s="23">
        <v>2069797</v>
      </c>
      <c r="F35" s="23">
        <f t="shared" si="0"/>
        <v>2069797</v>
      </c>
    </row>
    <row r="36" spans="1:8" x14ac:dyDescent="0.2">
      <c r="A36" s="66" t="s">
        <v>296</v>
      </c>
      <c r="B36" s="23">
        <v>699253</v>
      </c>
      <c r="C36" s="23">
        <f t="shared" si="2"/>
        <v>699253</v>
      </c>
      <c r="D36" s="58"/>
      <c r="E36" s="23"/>
      <c r="F36" s="23">
        <f t="shared" si="0"/>
        <v>0</v>
      </c>
    </row>
    <row r="37" spans="1:8" x14ac:dyDescent="0.2">
      <c r="A37" s="66" t="s">
        <v>297</v>
      </c>
      <c r="B37" s="23">
        <v>6512801</v>
      </c>
      <c r="C37" s="23">
        <f t="shared" si="2"/>
        <v>6512801</v>
      </c>
      <c r="D37" s="58"/>
      <c r="E37" s="23"/>
      <c r="F37" s="23">
        <f t="shared" si="0"/>
        <v>0</v>
      </c>
    </row>
    <row r="38" spans="1:8" x14ac:dyDescent="0.2">
      <c r="A38" s="66" t="s">
        <v>298</v>
      </c>
      <c r="B38" s="23">
        <v>32656780</v>
      </c>
      <c r="C38" s="23">
        <f t="shared" si="2"/>
        <v>32656780</v>
      </c>
      <c r="D38" s="58"/>
      <c r="E38" s="23"/>
      <c r="F38" s="23">
        <f t="shared" si="0"/>
        <v>0</v>
      </c>
    </row>
    <row r="39" spans="1:8" x14ac:dyDescent="0.2">
      <c r="A39" s="66" t="s">
        <v>299</v>
      </c>
      <c r="B39" s="23">
        <v>23316664</v>
      </c>
      <c r="C39" s="23">
        <v>24500000</v>
      </c>
      <c r="D39" s="58"/>
      <c r="E39" s="23"/>
      <c r="F39" s="23">
        <f t="shared" si="0"/>
        <v>0</v>
      </c>
    </row>
    <row r="40" spans="1:8" x14ac:dyDescent="0.2">
      <c r="A40" s="66" t="s">
        <v>300</v>
      </c>
      <c r="B40" s="23">
        <v>6477000</v>
      </c>
      <c r="C40" s="23">
        <f>+B40</f>
        <v>6477000</v>
      </c>
      <c r="D40" s="58"/>
      <c r="E40" s="23"/>
      <c r="F40" s="23">
        <f t="shared" si="0"/>
        <v>0</v>
      </c>
    </row>
    <row r="41" spans="1:8" x14ac:dyDescent="0.2">
      <c r="A41" s="66" t="s">
        <v>504</v>
      </c>
      <c r="B41" s="23"/>
      <c r="C41" s="23">
        <v>31986101</v>
      </c>
      <c r="D41" s="58"/>
      <c r="E41" s="23"/>
      <c r="F41" s="23">
        <f t="shared" si="0"/>
        <v>0</v>
      </c>
    </row>
    <row r="42" spans="1:8" x14ac:dyDescent="0.2">
      <c r="A42" s="66" t="s">
        <v>507</v>
      </c>
      <c r="B42" s="23"/>
      <c r="C42" s="23"/>
      <c r="D42" s="58"/>
      <c r="E42" s="23">
        <v>30000000</v>
      </c>
      <c r="F42" s="23">
        <f t="shared" si="0"/>
        <v>30000000</v>
      </c>
    </row>
    <row r="43" spans="1:8" x14ac:dyDescent="0.2">
      <c r="A43" s="66" t="s">
        <v>622</v>
      </c>
      <c r="B43" s="23">
        <v>0</v>
      </c>
      <c r="C43" s="23">
        <f>+'9.2 kiadás'!H26+'9.3 melléklet'!H115+' 9.4 melléklet'!H117+'9.5 melléklet'!H115+'9.6 melléklet'!H115+'9.7 melléklet'!H117</f>
        <v>10683040</v>
      </c>
      <c r="D43" s="58"/>
      <c r="E43" s="23"/>
      <c r="F43" s="23"/>
    </row>
    <row r="44" spans="1:8" x14ac:dyDescent="0.2">
      <c r="A44" s="65" t="s">
        <v>301</v>
      </c>
      <c r="B44" s="14">
        <f>SUM(B7:B43)</f>
        <v>528207483</v>
      </c>
      <c r="C44" s="14">
        <f>SUM(C7:C43)</f>
        <v>497837994</v>
      </c>
      <c r="D44" s="14">
        <f>SUM(D6:D42)</f>
        <v>18855761</v>
      </c>
      <c r="E44" s="14">
        <f>SUM(E6:E42)</f>
        <v>137106800</v>
      </c>
      <c r="F44" s="14">
        <f>SUM(F6:F42)</f>
        <v>155962561</v>
      </c>
    </row>
    <row r="45" spans="1:8" x14ac:dyDescent="0.2">
      <c r="B45" s="283"/>
      <c r="C45" s="283"/>
    </row>
    <row r="46" spans="1:8" x14ac:dyDescent="0.2">
      <c r="B46" s="283"/>
      <c r="C46" s="225"/>
    </row>
    <row r="47" spans="1:8" x14ac:dyDescent="0.2">
      <c r="C47" s="225"/>
    </row>
    <row r="48" spans="1:8" x14ac:dyDescent="0.2">
      <c r="C48" s="225"/>
    </row>
    <row r="49" spans="3:3" x14ac:dyDescent="0.2">
      <c r="C49" s="225"/>
    </row>
    <row r="50" spans="3:3" x14ac:dyDescent="0.2">
      <c r="C50" s="225"/>
    </row>
    <row r="51" spans="3:3" x14ac:dyDescent="0.2">
      <c r="C51" s="225"/>
    </row>
    <row r="52" spans="3:3" x14ac:dyDescent="0.2">
      <c r="C52" s="225"/>
    </row>
  </sheetData>
  <mergeCells count="2">
    <mergeCell ref="A4:E4"/>
    <mergeCell ref="A2:F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C11" sqref="C11"/>
    </sheetView>
  </sheetViews>
  <sheetFormatPr defaultRowHeight="15" x14ac:dyDescent="0.25"/>
  <cols>
    <col min="1" max="1" width="38.7109375" customWidth="1"/>
    <col min="2" max="6" width="16.7109375" customWidth="1"/>
  </cols>
  <sheetData>
    <row r="2" spans="1:6" ht="15.75" customHeight="1" x14ac:dyDescent="0.25">
      <c r="A2" s="304" t="s">
        <v>302</v>
      </c>
      <c r="B2" s="304"/>
      <c r="C2" s="304"/>
      <c r="D2" s="304"/>
      <c r="E2" s="304"/>
      <c r="F2" s="304"/>
    </row>
    <row r="3" spans="1:6" ht="15.75" customHeight="1" x14ac:dyDescent="0.25">
      <c r="A3" s="197"/>
      <c r="B3" s="197"/>
      <c r="C3" s="197"/>
      <c r="D3" s="197"/>
      <c r="E3" s="197"/>
      <c r="F3" s="197"/>
    </row>
    <row r="4" spans="1:6" ht="38.25" customHeight="1" x14ac:dyDescent="0.25">
      <c r="A4" s="303" t="s">
        <v>303</v>
      </c>
      <c r="B4" s="303"/>
      <c r="C4" s="303"/>
      <c r="D4" s="303"/>
      <c r="E4" s="303"/>
      <c r="F4" s="229" t="s">
        <v>2</v>
      </c>
    </row>
    <row r="5" spans="1:6" ht="31.5" x14ac:dyDescent="0.25">
      <c r="A5" s="64" t="s">
        <v>304</v>
      </c>
      <c r="B5" s="64" t="s">
        <v>177</v>
      </c>
      <c r="C5" s="195" t="s">
        <v>637</v>
      </c>
      <c r="D5" s="79" t="s">
        <v>503</v>
      </c>
      <c r="E5" s="79" t="s">
        <v>505</v>
      </c>
      <c r="F5" s="79" t="s">
        <v>506</v>
      </c>
    </row>
    <row r="6" spans="1:6" x14ac:dyDescent="0.25">
      <c r="A6" s="61">
        <v>1</v>
      </c>
      <c r="B6" s="61">
        <v>2</v>
      </c>
      <c r="C6" s="60"/>
      <c r="D6" s="60"/>
      <c r="E6" s="60"/>
      <c r="F6" s="60"/>
    </row>
    <row r="7" spans="1:6" ht="22.5" x14ac:dyDescent="0.25">
      <c r="A7" s="66" t="s">
        <v>305</v>
      </c>
      <c r="B7" s="23">
        <v>6000000</v>
      </c>
      <c r="C7" s="23">
        <v>2500000</v>
      </c>
      <c r="D7" s="23">
        <v>0</v>
      </c>
      <c r="E7" s="60"/>
      <c r="F7" s="23">
        <f>+E7+D7</f>
        <v>0</v>
      </c>
    </row>
    <row r="8" spans="1:6" x14ac:dyDescent="0.25">
      <c r="A8" s="66" t="s">
        <v>306</v>
      </c>
      <c r="B8" s="23">
        <v>6290000</v>
      </c>
      <c r="C8" s="23">
        <v>0</v>
      </c>
      <c r="D8" s="81">
        <f>+B8-C8</f>
        <v>6290000</v>
      </c>
      <c r="E8" s="60"/>
      <c r="F8" s="23">
        <f t="shared" ref="F8:F25" si="0">+E8+D8</f>
        <v>6290000</v>
      </c>
    </row>
    <row r="9" spans="1:6" x14ac:dyDescent="0.25">
      <c r="A9" s="66" t="s">
        <v>307</v>
      </c>
      <c r="B9" s="23">
        <v>4709270</v>
      </c>
      <c r="C9" s="23">
        <f>+B9</f>
        <v>4709270</v>
      </c>
      <c r="D9" s="81"/>
      <c r="E9" s="23">
        <v>10000000</v>
      </c>
      <c r="F9" s="23">
        <f t="shared" si="0"/>
        <v>10000000</v>
      </c>
    </row>
    <row r="10" spans="1:6" x14ac:dyDescent="0.25">
      <c r="A10" s="66" t="s">
        <v>308</v>
      </c>
      <c r="B10" s="23">
        <v>4500000</v>
      </c>
      <c r="C10" s="23">
        <v>700000</v>
      </c>
      <c r="D10" s="81">
        <v>3800000</v>
      </c>
      <c r="E10" s="60"/>
      <c r="F10" s="23">
        <f t="shared" si="0"/>
        <v>3800000</v>
      </c>
    </row>
    <row r="11" spans="1:6" x14ac:dyDescent="0.25">
      <c r="A11" s="66" t="s">
        <v>309</v>
      </c>
      <c r="B11" s="23">
        <v>2000000</v>
      </c>
      <c r="C11" s="23">
        <f>+B11</f>
        <v>2000000</v>
      </c>
      <c r="D11" s="60"/>
      <c r="E11" s="60"/>
      <c r="F11" s="23">
        <f t="shared" si="0"/>
        <v>0</v>
      </c>
    </row>
    <row r="12" spans="1:6" x14ac:dyDescent="0.25">
      <c r="A12" s="66" t="s">
        <v>623</v>
      </c>
      <c r="B12" s="66">
        <f>+'9.2 kiadás'!F28+'9.3 melléklet'!F117+' 9.4 melléklet'!F119+'9.5 melléklet'!F117+'9.6 melléklet'!F118+'9.7 melléklet'!F119</f>
        <v>0</v>
      </c>
      <c r="C12" s="23">
        <f>+'9.2 kiadás'!H28+'9.3 melléklet'!H117+' 9.4 melléklet'!H119+'9.5 melléklet'!H117+'9.6 melléklet'!H117+'9.7 melléklet'!H119</f>
        <v>1397052</v>
      </c>
      <c r="D12" s="60"/>
      <c r="E12" s="60"/>
      <c r="F12" s="23">
        <f t="shared" si="0"/>
        <v>0</v>
      </c>
    </row>
    <row r="13" spans="1:6" x14ac:dyDescent="0.25">
      <c r="A13" s="66"/>
      <c r="B13" s="66"/>
      <c r="C13" s="60"/>
      <c r="D13" s="60"/>
      <c r="E13" s="60"/>
      <c r="F13" s="23">
        <f t="shared" si="0"/>
        <v>0</v>
      </c>
    </row>
    <row r="14" spans="1:6" x14ac:dyDescent="0.25">
      <c r="A14" s="66"/>
      <c r="B14" s="66"/>
      <c r="C14" s="60"/>
      <c r="D14" s="60"/>
      <c r="E14" s="60"/>
      <c r="F14" s="23">
        <f t="shared" si="0"/>
        <v>0</v>
      </c>
    </row>
    <row r="15" spans="1:6" x14ac:dyDescent="0.25">
      <c r="A15" s="66"/>
      <c r="B15" s="66"/>
      <c r="C15" s="60"/>
      <c r="D15" s="60"/>
      <c r="E15" s="60"/>
      <c r="F15" s="23">
        <f t="shared" si="0"/>
        <v>0</v>
      </c>
    </row>
    <row r="16" spans="1:6" x14ac:dyDescent="0.25">
      <c r="A16" s="66"/>
      <c r="B16" s="66"/>
      <c r="C16" s="60"/>
      <c r="D16" s="60"/>
      <c r="E16" s="60"/>
      <c r="F16" s="23">
        <f t="shared" si="0"/>
        <v>0</v>
      </c>
    </row>
    <row r="17" spans="1:6" x14ac:dyDescent="0.25">
      <c r="A17" s="66"/>
      <c r="B17" s="66"/>
      <c r="C17" s="60"/>
      <c r="D17" s="60"/>
      <c r="E17" s="60"/>
      <c r="F17" s="23">
        <f t="shared" si="0"/>
        <v>0</v>
      </c>
    </row>
    <row r="18" spans="1:6" x14ac:dyDescent="0.25">
      <c r="A18" s="66"/>
      <c r="B18" s="66"/>
      <c r="C18" s="60"/>
      <c r="D18" s="60"/>
      <c r="E18" s="60"/>
      <c r="F18" s="23">
        <f t="shared" si="0"/>
        <v>0</v>
      </c>
    </row>
    <row r="19" spans="1:6" x14ac:dyDescent="0.25">
      <c r="A19" s="66"/>
      <c r="B19" s="66"/>
      <c r="C19" s="60"/>
      <c r="D19" s="60"/>
      <c r="E19" s="60"/>
      <c r="F19" s="23">
        <f t="shared" si="0"/>
        <v>0</v>
      </c>
    </row>
    <row r="20" spans="1:6" x14ac:dyDescent="0.25">
      <c r="A20" s="66"/>
      <c r="B20" s="66"/>
      <c r="C20" s="60"/>
      <c r="D20" s="60"/>
      <c r="E20" s="60"/>
      <c r="F20" s="23">
        <f t="shared" si="0"/>
        <v>0</v>
      </c>
    </row>
    <row r="21" spans="1:6" x14ac:dyDescent="0.25">
      <c r="A21" s="66"/>
      <c r="B21" s="66"/>
      <c r="C21" s="60"/>
      <c r="D21" s="60"/>
      <c r="E21" s="60"/>
      <c r="F21" s="23">
        <f t="shared" si="0"/>
        <v>0</v>
      </c>
    </row>
    <row r="22" spans="1:6" x14ac:dyDescent="0.25">
      <c r="A22" s="66"/>
      <c r="B22" s="66"/>
      <c r="C22" s="60"/>
      <c r="D22" s="60"/>
      <c r="E22" s="60"/>
      <c r="F22" s="23">
        <f t="shared" si="0"/>
        <v>0</v>
      </c>
    </row>
    <row r="23" spans="1:6" x14ac:dyDescent="0.25">
      <c r="A23" s="66"/>
      <c r="B23" s="66"/>
      <c r="C23" s="60"/>
      <c r="D23" s="60"/>
      <c r="E23" s="60"/>
      <c r="F23" s="23">
        <f t="shared" si="0"/>
        <v>0</v>
      </c>
    </row>
    <row r="24" spans="1:6" x14ac:dyDescent="0.25">
      <c r="A24" s="66"/>
      <c r="B24" s="66"/>
      <c r="C24" s="60"/>
      <c r="D24" s="60"/>
      <c r="E24" s="60"/>
      <c r="F24" s="23">
        <f t="shared" si="0"/>
        <v>0</v>
      </c>
    </row>
    <row r="25" spans="1:6" x14ac:dyDescent="0.25">
      <c r="A25" s="17"/>
      <c r="B25" s="66"/>
      <c r="C25" s="60"/>
      <c r="D25" s="60"/>
      <c r="E25" s="60"/>
      <c r="F25" s="23">
        <f t="shared" si="0"/>
        <v>0</v>
      </c>
    </row>
    <row r="26" spans="1:6" x14ac:dyDescent="0.25">
      <c r="A26" s="13" t="s">
        <v>301</v>
      </c>
      <c r="B26" s="14">
        <f>SUM(B7:B25)</f>
        <v>23499270</v>
      </c>
      <c r="C26" s="14">
        <f>SUM(C7:C25)</f>
        <v>11306322</v>
      </c>
      <c r="D26" s="14">
        <f>SUM(D7:D25)</f>
        <v>10090000</v>
      </c>
      <c r="E26" s="14">
        <f>SUM(E7:E25)</f>
        <v>10000000</v>
      </c>
      <c r="F26" s="14">
        <f>SUM(F7:F25)</f>
        <v>20090000</v>
      </c>
    </row>
  </sheetData>
  <mergeCells count="2">
    <mergeCell ref="A4:E4"/>
    <mergeCell ref="A2:F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E13" sqref="E13"/>
    </sheetView>
  </sheetViews>
  <sheetFormatPr defaultRowHeight="11.25" x14ac:dyDescent="0.2"/>
  <cols>
    <col min="1" max="1" width="34.85546875" style="220" customWidth="1"/>
    <col min="2" max="5" width="12.7109375" style="220" customWidth="1"/>
    <col min="6" max="16384" width="9.140625" style="220"/>
  </cols>
  <sheetData>
    <row r="2" spans="1:7" x14ac:dyDescent="0.2">
      <c r="A2" s="305" t="s">
        <v>625</v>
      </c>
      <c r="B2" s="305"/>
      <c r="C2" s="305"/>
      <c r="D2" s="305"/>
      <c r="E2" s="305"/>
    </row>
    <row r="3" spans="1:7" x14ac:dyDescent="0.2">
      <c r="A3" s="234"/>
      <c r="B3" s="234"/>
      <c r="C3" s="234"/>
      <c r="D3" s="234"/>
      <c r="E3" s="234"/>
    </row>
    <row r="4" spans="1:7" x14ac:dyDescent="0.2">
      <c r="A4" s="221" t="s">
        <v>310</v>
      </c>
      <c r="B4" s="306" t="s">
        <v>288</v>
      </c>
      <c r="C4" s="306"/>
      <c r="D4" s="306"/>
      <c r="E4" s="306"/>
    </row>
    <row r="5" spans="1:7" x14ac:dyDescent="0.2">
      <c r="D5" s="307" t="s">
        <v>2</v>
      </c>
      <c r="E5" s="307"/>
    </row>
    <row r="6" spans="1:7" x14ac:dyDescent="0.2">
      <c r="A6" s="235" t="s">
        <v>311</v>
      </c>
      <c r="B6" s="196" t="s">
        <v>312</v>
      </c>
      <c r="C6" s="196">
        <v>2019</v>
      </c>
      <c r="D6" s="196" t="s">
        <v>313</v>
      </c>
      <c r="E6" s="196" t="s">
        <v>8</v>
      </c>
    </row>
    <row r="7" spans="1:7" x14ac:dyDescent="0.2">
      <c r="A7" s="12" t="s">
        <v>314</v>
      </c>
      <c r="B7" s="24">
        <v>2334943</v>
      </c>
      <c r="C7" s="24">
        <v>7783144</v>
      </c>
      <c r="D7" s="24">
        <v>5448201</v>
      </c>
      <c r="E7" s="24">
        <v>15566288</v>
      </c>
    </row>
    <row r="8" spans="1:7" x14ac:dyDescent="0.2">
      <c r="A8" s="25" t="s">
        <v>315</v>
      </c>
      <c r="B8" s="26"/>
      <c r="C8" s="26"/>
      <c r="D8" s="26"/>
      <c r="E8" s="27">
        <v>0</v>
      </c>
    </row>
    <row r="9" spans="1:7" x14ac:dyDescent="0.2">
      <c r="A9" s="12" t="s">
        <v>316</v>
      </c>
      <c r="B9" s="24">
        <v>0</v>
      </c>
      <c r="C9" s="24">
        <f>26722128+8024422</f>
        <v>34746550</v>
      </c>
      <c r="D9" s="24">
        <v>18728450</v>
      </c>
      <c r="E9" s="24">
        <v>53475000</v>
      </c>
      <c r="G9" s="82"/>
    </row>
    <row r="10" spans="1:7" x14ac:dyDescent="0.2">
      <c r="A10" s="12" t="s">
        <v>317</v>
      </c>
      <c r="B10" s="12"/>
      <c r="C10" s="12"/>
      <c r="D10" s="12"/>
      <c r="E10" s="28">
        <v>0</v>
      </c>
    </row>
    <row r="11" spans="1:7" x14ac:dyDescent="0.2">
      <c r="A11" s="12" t="s">
        <v>318</v>
      </c>
      <c r="B11" s="12"/>
      <c r="C11" s="12"/>
      <c r="D11" s="12"/>
      <c r="E11" s="28">
        <v>0</v>
      </c>
    </row>
    <row r="12" spans="1:7" x14ac:dyDescent="0.2">
      <c r="A12" s="12" t="s">
        <v>319</v>
      </c>
      <c r="B12" s="12"/>
      <c r="C12" s="12"/>
      <c r="D12" s="12"/>
      <c r="E12" s="28">
        <v>0</v>
      </c>
    </row>
    <row r="13" spans="1:7" x14ac:dyDescent="0.2">
      <c r="A13" s="12"/>
      <c r="B13" s="12"/>
      <c r="C13" s="12"/>
      <c r="D13" s="12"/>
      <c r="E13" s="28">
        <v>0</v>
      </c>
    </row>
    <row r="14" spans="1:7" x14ac:dyDescent="0.2">
      <c r="A14" s="235" t="s">
        <v>320</v>
      </c>
      <c r="B14" s="24">
        <f>SUM(B7:B13)</f>
        <v>2334943</v>
      </c>
      <c r="C14" s="24">
        <f t="shared" ref="C14:E14" si="0">SUM(C7:C13)</f>
        <v>42529694</v>
      </c>
      <c r="D14" s="24">
        <f t="shared" si="0"/>
        <v>24176651</v>
      </c>
      <c r="E14" s="24">
        <f t="shared" si="0"/>
        <v>69041288</v>
      </c>
    </row>
    <row r="15" spans="1:7" x14ac:dyDescent="0.2">
      <c r="A15" s="12"/>
      <c r="B15" s="12"/>
      <c r="C15" s="12"/>
      <c r="D15" s="12"/>
      <c r="E15" s="12"/>
    </row>
    <row r="16" spans="1:7" x14ac:dyDescent="0.2">
      <c r="A16" s="235" t="s">
        <v>321</v>
      </c>
      <c r="B16" s="196" t="s">
        <v>312</v>
      </c>
      <c r="C16" s="196" t="s">
        <v>322</v>
      </c>
      <c r="D16" s="196" t="s">
        <v>313</v>
      </c>
      <c r="E16" s="196" t="s">
        <v>8</v>
      </c>
    </row>
    <row r="17" spans="1:5" x14ac:dyDescent="0.2">
      <c r="A17" s="12" t="s">
        <v>323</v>
      </c>
      <c r="B17" s="12"/>
      <c r="C17" s="12"/>
      <c r="D17" s="12"/>
      <c r="E17" s="28">
        <v>0</v>
      </c>
    </row>
    <row r="18" spans="1:5" x14ac:dyDescent="0.2">
      <c r="A18" s="12" t="s">
        <v>324</v>
      </c>
      <c r="B18" s="12"/>
      <c r="C18" s="12"/>
      <c r="D18" s="12"/>
      <c r="E18" s="28">
        <v>0</v>
      </c>
    </row>
    <row r="19" spans="1:5" x14ac:dyDescent="0.2">
      <c r="A19" s="12" t="s">
        <v>325</v>
      </c>
      <c r="B19" s="24">
        <f>10359365-8024422</f>
        <v>2334943</v>
      </c>
      <c r="C19" s="24">
        <f>34505273+8024421</f>
        <v>42529694</v>
      </c>
      <c r="D19" s="24">
        <v>24176651</v>
      </c>
      <c r="E19" s="24">
        <v>69041288</v>
      </c>
    </row>
    <row r="20" spans="1:5" x14ac:dyDescent="0.2">
      <c r="A20" s="12" t="s">
        <v>326</v>
      </c>
      <c r="B20" s="12"/>
      <c r="C20" s="12"/>
      <c r="D20" s="12"/>
      <c r="E20" s="28">
        <v>0</v>
      </c>
    </row>
    <row r="21" spans="1:5" x14ac:dyDescent="0.2">
      <c r="A21" s="12"/>
      <c r="B21" s="12"/>
      <c r="C21" s="12"/>
      <c r="D21" s="12"/>
      <c r="E21" s="28">
        <v>0</v>
      </c>
    </row>
    <row r="22" spans="1:5" x14ac:dyDescent="0.2">
      <c r="A22" s="12"/>
      <c r="B22" s="12"/>
      <c r="C22" s="12"/>
      <c r="D22" s="12"/>
      <c r="E22" s="28">
        <v>0</v>
      </c>
    </row>
    <row r="23" spans="1:5" x14ac:dyDescent="0.2">
      <c r="A23" s="12"/>
      <c r="B23" s="12"/>
      <c r="C23" s="12"/>
      <c r="D23" s="12"/>
      <c r="E23" s="28">
        <v>0</v>
      </c>
    </row>
    <row r="24" spans="1:5" x14ac:dyDescent="0.2">
      <c r="A24" s="235" t="s">
        <v>265</v>
      </c>
      <c r="B24" s="24">
        <f>SUM(B19:B23)</f>
        <v>2334943</v>
      </c>
      <c r="C24" s="24">
        <f t="shared" ref="C24:E24" si="1">SUM(C19:C23)</f>
        <v>42529694</v>
      </c>
      <c r="D24" s="24">
        <f t="shared" si="1"/>
        <v>24176651</v>
      </c>
      <c r="E24" s="24">
        <f t="shared" si="1"/>
        <v>69041288</v>
      </c>
    </row>
    <row r="25" spans="1:5" x14ac:dyDescent="0.2">
      <c r="A25" s="219"/>
      <c r="B25" s="225"/>
      <c r="C25" s="225"/>
      <c r="D25" s="225"/>
      <c r="E25" s="225"/>
    </row>
  </sheetData>
  <mergeCells count="3">
    <mergeCell ref="A2:E2"/>
    <mergeCell ref="B4:E4"/>
    <mergeCell ref="D5:E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21</vt:i4>
      </vt:variant>
      <vt:variant>
        <vt:lpstr>Névvel ellátott tartományok</vt:lpstr>
      </vt:variant>
      <vt:variant>
        <vt:i4>4</vt:i4>
      </vt:variant>
    </vt:vector>
  </HeadingPairs>
  <TitlesOfParts>
    <vt:vector size="25" baseType="lpstr">
      <vt:lpstr>1. melléklet</vt:lpstr>
      <vt:lpstr>2. melléklet</vt:lpstr>
      <vt:lpstr>Munka1</vt:lpstr>
      <vt:lpstr>3. melléklet</vt:lpstr>
      <vt:lpstr>4.1 melléklet</vt:lpstr>
      <vt:lpstr>4.2 melléklet</vt:lpstr>
      <vt:lpstr>6.1 melléklet</vt:lpstr>
      <vt:lpstr> 6.2 melléklet</vt:lpstr>
      <vt:lpstr> 6.3 melléklet</vt:lpstr>
      <vt:lpstr> 6.4 melléklet</vt:lpstr>
      <vt:lpstr>7. melléklet</vt:lpstr>
      <vt:lpstr>8. melléklet</vt:lpstr>
      <vt:lpstr>9.1 melléklet</vt:lpstr>
      <vt:lpstr>9.2 melléklet bevétel</vt:lpstr>
      <vt:lpstr>9.2 kiadás</vt:lpstr>
      <vt:lpstr>9.3 melléklet</vt:lpstr>
      <vt:lpstr> 9.4 melléklet</vt:lpstr>
      <vt:lpstr>9.5 melléklet</vt:lpstr>
      <vt:lpstr>9.6 melléklet</vt:lpstr>
      <vt:lpstr>9.7 melléklet</vt:lpstr>
      <vt:lpstr>9.8 melléklet</vt:lpstr>
      <vt:lpstr>'1. melléklet'!Nyomtatási_terület</vt:lpstr>
      <vt:lpstr>'2. melléklet'!Nyomtatási_terület</vt:lpstr>
      <vt:lpstr>'4.1 melléklet'!Nyomtatási_terület</vt:lpstr>
      <vt:lpstr>'7. melléklet'!Nyomtatási_terület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Harsányiné Farkas Judit</dc:creator>
  <cp:lastModifiedBy>Kántor Zsuzsanna</cp:lastModifiedBy>
  <cp:lastPrinted>2019-01-23T09:11:46Z</cp:lastPrinted>
  <dcterms:created xsi:type="dcterms:W3CDTF">2018-12-03T11:00:00Z</dcterms:created>
  <dcterms:modified xsi:type="dcterms:W3CDTF">2019-01-23T09:20:34Z</dcterms:modified>
</cp:coreProperties>
</file>