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TESTÜLET\2019\02.28\2019. évi költségvetés\"/>
    </mc:Choice>
  </mc:AlternateContent>
  <bookViews>
    <workbookView xWindow="-120" yWindow="-120" windowWidth="29040" windowHeight="15840" tabRatio="743" firstSheet="1" activeTab="9"/>
  </bookViews>
  <sheets>
    <sheet name="1. melléklet" sheetId="1" r:id="rId1"/>
    <sheet name="2. melléklet" sheetId="2" r:id="rId2"/>
    <sheet name="9.1 melléklet" sheetId="13" r:id="rId3"/>
    <sheet name="9.2 melléklet bevétel" sheetId="14" r:id="rId4"/>
    <sheet name="9.2 kiadás" sheetId="15" r:id="rId5"/>
    <sheet name="9.3 melléklet" sheetId="16" r:id="rId6"/>
    <sheet name=" 9.4 melléklet" sheetId="17" r:id="rId7"/>
    <sheet name="9.5 melléklet" sheetId="18" r:id="rId8"/>
    <sheet name="9.6 melléklet" sheetId="19" r:id="rId9"/>
    <sheet name="9.7 melléklet" sheetId="20" r:id="rId10"/>
  </sheets>
  <externalReferences>
    <externalReference r:id="rId11"/>
  </externalReferences>
  <definedNames>
    <definedName name="_xlnm.Print_Area" localSheetId="6">' 9.4 melléklet'!$A$1:$I$157</definedName>
    <definedName name="_xlnm.Print_Area" localSheetId="0">'1. melléklet'!$A$1:$I$89</definedName>
    <definedName name="_xlnm.Print_Area" localSheetId="1">'2. melléklet'!$A$1:$I$61</definedName>
    <definedName name="_xlnm.Print_Area" localSheetId="2">'9.1 melléklet'!$A$96:$J$156</definedName>
    <definedName name="_xlnm.Print_Area" localSheetId="4">'9.2 kiadás'!$A$1:$I$66</definedName>
    <definedName name="_xlnm.Print_Area" localSheetId="3">'9.2 melléklet bevétel'!$A$1:$K$90</definedName>
    <definedName name="_xlnm.Print_Area" localSheetId="5">'9.3 melléklet'!$A$1:$I$155</definedName>
    <definedName name="_xlnm.Print_Area" localSheetId="7">'9.5 melléklet'!$A$1:$I$155</definedName>
    <definedName name="_xlnm.Print_Area" localSheetId="9">'9.7 melléklet'!$A$1:$I$157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3" l="1"/>
  <c r="J33" i="13"/>
  <c r="I59" i="2" l="1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2" i="2"/>
  <c r="I10" i="2"/>
  <c r="I9" i="2"/>
  <c r="I8" i="2"/>
  <c r="I7" i="2"/>
  <c r="I78" i="16"/>
  <c r="H78" i="16"/>
  <c r="I85" i="1"/>
  <c r="I84" i="1"/>
  <c r="I83" i="1"/>
  <c r="I82" i="1"/>
  <c r="I81" i="1"/>
  <c r="I80" i="1"/>
  <c r="I79" i="1"/>
  <c r="I78" i="1"/>
  <c r="I77" i="1"/>
  <c r="I76" i="1"/>
  <c r="I74" i="1"/>
  <c r="I73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6" i="1"/>
  <c r="I55" i="1"/>
  <c r="I54" i="1"/>
  <c r="I53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7" i="1"/>
  <c r="I26" i="1"/>
  <c r="I25" i="1"/>
  <c r="I24" i="1"/>
  <c r="I23" i="1"/>
  <c r="I22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80" i="20"/>
  <c r="I91" i="20" s="1"/>
  <c r="I77" i="20"/>
  <c r="I67" i="20"/>
  <c r="I40" i="20"/>
  <c r="I116" i="20"/>
  <c r="I100" i="20"/>
  <c r="I133" i="20" s="1"/>
  <c r="I154" i="20" s="1"/>
  <c r="I92" i="20" l="1"/>
  <c r="K38" i="14"/>
  <c r="K65" i="14" l="1"/>
  <c r="I78" i="19"/>
  <c r="I114" i="19"/>
  <c r="I98" i="19"/>
  <c r="I75" i="19"/>
  <c r="I38" i="19"/>
  <c r="I65" i="19" s="1"/>
  <c r="I17" i="19"/>
  <c r="I114" i="18"/>
  <c r="I98" i="18"/>
  <c r="I55" i="18"/>
  <c r="I38" i="18"/>
  <c r="I78" i="18"/>
  <c r="I89" i="18" s="1"/>
  <c r="H78" i="18"/>
  <c r="I17" i="18"/>
  <c r="I116" i="17"/>
  <c r="I100" i="17"/>
  <c r="I79" i="17"/>
  <c r="I39" i="17"/>
  <c r="I66" i="17" s="1"/>
  <c r="I76" i="17"/>
  <c r="I90" i="17" s="1"/>
  <c r="I98" i="16"/>
  <c r="I131" i="16" s="1"/>
  <c r="I152" i="16" s="1"/>
  <c r="I38" i="16"/>
  <c r="I35" i="1" s="1"/>
  <c r="I75" i="16"/>
  <c r="I89" i="16" s="1"/>
  <c r="I17" i="16"/>
  <c r="I25" i="15"/>
  <c r="I9" i="15"/>
  <c r="I42" i="15" s="1"/>
  <c r="I63" i="15" s="1"/>
  <c r="K75" i="14"/>
  <c r="J144" i="13"/>
  <c r="J117" i="13"/>
  <c r="J106" i="13"/>
  <c r="J79" i="13"/>
  <c r="J76" i="13"/>
  <c r="J18" i="13"/>
  <c r="J61" i="13"/>
  <c r="I57" i="1" s="1"/>
  <c r="J56" i="13"/>
  <c r="I52" i="1" s="1"/>
  <c r="J50" i="13"/>
  <c r="I46" i="1" s="1"/>
  <c r="J39" i="13"/>
  <c r="I28" i="1"/>
  <c r="J25" i="13"/>
  <c r="I21" i="1" s="1"/>
  <c r="J10" i="13"/>
  <c r="I6" i="1" s="1"/>
  <c r="J101" i="13" l="1"/>
  <c r="I11" i="2"/>
  <c r="J155" i="13"/>
  <c r="I60" i="2" s="1"/>
  <c r="I49" i="2"/>
  <c r="I14" i="1"/>
  <c r="I75" i="1"/>
  <c r="I22" i="2"/>
  <c r="K89" i="14"/>
  <c r="K90" i="14" s="1"/>
  <c r="I72" i="1"/>
  <c r="I65" i="16"/>
  <c r="I133" i="17"/>
  <c r="I154" i="17" s="1"/>
  <c r="I131" i="19"/>
  <c r="I152" i="19" s="1"/>
  <c r="I65" i="18"/>
  <c r="I90" i="18" s="1"/>
  <c r="I131" i="18"/>
  <c r="I152" i="18" s="1"/>
  <c r="I89" i="19"/>
  <c r="I90" i="19" s="1"/>
  <c r="I91" i="17"/>
  <c r="J90" i="13"/>
  <c r="I86" i="1" s="1"/>
  <c r="J66" i="13"/>
  <c r="I62" i="1" s="1"/>
  <c r="I90" i="16"/>
  <c r="I118" i="13"/>
  <c r="I117" i="13" s="1"/>
  <c r="H23" i="2"/>
  <c r="I23" i="13"/>
  <c r="J134" i="13" l="1"/>
  <c r="I6" i="2"/>
  <c r="J91" i="13"/>
  <c r="I39" i="2" l="1"/>
  <c r="J156" i="13"/>
  <c r="I61" i="2" s="1"/>
  <c r="I87" i="1"/>
  <c r="I106" i="13"/>
  <c r="I101" i="13" s="1"/>
  <c r="J157" i="13" l="1"/>
  <c r="H80" i="20"/>
  <c r="H51" i="2"/>
  <c r="H49" i="2" s="1"/>
  <c r="J75" i="14"/>
  <c r="J89" i="14" s="1"/>
  <c r="I144" i="13"/>
  <c r="I155" i="13" s="1"/>
  <c r="I92" i="13"/>
  <c r="I79" i="13"/>
  <c r="I90" i="13" s="1"/>
  <c r="I61" i="13"/>
  <c r="G157" i="13"/>
  <c r="I18" i="13"/>
  <c r="G7" i="1" l="1"/>
  <c r="G38" i="2"/>
  <c r="G37" i="2"/>
  <c r="G60" i="1" l="1"/>
  <c r="H74" i="1"/>
  <c r="H146" i="13"/>
  <c r="H144" i="13" s="1"/>
  <c r="H155" i="13" s="1"/>
  <c r="H131" i="13"/>
  <c r="H130" i="13"/>
  <c r="H122" i="13"/>
  <c r="H111" i="13"/>
  <c r="H103" i="13"/>
  <c r="H102" i="13"/>
  <c r="H80" i="13"/>
  <c r="H79" i="13" s="1"/>
  <c r="H77" i="13"/>
  <c r="H61" i="13"/>
  <c r="I50" i="13"/>
  <c r="H52" i="13"/>
  <c r="H42" i="13"/>
  <c r="H43" i="13"/>
  <c r="H44" i="13"/>
  <c r="H45" i="13"/>
  <c r="H46" i="13"/>
  <c r="H47" i="13"/>
  <c r="H48" i="13"/>
  <c r="H49" i="13"/>
  <c r="H41" i="13"/>
  <c r="H34" i="13"/>
  <c r="H35" i="13"/>
  <c r="H36" i="13"/>
  <c r="H37" i="13"/>
  <c r="H38" i="13"/>
  <c r="G34" i="1" s="1"/>
  <c r="H33" i="13"/>
  <c r="H30" i="13"/>
  <c r="H23" i="13"/>
  <c r="H14" i="13"/>
  <c r="G10" i="1" s="1"/>
  <c r="H13" i="13"/>
  <c r="G9" i="1" s="1"/>
  <c r="H12" i="13"/>
  <c r="G8" i="1" s="1"/>
  <c r="G26" i="15"/>
  <c r="G11" i="15"/>
  <c r="G12" i="15"/>
  <c r="G10" i="15"/>
  <c r="I76" i="14"/>
  <c r="I41" i="14"/>
  <c r="I42" i="14"/>
  <c r="I43" i="14"/>
  <c r="I44" i="14"/>
  <c r="I45" i="14"/>
  <c r="I46" i="14"/>
  <c r="I47" i="14"/>
  <c r="I48" i="14"/>
  <c r="I40" i="14"/>
  <c r="I22" i="14"/>
  <c r="G117" i="20"/>
  <c r="G116" i="20" s="1"/>
  <c r="H116" i="20"/>
  <c r="G102" i="20"/>
  <c r="G103" i="20"/>
  <c r="G101" i="20"/>
  <c r="H77" i="20"/>
  <c r="G78" i="20"/>
  <c r="G77" i="20" s="1"/>
  <c r="G91" i="20" s="1"/>
  <c r="G43" i="20"/>
  <c r="G44" i="20"/>
  <c r="G45" i="20"/>
  <c r="G46" i="20"/>
  <c r="H46" i="20" s="1"/>
  <c r="G47" i="20"/>
  <c r="G48" i="20"/>
  <c r="G49" i="20"/>
  <c r="G50" i="20"/>
  <c r="G42" i="20"/>
  <c r="H19" i="20"/>
  <c r="G24" i="20"/>
  <c r="G19" i="20" s="1"/>
  <c r="G115" i="19"/>
  <c r="G114" i="19" s="1"/>
  <c r="G100" i="19"/>
  <c r="H100" i="19" s="1"/>
  <c r="G101" i="19"/>
  <c r="G99" i="19"/>
  <c r="G75" i="19"/>
  <c r="G89" i="19" s="1"/>
  <c r="G40" i="19"/>
  <c r="G38" i="19" s="1"/>
  <c r="H17" i="19"/>
  <c r="G22" i="19"/>
  <c r="G17" i="19" s="1"/>
  <c r="G114" i="16"/>
  <c r="G65" i="19" l="1"/>
  <c r="G90" i="19" s="1"/>
  <c r="I75" i="14"/>
  <c r="I89" i="14" s="1"/>
  <c r="G40" i="20"/>
  <c r="G67" i="20" s="1"/>
  <c r="G92" i="20" s="1"/>
  <c r="H45" i="20"/>
  <c r="H40" i="20" s="1"/>
  <c r="H67" i="20" s="1"/>
  <c r="G100" i="20"/>
  <c r="G133" i="20" s="1"/>
  <c r="G154" i="20" s="1"/>
  <c r="G98" i="19"/>
  <c r="G131" i="19" s="1"/>
  <c r="G152" i="19" s="1"/>
  <c r="H99" i="19"/>
  <c r="G9" i="15"/>
  <c r="G25" i="15"/>
  <c r="I38" i="14"/>
  <c r="I17" i="14"/>
  <c r="H50" i="13"/>
  <c r="H76" i="13"/>
  <c r="H90" i="13" s="1"/>
  <c r="G29" i="1"/>
  <c r="G31" i="1"/>
  <c r="H31" i="1"/>
  <c r="G30" i="1"/>
  <c r="G33" i="1"/>
  <c r="H117" i="13"/>
  <c r="G57" i="1"/>
  <c r="G32" i="1"/>
  <c r="G48" i="1"/>
  <c r="G46" i="1" s="1"/>
  <c r="H32" i="1"/>
  <c r="H18" i="13"/>
  <c r="G51" i="2"/>
  <c r="G76" i="1"/>
  <c r="G75" i="1" s="1"/>
  <c r="H101" i="13"/>
  <c r="H76" i="1"/>
  <c r="H9" i="15"/>
  <c r="H9" i="1"/>
  <c r="H25" i="15"/>
  <c r="H13" i="1"/>
  <c r="H34" i="1"/>
  <c r="H10" i="1"/>
  <c r="H22" i="1"/>
  <c r="H19" i="1"/>
  <c r="H7" i="1"/>
  <c r="H12" i="1"/>
  <c r="I39" i="13"/>
  <c r="H100" i="20"/>
  <c r="H133" i="20" s="1"/>
  <c r="J38" i="14"/>
  <c r="J65" i="14" s="1"/>
  <c r="H25" i="13"/>
  <c r="H32" i="13"/>
  <c r="H10" i="13"/>
  <c r="G6" i="1" s="1"/>
  <c r="H39" i="13"/>
  <c r="G99" i="16"/>
  <c r="G100" i="16"/>
  <c r="G101" i="16"/>
  <c r="G102" i="16"/>
  <c r="G103" i="16"/>
  <c r="G104" i="16"/>
  <c r="G105" i="16"/>
  <c r="G106" i="16"/>
  <c r="G107" i="16"/>
  <c r="G108" i="16"/>
  <c r="H108" i="16" s="1"/>
  <c r="H16" i="2" s="1"/>
  <c r="G109" i="16"/>
  <c r="G110" i="16"/>
  <c r="G111" i="16"/>
  <c r="G112" i="16"/>
  <c r="G113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3" i="16"/>
  <c r="G154" i="16"/>
  <c r="G155" i="16"/>
  <c r="H75" i="16"/>
  <c r="H17" i="16"/>
  <c r="G90" i="16"/>
  <c r="G18" i="16"/>
  <c r="G19" i="16"/>
  <c r="G20" i="16"/>
  <c r="G21" i="16"/>
  <c r="G22" i="16"/>
  <c r="G17" i="16" s="1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9" i="16"/>
  <c r="G40" i="16"/>
  <c r="G41" i="16"/>
  <c r="G42" i="16"/>
  <c r="H39" i="1" s="1"/>
  <c r="G43" i="16"/>
  <c r="G44" i="16"/>
  <c r="G45" i="16"/>
  <c r="G46" i="16"/>
  <c r="H43" i="1" s="1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6" i="16"/>
  <c r="G67" i="16"/>
  <c r="G68" i="16"/>
  <c r="G69" i="16"/>
  <c r="G70" i="16"/>
  <c r="G71" i="16"/>
  <c r="G72" i="16"/>
  <c r="G73" i="16"/>
  <c r="G74" i="16"/>
  <c r="G76" i="16"/>
  <c r="G77" i="16"/>
  <c r="G78" i="16"/>
  <c r="G79" i="16"/>
  <c r="G80" i="16"/>
  <c r="G81" i="16"/>
  <c r="G83" i="16"/>
  <c r="G84" i="16"/>
  <c r="G85" i="16"/>
  <c r="G86" i="16"/>
  <c r="G87" i="16"/>
  <c r="G88" i="16"/>
  <c r="H114" i="19"/>
  <c r="H75" i="19"/>
  <c r="H38" i="19"/>
  <c r="H65" i="19" s="1"/>
  <c r="H27" i="2"/>
  <c r="H25" i="2"/>
  <c r="H116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5" i="17"/>
  <c r="G156" i="17"/>
  <c r="G157" i="17"/>
  <c r="G101" i="17"/>
  <c r="H79" i="17"/>
  <c r="I65" i="14" l="1"/>
  <c r="I90" i="14" s="1"/>
  <c r="G100" i="17"/>
  <c r="G116" i="17"/>
  <c r="G133" i="17" s="1"/>
  <c r="G154" i="17" s="1"/>
  <c r="H107" i="16"/>
  <c r="G98" i="16"/>
  <c r="G131" i="16" s="1"/>
  <c r="G152" i="16" s="1"/>
  <c r="H99" i="16"/>
  <c r="H110" i="16"/>
  <c r="H102" i="16"/>
  <c r="H113" i="16"/>
  <c r="H21" i="2" s="1"/>
  <c r="H109" i="16"/>
  <c r="H105" i="16"/>
  <c r="H111" i="16"/>
  <c r="H103" i="16"/>
  <c r="H106" i="16"/>
  <c r="H112" i="16"/>
  <c r="H104" i="16"/>
  <c r="H12" i="2" s="1"/>
  <c r="H100" i="16"/>
  <c r="G38" i="16"/>
  <c r="G65" i="16" s="1"/>
  <c r="H89" i="16"/>
  <c r="H45" i="1"/>
  <c r="G75" i="16"/>
  <c r="G89" i="16" s="1"/>
  <c r="G42" i="15"/>
  <c r="H134" i="13"/>
  <c r="H156" i="13" s="1"/>
  <c r="G28" i="1"/>
  <c r="H33" i="1"/>
  <c r="H30" i="1"/>
  <c r="H38" i="1"/>
  <c r="G49" i="2"/>
  <c r="G60" i="2" s="1"/>
  <c r="H42" i="15"/>
  <c r="H60" i="2"/>
  <c r="H14" i="1"/>
  <c r="H60" i="1"/>
  <c r="H44" i="1"/>
  <c r="H8" i="1"/>
  <c r="I10" i="13"/>
  <c r="H154" i="20"/>
  <c r="H91" i="20"/>
  <c r="H92" i="20" s="1"/>
  <c r="H76" i="17"/>
  <c r="H72" i="1" s="1"/>
  <c r="H66" i="13"/>
  <c r="H98" i="19"/>
  <c r="H131" i="19" s="1"/>
  <c r="H152" i="19" s="1"/>
  <c r="H39" i="17"/>
  <c r="H66" i="17" s="1"/>
  <c r="H63" i="15" l="1"/>
  <c r="H11" i="2"/>
  <c r="G63" i="15"/>
  <c r="H98" i="16"/>
  <c r="H131" i="16" s="1"/>
  <c r="H152" i="16" s="1"/>
  <c r="H38" i="16"/>
  <c r="H65" i="16" s="1"/>
  <c r="H90" i="16" s="1"/>
  <c r="H26" i="1"/>
  <c r="H21" i="1" s="1"/>
  <c r="I25" i="13"/>
  <c r="H29" i="1"/>
  <c r="H28" i="1" s="1"/>
  <c r="I32" i="13"/>
  <c r="H91" i="13"/>
  <c r="H157" i="13" s="1"/>
  <c r="J90" i="14"/>
  <c r="H100" i="17"/>
  <c r="H133" i="17" s="1"/>
  <c r="H154" i="17" s="1"/>
  <c r="H75" i="1"/>
  <c r="H90" i="17"/>
  <c r="H91" i="17" s="1"/>
  <c r="H57" i="1"/>
  <c r="H73" i="1"/>
  <c r="H6" i="1"/>
  <c r="H78" i="19"/>
  <c r="H89" i="19" s="1"/>
  <c r="H90" i="19" s="1"/>
  <c r="H159" i="16" l="1"/>
  <c r="I66" i="13"/>
  <c r="H86" i="1"/>
  <c r="G11" i="17"/>
  <c r="G12" i="17"/>
  <c r="G13" i="17"/>
  <c r="G14" i="17"/>
  <c r="G15" i="17"/>
  <c r="G16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7" i="17"/>
  <c r="G68" i="17"/>
  <c r="G69" i="17"/>
  <c r="G70" i="17"/>
  <c r="G71" i="17"/>
  <c r="G72" i="17"/>
  <c r="G73" i="17"/>
  <c r="G74" i="17"/>
  <c r="G75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10" i="17"/>
  <c r="G100" i="18"/>
  <c r="G101" i="18"/>
  <c r="G102" i="18"/>
  <c r="G103" i="18"/>
  <c r="G11" i="2" s="1"/>
  <c r="G104" i="18"/>
  <c r="G12" i="2" s="1"/>
  <c r="G105" i="18"/>
  <c r="G106" i="18"/>
  <c r="G107" i="18"/>
  <c r="G108" i="18"/>
  <c r="G16" i="2" s="1"/>
  <c r="G109" i="18"/>
  <c r="G110" i="18"/>
  <c r="G111" i="18"/>
  <c r="G112" i="18"/>
  <c r="G113" i="18"/>
  <c r="G21" i="2" s="1"/>
  <c r="G115" i="18"/>
  <c r="G116" i="18"/>
  <c r="G117" i="18"/>
  <c r="G25" i="2" s="1"/>
  <c r="G118" i="18"/>
  <c r="G119" i="18"/>
  <c r="G27" i="2" s="1"/>
  <c r="G120" i="18"/>
  <c r="G121" i="18"/>
  <c r="G122" i="18"/>
  <c r="G123" i="18"/>
  <c r="G124" i="18"/>
  <c r="G125" i="18"/>
  <c r="G126" i="18"/>
  <c r="G127" i="18"/>
  <c r="G35" i="2" s="1"/>
  <c r="G128" i="18"/>
  <c r="G36" i="2" s="1"/>
  <c r="G129" i="18"/>
  <c r="G130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99" i="18"/>
  <c r="G75" i="18"/>
  <c r="H55" i="1"/>
  <c r="H89" i="18"/>
  <c r="G78" i="18"/>
  <c r="H17" i="18"/>
  <c r="H9" i="18"/>
  <c r="G9" i="18"/>
  <c r="G22" i="18"/>
  <c r="G17" i="18" s="1"/>
  <c r="G48" i="18"/>
  <c r="G44" i="18"/>
  <c r="G43" i="18"/>
  <c r="G40" i="18"/>
  <c r="G23" i="2" l="1"/>
  <c r="G10" i="2"/>
  <c r="G9" i="2"/>
  <c r="H43" i="18"/>
  <c r="H44" i="18"/>
  <c r="G89" i="18"/>
  <c r="G8" i="2"/>
  <c r="H100" i="18"/>
  <c r="G7" i="2"/>
  <c r="H99" i="18"/>
  <c r="H55" i="18"/>
  <c r="H52" i="1" s="1"/>
  <c r="G98" i="18"/>
  <c r="G114" i="18"/>
  <c r="G27" i="1"/>
  <c r="G18" i="17"/>
  <c r="G19" i="1"/>
  <c r="G76" i="17"/>
  <c r="G90" i="17" s="1"/>
  <c r="G73" i="1"/>
  <c r="G43" i="1"/>
  <c r="G39" i="1"/>
  <c r="G26" i="1"/>
  <c r="G38" i="1"/>
  <c r="G40" i="1"/>
  <c r="G45" i="1"/>
  <c r="G41" i="1"/>
  <c r="I91" i="13"/>
  <c r="H10" i="2"/>
  <c r="H40" i="18"/>
  <c r="G37" i="1"/>
  <c r="G39" i="17"/>
  <c r="H22" i="2"/>
  <c r="G38" i="18"/>
  <c r="H40" i="1" l="1"/>
  <c r="G22" i="2"/>
  <c r="H7" i="2"/>
  <c r="H41" i="1"/>
  <c r="H37" i="1"/>
  <c r="G6" i="2"/>
  <c r="G131" i="18"/>
  <c r="H9" i="2"/>
  <c r="H8" i="2"/>
  <c r="G66" i="17"/>
  <c r="G91" i="17" s="1"/>
  <c r="G35" i="1"/>
  <c r="G14" i="1"/>
  <c r="G21" i="1"/>
  <c r="G72" i="1"/>
  <c r="G86" i="1" s="1"/>
  <c r="H38" i="18"/>
  <c r="H65" i="18" s="1"/>
  <c r="G65" i="18"/>
  <c r="G90" i="18" s="1"/>
  <c r="H114" i="18"/>
  <c r="H98" i="18"/>
  <c r="G39" i="2" l="1"/>
  <c r="H35" i="1"/>
  <c r="G61" i="2"/>
  <c r="G152" i="18"/>
  <c r="H6" i="2"/>
  <c r="H39" i="2" s="1"/>
  <c r="G62" i="1"/>
  <c r="H90" i="18"/>
  <c r="H62" i="1"/>
  <c r="H131" i="18"/>
  <c r="G87" i="1" l="1"/>
  <c r="H87" i="1"/>
  <c r="H152" i="18"/>
  <c r="H153" i="18" l="1"/>
  <c r="I134" i="13"/>
  <c r="H61" i="2"/>
  <c r="I156" i="13" l="1"/>
  <c r="I157" i="13" s="1"/>
</calcChain>
</file>

<file path=xl/sharedStrings.xml><?xml version="1.0" encoding="utf-8"?>
<sst xmlns="http://schemas.openxmlformats.org/spreadsheetml/2006/main" count="2439" uniqueCount="333">
  <si>
    <t>B E V É T E L E K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</si>
  <si>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4/2018. (III.12.) önkormányzati rendelethez</t>
    </r>
  </si>
  <si>
    <t>Forintban</t>
  </si>
  <si>
    <t>Bevételi jogcím</t>
  </si>
  <si>
    <t>2018. évi eredeti előirányzat</t>
  </si>
  <si>
    <t>Kötelező feladatok</t>
  </si>
  <si>
    <t>Önként vállalt feladatok</t>
  </si>
  <si>
    <t>Államigazgatási feladatok</t>
  </si>
  <si>
    <t>Összesen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</si>
  <si>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</si>
  <si>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</si>
  <si>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</si>
  <si>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</si>
  <si>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</si>
  <si>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</si>
  <si>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</si>
  <si>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</si>
  <si>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</si>
  <si>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</si>
  <si>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</si>
  <si>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</si>
  <si>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</si>
  <si>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</si>
  <si>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</si>
  <si>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</si>
  <si>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</si>
  <si>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</si>
  <si>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</si>
  <si>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</si>
  <si>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</si>
  <si>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</si>
  <si>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</si>
  <si>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</si>
  <si>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</si>
  <si>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</si>
  <si>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</si>
  <si>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</si>
  <si>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</si>
  <si>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</si>
  <si>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</si>
  <si>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</si>
  <si>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</si>
  <si>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</si>
  <si>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</si>
  <si>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</si>
  <si>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</si>
  <si>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</si>
  <si>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</si>
  <si>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</si>
  <si>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</si>
  <si>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</si>
  <si>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</si>
  <si>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</si>
  <si>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</si>
  <si>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</si>
  <si>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</si>
  <si>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</si>
  <si>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</si>
  <si>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</si>
  <si>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</si>
  <si>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</si>
  <si>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</si>
  <si>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</si>
  <si>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</si>
  <si>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</si>
  <si>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</si>
  <si>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</si>
  <si>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</si>
  <si>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</si>
  <si>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</si>
  <si>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</si>
  <si>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</si>
  <si>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</si>
  <si>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</si>
  <si>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</si>
  <si>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</si>
  <si>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</si>
  <si>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</si>
  <si>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</si>
  <si>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</si>
  <si>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</si>
  <si>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</si>
  <si>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</si>
  <si>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</si>
  <si>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</si>
  <si>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</si>
  <si>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</si>
  <si>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</si>
  <si>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</si>
  <si>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</si>
  <si>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</si>
  <si>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</si>
  <si>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</si>
  <si>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</si>
  <si>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</si>
  <si>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</si>
  <si>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</si>
  <si>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</si>
  <si>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</si>
  <si>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</si>
  <si>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</si>
  <si>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</si>
  <si>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</si>
  <si>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</si>
  <si>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</si>
  <si>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</si>
  <si>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</si>
  <si>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</si>
  <si>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</si>
  <si>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</si>
  <si>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</si>
  <si>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</si>
  <si>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</si>
  <si>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</si>
  <si>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</si>
  <si>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</si>
  <si>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</si>
  <si>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</si>
  <si>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</si>
  <si>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</si>
  <si>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</si>
  <si>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</si>
  <si>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</si>
  <si>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</si>
  <si>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</si>
  <si>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</si>
  <si>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</si>
  <si>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</si>
  <si>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</si>
  <si>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</si>
  <si>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</si>
  <si>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</si>
  <si>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</si>
  <si>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</si>
  <si>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</si>
  <si>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</si>
  <si>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</si>
  <si>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</si>
  <si>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</si>
  <si>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</si>
  <si>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</si>
  <si>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</si>
  <si>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</si>
  <si>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</si>
  <si>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</si>
  <si>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</si>
  <si>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</si>
  <si>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</si>
  <si>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</si>
  <si>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</si>
  <si>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</si>
  <si>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</si>
  <si>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</si>
  <si>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</si>
  <si>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</si>
  <si>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</si>
  <si>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</si>
  <si>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</si>
  <si>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</si>
  <si>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</si>
  <si>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</si>
  <si>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</si>
  <si>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</si>
  <si>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</si>
  <si>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</si>
  <si>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</si>
  <si>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</si>
  <si>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</si>
  <si>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Bevételek</t>
  </si>
  <si>
    <t>Kiadások</t>
  </si>
  <si>
    <t>Megnevezés</t>
  </si>
  <si>
    <t>Sor-szám</t>
  </si>
  <si>
    <r>
      <t xml:space="preserve">9.1.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4/2018. (III.12.) önkormányzati rendelethez</t>
    </r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</si>
  <si>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</si>
  <si>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</si>
  <si>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</si>
  <si>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</si>
  <si>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</si>
  <si>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</si>
  <si>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</si>
  <si>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</si>
  <si>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</si>
  <si>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</si>
  <si>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</si>
  <si>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</si>
  <si>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r>
      <t xml:space="preserve">   - Egyéb felhalmozási célú támogatások államháztartáson kívülre (</t>
    </r>
    <r>
      <rPr>
        <b/>
        <sz val="8"/>
        <color theme="1"/>
        <rFont val="Times New Roman"/>
        <family val="1"/>
        <charset val="238"/>
      </rPr>
      <t>felhalmozási célú tőketartalék emelés Nonprofit Kft.-nél</t>
    </r>
    <r>
      <rPr>
        <sz val="8"/>
        <color theme="1"/>
        <rFont val="Times New Roman"/>
        <family val="1"/>
        <charset val="238"/>
      </rPr>
      <t>)</t>
    </r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</si>
  <si>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</si>
  <si>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</si>
  <si>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</si>
  <si>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</si>
  <si>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</si>
  <si>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</si>
  <si>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</si>
  <si>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Éves engedélyezett létszám előirányzat (fő)</t>
  </si>
  <si>
    <t>Közfoglalkoztatottak létszáma (fő)</t>
  </si>
  <si>
    <t>Kerepesi Polgármesteri Hivatal</t>
  </si>
  <si>
    <t>Éves engedélyezett létszám előirányzat (fő) </t>
  </si>
  <si>
    <t>Közfoglalkoztatottak létszáma (fő) </t>
  </si>
  <si>
    <r>
      <t xml:space="preserve">9.3.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4/2018. (III.12.) önkormányzati rendelethez</t>
    </r>
  </si>
  <si>
    <t>Babaliget Bölcsőde</t>
  </si>
  <si>
    <t>Forrás Művelődési Ház</t>
  </si>
  <si>
    <t>5 fő</t>
  </si>
  <si>
    <t>Napközi-otthonos Óvoda</t>
  </si>
  <si>
    <t>Szabó Magda Városi és Iskolai Könyvtár</t>
  </si>
  <si>
    <r>
      <t xml:space="preserve">9.7.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4/2018. (III.12.) önkormányzati rendelethez</t>
    </r>
  </si>
  <si>
    <t>Szociális Alapszolgáltatási Központ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</si>
  <si>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</si>
  <si>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</si>
  <si>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</si>
  <si>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</si>
  <si>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</si>
  <si>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</si>
  <si>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</si>
  <si>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</si>
  <si>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</si>
  <si>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</si>
  <si>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</si>
  <si>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</si>
  <si>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</si>
  <si>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</si>
  <si>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</si>
  <si>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</si>
  <si>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</si>
  <si>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</si>
  <si>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</si>
  <si>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</si>
  <si>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</si>
  <si>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</si>
  <si>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</si>
  <si>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</si>
  <si>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</si>
  <si>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</si>
  <si>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</si>
  <si>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</si>
  <si>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</si>
  <si>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</si>
  <si>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</si>
  <si>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</si>
  <si>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</si>
  <si>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</si>
  <si>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</si>
  <si>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</si>
  <si>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</si>
  <si>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</si>
  <si>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</si>
  <si>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</si>
  <si>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</si>
  <si>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</si>
  <si>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</si>
  <si>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</si>
  <si>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</si>
  <si>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</si>
  <si>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</si>
  <si>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</si>
  <si>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</si>
  <si>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</si>
  <si>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</si>
  <si>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</si>
  <si>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</si>
  <si>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</si>
  <si>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</si>
  <si>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</si>
  <si>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</si>
  <si>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</si>
  <si>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</si>
  <si>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</si>
  <si>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</si>
  <si>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</si>
  <si>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</si>
  <si>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</si>
  <si>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</si>
  <si>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</si>
  <si>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</si>
  <si>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</si>
  <si>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</si>
  <si>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</si>
  <si>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</si>
  <si>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</si>
  <si>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</si>
  <si>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</si>
  <si>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</si>
  <si>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</si>
  <si>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</si>
  <si>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</si>
  <si>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</si>
  <si>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</si>
  <si>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</si>
  <si>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</si>
  <si>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</si>
  <si>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</si>
  <si>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</si>
  <si>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</si>
  <si>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</si>
  <si>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</si>
  <si>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</si>
  <si>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</si>
  <si>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</si>
  <si>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</si>
  <si>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</si>
  <si>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</si>
  <si>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</si>
  <si>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</si>
  <si>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</si>
  <si>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</si>
  <si>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</si>
  <si>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</si>
  <si>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</si>
  <si>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</si>
  <si>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</si>
  <si>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</si>
  <si>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</si>
  <si>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</si>
  <si>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t>9.2. melléklet a 4/2018. (III.12.) önkormányzati rendelethez</t>
  </si>
  <si>
    <t>9.4. melléklet a 4/2018. (III.12.) önkormányzati rendelethez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</si>
  <si>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</si>
  <si>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</si>
  <si>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9.5. melléklet a 4/2018. (III.12.) önkormányzati rendelethez</t>
  </si>
  <si>
    <t>Módosított előirányzat 20/2018/. (XII. 3.)</t>
  </si>
  <si>
    <t>10,1</t>
  </si>
  <si>
    <t>Módosított előirányzat 20/2018. (XII. 3.)</t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</si>
  <si>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 xml:space="preserve">a </t>
    </r>
    <r>
      <rPr>
        <i/>
        <sz val="8"/>
        <color theme="1"/>
        <rFont val="Times New Roman"/>
        <family val="1"/>
        <charset val="238"/>
      </rPr>
      <t>4/2018. (III.12.) önkormányzati rendelethez</t>
    </r>
  </si>
  <si>
    <t>10.1</t>
  </si>
  <si>
    <t>9.6. melléklet a 4/2018.(III.12.) önkrományzati rendelethez</t>
  </si>
  <si>
    <t>Módosított előirányzat   1/2019.(I.23.)</t>
  </si>
  <si>
    <t>Módosított előirányzat  1/2019.(I.23.)</t>
  </si>
  <si>
    <t>Tartalék</t>
  </si>
  <si>
    <t>Módosított előirányzat   /2019.(...)</t>
  </si>
  <si>
    <t>Módosított előirányzat   /2019.()</t>
  </si>
  <si>
    <t>Módosított előirányzat  /2019.(....)</t>
  </si>
  <si>
    <t>Módosított előirányzat   /2019.(…)</t>
  </si>
  <si>
    <t>Módosított előirányzat   /2019.(....)</t>
  </si>
  <si>
    <t>Módosított előirányzat  /2019.(...)</t>
  </si>
  <si>
    <t>Módosított előirányzat  /2019.(.)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</si>
</sst>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0" fillId="0" borderId="0" xfId="0" applyNumberFormat="1"/>
    <xf numFmtId="164" fontId="6" fillId="0" borderId="0" xfId="1" applyNumberFormat="1" applyFont="1"/>
    <xf numFmtId="164" fontId="6" fillId="0" borderId="4" xfId="1" applyNumberFormat="1" applyFont="1" applyBorder="1" applyAlignment="1">
      <alignment horizontal="right" vertical="center" wrapText="1" indent="1"/>
    </xf>
    <xf numFmtId="164" fontId="6" fillId="0" borderId="4" xfId="1" applyNumberFormat="1" applyFont="1" applyBorder="1"/>
    <xf numFmtId="164" fontId="5" fillId="0" borderId="4" xfId="1" applyNumberFormat="1" applyFont="1" applyBorder="1"/>
    <xf numFmtId="0" fontId="2" fillId="0" borderId="0" xfId="0" applyFont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 indent="1"/>
    </xf>
    <xf numFmtId="3" fontId="6" fillId="0" borderId="5" xfId="0" applyNumberFormat="1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right" vertical="center" wrapText="1" indent="1"/>
    </xf>
    <xf numFmtId="3" fontId="6" fillId="0" borderId="0" xfId="0" applyNumberFormat="1" applyFont="1" applyAlignment="1">
      <alignment horizontal="right" vertical="center" wrapText="1" indent="1"/>
    </xf>
    <xf numFmtId="164" fontId="0" fillId="0" borderId="0" xfId="1" applyNumberFormat="1" applyFont="1"/>
    <xf numFmtId="164" fontId="0" fillId="0" borderId="4" xfId="1" applyNumberFormat="1" applyFont="1" applyBorder="1"/>
    <xf numFmtId="164" fontId="5" fillId="0" borderId="4" xfId="1" applyNumberFormat="1" applyFont="1" applyBorder="1" applyAlignment="1">
      <alignment horizontal="right" vertical="center" wrapText="1" indent="1"/>
    </xf>
    <xf numFmtId="49" fontId="6" fillId="0" borderId="4" xfId="0" applyNumberFormat="1" applyFont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 indent="1"/>
    </xf>
    <xf numFmtId="164" fontId="14" fillId="0" borderId="4" xfId="1" applyNumberFormat="1" applyFont="1" applyBorder="1"/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/>
    <xf numFmtId="0" fontId="11" fillId="0" borderId="12" xfId="0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10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49" fontId="0" fillId="0" borderId="0" xfId="0" applyNumberFormat="1"/>
    <xf numFmtId="0" fontId="0" fillId="0" borderId="0" xfId="0" applyAlignment="1">
      <alignment horizontal="left" wrapText="1"/>
    </xf>
    <xf numFmtId="0" fontId="17" fillId="0" borderId="0" xfId="0" applyFont="1"/>
    <xf numFmtId="0" fontId="20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right" vertical="center" wrapText="1" indent="1"/>
    </xf>
    <xf numFmtId="164" fontId="15" fillId="0" borderId="4" xfId="1" applyNumberFormat="1" applyFont="1" applyBorder="1"/>
    <xf numFmtId="3" fontId="14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/>
    <xf numFmtId="164" fontId="14" fillId="0" borderId="0" xfId="1" applyNumberFormat="1" applyFont="1"/>
    <xf numFmtId="3" fontId="14" fillId="0" borderId="0" xfId="0" applyNumberFormat="1" applyFont="1"/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0" borderId="12" xfId="0" applyFont="1" applyBorder="1"/>
    <xf numFmtId="0" fontId="20" fillId="0" borderId="12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164" fontId="14" fillId="0" borderId="4" xfId="1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vertical="center"/>
    </xf>
    <xf numFmtId="164" fontId="17" fillId="0" borderId="0" xfId="0" applyNumberFormat="1" applyFont="1"/>
    <xf numFmtId="3" fontId="19" fillId="0" borderId="4" xfId="0" applyNumberFormat="1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3" fillId="0" borderId="0" xfId="0" applyFont="1"/>
    <xf numFmtId="3" fontId="23" fillId="0" borderId="0" xfId="0" applyNumberFormat="1" applyFont="1"/>
    <xf numFmtId="0" fontId="8" fillId="0" borderId="4" xfId="0" applyFont="1" applyBorder="1" applyAlignment="1">
      <alignment horizontal="right" vertical="center"/>
    </xf>
    <xf numFmtId="49" fontId="23" fillId="0" borderId="0" xfId="0" applyNumberFormat="1" applyFont="1"/>
    <xf numFmtId="0" fontId="23" fillId="0" borderId="0" xfId="0" applyFont="1" applyAlignment="1">
      <alignment wrapText="1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/>
    </xf>
    <xf numFmtId="49" fontId="19" fillId="0" borderId="4" xfId="0" applyNumberFormat="1" applyFont="1" applyBorder="1" applyAlignment="1">
      <alignment vertical="center" wrapText="1"/>
    </xf>
    <xf numFmtId="49" fontId="17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3" fontId="26" fillId="0" borderId="0" xfId="0" applyNumberFormat="1" applyFont="1"/>
    <xf numFmtId="3" fontId="26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4" fontId="6" fillId="0" borderId="12" xfId="1" applyNumberFormat="1" applyFont="1" applyBorder="1"/>
    <xf numFmtId="3" fontId="14" fillId="0" borderId="4" xfId="0" applyNumberFormat="1" applyFont="1" applyBorder="1" applyAlignment="1">
      <alignment horizontal="right" wrapText="1" indent="1"/>
    </xf>
    <xf numFmtId="3" fontId="15" fillId="0" borderId="4" xfId="0" applyNumberFormat="1" applyFont="1" applyBorder="1" applyAlignment="1">
      <alignment horizontal="right" wrapText="1" indent="1"/>
    </xf>
    <xf numFmtId="164" fontId="5" fillId="0" borderId="4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26" fillId="0" borderId="4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3" fontId="25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sanyinej\AppData\Local\Microsoft\Windows\Temporary%20Internet%20Files\Content.Outlook\HX9ZG3MM\Users\harsanyinej\AppData\Local\Microsoft\Windows\Temporary%20Internet%20Files\Content.Outlook\HX9ZG3MM\Idokozi%20koltsegvetesi%20jelentes%20&#211;vo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4"/>
      <sheetName val="18"/>
      <sheetName val="19"/>
    </sheetNames>
    <sheetDataSet>
      <sheetData sheetId="0"/>
      <sheetData sheetId="1">
        <row r="4">
          <cell r="D4">
            <v>1840000</v>
          </cell>
        </row>
      </sheetData>
      <sheetData sheetId="2">
        <row r="8">
          <cell r="D8">
            <v>276721527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topLeftCell="A76" zoomScale="90" zoomScaleNormal="130" zoomScaleSheetLayoutView="90" workbookViewId="0">
      <selection activeCell="H24" sqref="H24"/>
    </sheetView>
  </sheetViews>
  <sheetFormatPr defaultRowHeight="15" x14ac:dyDescent="0.25"/>
  <cols>
    <col min="1" max="1" width="6.7109375" style="63" customWidth="1"/>
    <col min="2" max="2" width="36.7109375" customWidth="1"/>
    <col min="3" max="5" width="12.7109375" hidden="1" customWidth="1"/>
    <col min="6" max="6" width="12.7109375" customWidth="1"/>
    <col min="7" max="7" width="14.7109375" customWidth="1"/>
    <col min="8" max="8" width="14.7109375" style="33" customWidth="1"/>
    <col min="9" max="9" width="14.7109375" customWidth="1"/>
    <col min="10" max="10" width="17.28515625" style="33" bestFit="1" customWidth="1"/>
  </cols>
  <sheetData>
    <row r="1" spans="1:9" ht="15.75" x14ac:dyDescent="0.25">
      <c r="A1" s="150" t="s">
        <v>0</v>
      </c>
      <c r="B1" s="150"/>
      <c r="C1" s="150"/>
      <c r="D1" s="150"/>
      <c r="E1" s="150"/>
      <c r="F1" s="150"/>
      <c r="G1" s="150"/>
      <c r="H1" s="150"/>
    </row>
    <row r="2" spans="1:9" x14ac:dyDescent="0.25">
      <c r="A2" s="152" t="s">
        <v>1</v>
      </c>
      <c r="B2" s="152"/>
      <c r="C2" s="152"/>
      <c r="D2" s="152"/>
      <c r="E2" s="152"/>
      <c r="F2" s="152"/>
      <c r="G2" s="152"/>
      <c r="H2" s="148" t="s">
        <v>2</v>
      </c>
      <c r="I2" s="149"/>
    </row>
    <row r="3" spans="1:9" ht="15" customHeight="1" x14ac:dyDescent="0.25">
      <c r="A3" s="153" t="s">
        <v>171</v>
      </c>
      <c r="B3" s="147" t="s">
        <v>3</v>
      </c>
      <c r="C3" s="151" t="s">
        <v>4</v>
      </c>
      <c r="D3" s="151"/>
      <c r="E3" s="151"/>
      <c r="F3" s="151"/>
      <c r="G3" s="147" t="s">
        <v>317</v>
      </c>
      <c r="H3" s="147" t="s">
        <v>323</v>
      </c>
      <c r="I3" s="147" t="s">
        <v>326</v>
      </c>
    </row>
    <row r="4" spans="1:9" ht="21" x14ac:dyDescent="0.25">
      <c r="A4" s="154"/>
      <c r="B4" s="147"/>
      <c r="C4" s="4" t="s">
        <v>5</v>
      </c>
      <c r="D4" s="4" t="s">
        <v>6</v>
      </c>
      <c r="E4" s="4" t="s">
        <v>7</v>
      </c>
      <c r="F4" s="4" t="s">
        <v>8</v>
      </c>
      <c r="G4" s="147"/>
      <c r="H4" s="147"/>
      <c r="I4" s="147"/>
    </row>
    <row r="5" spans="1:9" x14ac:dyDescent="0.25">
      <c r="A5" s="10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134">
        <v>9</v>
      </c>
    </row>
    <row r="6" spans="1:9" ht="21" x14ac:dyDescent="0.25">
      <c r="A6" s="103" t="s">
        <v>9</v>
      </c>
      <c r="B6" s="5" t="s">
        <v>10</v>
      </c>
      <c r="C6" s="6">
        <v>479982328</v>
      </c>
      <c r="D6" s="7"/>
      <c r="E6" s="6">
        <v>121736220</v>
      </c>
      <c r="F6" s="6">
        <v>601718548</v>
      </c>
      <c r="G6" s="6">
        <f>+'9.1 melléklet'!H10</f>
        <v>608080863</v>
      </c>
      <c r="H6" s="6">
        <f>SUM(H7:H13)</f>
        <v>607036277</v>
      </c>
      <c r="I6" s="6">
        <f>'9.1 melléklet'!J10+'9.2 melléklet bevétel'!K9+'9.3 melléklet'!I9+' 9.4 melléklet'!I10+'9.5 melléklet'!I9+'9.6 melléklet'!I9+'9.7 melléklet'!I11</f>
        <v>619708317</v>
      </c>
    </row>
    <row r="7" spans="1:9" ht="22.5" x14ac:dyDescent="0.25">
      <c r="A7" s="36" t="s">
        <v>212</v>
      </c>
      <c r="B7" s="8" t="s">
        <v>11</v>
      </c>
      <c r="C7" s="9">
        <v>50524670</v>
      </c>
      <c r="D7" s="10"/>
      <c r="E7" s="9">
        <v>121736220</v>
      </c>
      <c r="F7" s="9">
        <v>172260890</v>
      </c>
      <c r="G7" s="9">
        <f>+'9.1 melléklet'!H11</f>
        <v>178623205</v>
      </c>
      <c r="H7" s="9">
        <f>+'9.1 melléklet'!I11+'9.2 melléklet bevétel'!J10+'9.3 melléklet'!H10+' 9.4 melléklet'!H11+'9.5 melléklet'!H10+'9.6 melléklet'!H10+'9.7 melléklet'!H12</f>
        <v>172281752</v>
      </c>
      <c r="I7" s="9">
        <f>'9.1 melléklet'!J11+'9.2 melléklet bevétel'!K10+'9.3 melléklet'!I10+' 9.4 melléklet'!I11+'9.5 melléklet'!I10+'9.6 melléklet'!I10+'9.7 melléklet'!I12</f>
        <v>172281752</v>
      </c>
    </row>
    <row r="8" spans="1:9" ht="22.5" x14ac:dyDescent="0.25">
      <c r="A8" s="36" t="s">
        <v>211</v>
      </c>
      <c r="B8" s="8" t="s">
        <v>12</v>
      </c>
      <c r="C8" s="9">
        <v>205754000</v>
      </c>
      <c r="D8" s="10"/>
      <c r="E8" s="10"/>
      <c r="F8" s="9">
        <v>205754000</v>
      </c>
      <c r="G8" s="9">
        <f>+'9.1 melléklet'!H12</f>
        <v>205754000</v>
      </c>
      <c r="H8" s="9">
        <f>+'9.1 melléklet'!I12+'9.2 melléklet bevétel'!J11+'9.3 melléklet'!H11+' 9.4 melléklet'!H12+'9.5 melléklet'!H11+'9.6 melléklet'!H11+'9.7 melléklet'!H13</f>
        <v>206283666</v>
      </c>
      <c r="I8" s="9">
        <f>'9.1 melléklet'!J12+'9.2 melléklet bevétel'!K11+'9.3 melléklet'!I11+' 9.4 melléklet'!I12+'9.5 melléklet'!I11+'9.6 melléklet'!I11+'9.7 melléklet'!I13</f>
        <v>214138835</v>
      </c>
    </row>
    <row r="9" spans="1:9" ht="22.5" x14ac:dyDescent="0.25">
      <c r="A9" s="36" t="s">
        <v>213</v>
      </c>
      <c r="B9" s="8" t="s">
        <v>13</v>
      </c>
      <c r="C9" s="9">
        <v>211102718</v>
      </c>
      <c r="D9" s="10"/>
      <c r="E9" s="10"/>
      <c r="F9" s="9">
        <v>211102718</v>
      </c>
      <c r="G9" s="9">
        <f>+'9.1 melléklet'!H13</f>
        <v>211102718</v>
      </c>
      <c r="H9" s="9">
        <f>+'9.1 melléklet'!I13+'9.2 melléklet bevétel'!J12+'9.3 melléklet'!H12+' 9.4 melléklet'!H13+'9.5 melléklet'!H12+'9.6 melléklet'!H12+'9.7 melléklet'!H14</f>
        <v>207031612</v>
      </c>
      <c r="I9" s="9">
        <f>'9.1 melléklet'!J13+'9.2 melléklet bevétel'!K12+'9.3 melléklet'!I12+' 9.4 melléklet'!I13+'9.5 melléklet'!I12+'9.6 melléklet'!I12+'9.7 melléklet'!I14</f>
        <v>210465476</v>
      </c>
    </row>
    <row r="10" spans="1:9" x14ac:dyDescent="0.25">
      <c r="A10" s="36" t="s">
        <v>214</v>
      </c>
      <c r="B10" s="8" t="s">
        <v>14</v>
      </c>
      <c r="C10" s="9">
        <v>12600940</v>
      </c>
      <c r="D10" s="10"/>
      <c r="E10" s="10"/>
      <c r="F10" s="9">
        <v>12600940</v>
      </c>
      <c r="G10" s="9">
        <f>+'9.1 melléklet'!H14</f>
        <v>12600940</v>
      </c>
      <c r="H10" s="9">
        <f>+'9.1 melléklet'!I14+'9.2 melléklet bevétel'!J13+'9.3 melléklet'!H13+' 9.4 melléklet'!H14+'9.5 melléklet'!H13+'9.6 melléklet'!H13+'9.7 melléklet'!H15</f>
        <v>14773073</v>
      </c>
      <c r="I10" s="9">
        <f>'9.1 melléklet'!J14+'9.2 melléklet bevétel'!K13+'9.3 melléklet'!I13+' 9.4 melléklet'!I14+'9.5 melléklet'!I13+'9.6 melléklet'!I13+'9.7 melléklet'!I15</f>
        <v>15067521</v>
      </c>
    </row>
    <row r="11" spans="1:9" x14ac:dyDescent="0.25">
      <c r="A11" s="36" t="s">
        <v>215</v>
      </c>
      <c r="B11" s="8" t="s">
        <v>15</v>
      </c>
      <c r="C11" s="10"/>
      <c r="D11" s="10"/>
      <c r="E11" s="10"/>
      <c r="F11" s="10"/>
      <c r="G11" s="9"/>
      <c r="H11" s="9"/>
      <c r="I11" s="9">
        <f>'9.1 melléklet'!J15+'9.2 melléklet bevétel'!K14+'9.3 melléklet'!I14+' 9.4 melléklet'!I15+'9.5 melléklet'!I14+'9.6 melléklet'!I14+'9.7 melléklet'!I16</f>
        <v>0</v>
      </c>
    </row>
    <row r="12" spans="1:9" x14ac:dyDescent="0.25">
      <c r="A12" s="36" t="s">
        <v>216</v>
      </c>
      <c r="B12" s="8" t="s">
        <v>16</v>
      </c>
      <c r="C12" s="10"/>
      <c r="D12" s="10"/>
      <c r="E12" s="10"/>
      <c r="F12" s="10"/>
      <c r="G12" s="9"/>
      <c r="H12" s="9">
        <f>+'9.1 melléklet'!I16+'9.2 melléklet bevétel'!J15+'9.3 melléklet'!H15+' 9.4 melléklet'!H16+'9.5 melléklet'!H15+'9.6 melléklet'!H15+'9.7 melléklet'!H17</f>
        <v>1134183</v>
      </c>
      <c r="I12" s="9">
        <f>'9.1 melléklet'!J16+'9.2 melléklet bevétel'!K15+'9.3 melléklet'!I15+' 9.4 melléklet'!I16+'9.5 melléklet'!I15+'9.6 melléklet'!I15+'9.7 melléklet'!I17</f>
        <v>2222742</v>
      </c>
    </row>
    <row r="13" spans="1:9" x14ac:dyDescent="0.25">
      <c r="A13" s="36" t="s">
        <v>217</v>
      </c>
      <c r="B13" s="37" t="s">
        <v>210</v>
      </c>
      <c r="C13" s="10"/>
      <c r="D13" s="10"/>
      <c r="E13" s="10"/>
      <c r="F13" s="10"/>
      <c r="G13" s="9"/>
      <c r="H13" s="9">
        <f>+'9.1 melléklet'!I17+'9.2 melléklet bevétel'!J16+'9.3 melléklet'!H16+' 9.4 melléklet'!H17+'9.5 melléklet'!H16+'9.6 melléklet'!H16+'9.7 melléklet'!H18</f>
        <v>5531991</v>
      </c>
      <c r="I13" s="9">
        <f>'9.1 melléklet'!J17+'9.2 melléklet bevétel'!K16+'9.3 melléklet'!I16+' 9.4 melléklet'!I17+'9.5 melléklet'!I16+'9.6 melléklet'!I16+'9.7 melléklet'!I18</f>
        <v>5531991</v>
      </c>
    </row>
    <row r="14" spans="1:9" ht="21" x14ac:dyDescent="0.25">
      <c r="A14" s="103" t="s">
        <v>17</v>
      </c>
      <c r="B14" s="5" t="s">
        <v>18</v>
      </c>
      <c r="C14" s="6">
        <v>24273220</v>
      </c>
      <c r="D14" s="7"/>
      <c r="E14" s="6">
        <v>2275220</v>
      </c>
      <c r="F14" s="6">
        <v>26548440</v>
      </c>
      <c r="G14" s="6">
        <f>SUM(G15:G19)</f>
        <v>26548440</v>
      </c>
      <c r="H14" s="6">
        <f>+H15+H16+H17+H18+H19</f>
        <v>25211195</v>
      </c>
      <c r="I14" s="6">
        <f>'9.1 melléklet'!J18+'9.2 melléklet bevétel'!K17+'9.3 melléklet'!I17+' 9.4 melléklet'!I18+'9.5 melléklet'!I17+'9.6 melléklet'!I17+'9.7 melléklet'!I19</f>
        <v>39199711</v>
      </c>
    </row>
    <row r="15" spans="1:9" x14ac:dyDescent="0.25">
      <c r="A15" s="36" t="s">
        <v>218</v>
      </c>
      <c r="B15" s="8" t="s">
        <v>19</v>
      </c>
      <c r="C15" s="10"/>
      <c r="D15" s="10"/>
      <c r="E15" s="10"/>
      <c r="F15" s="10"/>
      <c r="G15" s="9"/>
      <c r="H15" s="9"/>
      <c r="I15" s="9">
        <f>'9.1 melléklet'!J19+'9.2 melléklet bevétel'!K18+'9.3 melléklet'!I18+' 9.4 melléklet'!I19+'9.5 melléklet'!I18+'9.6 melléklet'!I18+'9.7 melléklet'!I20</f>
        <v>0</v>
      </c>
    </row>
    <row r="16" spans="1:9" ht="22.5" x14ac:dyDescent="0.25">
      <c r="A16" s="36" t="s">
        <v>219</v>
      </c>
      <c r="B16" s="8" t="s">
        <v>20</v>
      </c>
      <c r="C16" s="10"/>
      <c r="D16" s="10"/>
      <c r="E16" s="10"/>
      <c r="F16" s="10"/>
      <c r="G16" s="9"/>
      <c r="H16" s="9"/>
      <c r="I16" s="9">
        <f>'9.1 melléklet'!J20+'9.2 melléklet bevétel'!K19+'9.3 melléklet'!I19+' 9.4 melléklet'!I20+'9.5 melléklet'!I19+'9.6 melléklet'!I19+'9.7 melléklet'!I21</f>
        <v>0</v>
      </c>
    </row>
    <row r="17" spans="1:9" ht="22.5" x14ac:dyDescent="0.25">
      <c r="A17" s="36" t="s">
        <v>220</v>
      </c>
      <c r="B17" s="8" t="s">
        <v>21</v>
      </c>
      <c r="C17" s="10"/>
      <c r="D17" s="10"/>
      <c r="E17" s="10"/>
      <c r="F17" s="10"/>
      <c r="G17" s="9"/>
      <c r="H17" s="9"/>
      <c r="I17" s="9">
        <f>'9.1 melléklet'!J21+'9.2 melléklet bevétel'!K20+'9.3 melléklet'!I20+' 9.4 melléklet'!I21+'9.5 melléklet'!I20+'9.6 melléklet'!I20+'9.7 melléklet'!I22</f>
        <v>0</v>
      </c>
    </row>
    <row r="18" spans="1:9" ht="22.5" x14ac:dyDescent="0.25">
      <c r="A18" s="36" t="s">
        <v>221</v>
      </c>
      <c r="B18" s="8" t="s">
        <v>22</v>
      </c>
      <c r="C18" s="10"/>
      <c r="D18" s="10"/>
      <c r="E18" s="10"/>
      <c r="F18" s="10"/>
      <c r="G18" s="9"/>
      <c r="H18" s="9"/>
      <c r="I18" s="9">
        <f>'9.1 melléklet'!J22+'9.2 melléklet bevétel'!K21+'9.3 melléklet'!I21+' 9.4 melléklet'!I22+'9.5 melléklet'!I21+'9.6 melléklet'!I21+'9.7 melléklet'!I23</f>
        <v>0</v>
      </c>
    </row>
    <row r="19" spans="1:9" x14ac:dyDescent="0.25">
      <c r="A19" s="36" t="s">
        <v>222</v>
      </c>
      <c r="B19" s="8" t="s">
        <v>23</v>
      </c>
      <c r="C19" s="9">
        <v>24273220</v>
      </c>
      <c r="D19" s="10"/>
      <c r="E19" s="9">
        <v>2275220</v>
      </c>
      <c r="F19" s="9">
        <v>26548440</v>
      </c>
      <c r="G19" s="9">
        <f>+'9.1 melléklet'!H23+'9.2 melléklet bevétel'!I22+'9.3 melléklet'!G22+' 9.4 melléklet'!G23+'9.5 melléklet'!G22+'9.6 melléklet'!G22+'9.7 melléklet'!G24-697785727</f>
        <v>26548440</v>
      </c>
      <c r="H19" s="9">
        <f>+'9.1 melléklet'!I23+'9.2 melléklet bevétel'!J22+'9.3 melléklet'!H22+' 9.4 melléklet'!H23+'9.5 melléklet'!H22+'9.6 melléklet'!H22+'9.7 melléklet'!H24</f>
        <v>25211195</v>
      </c>
      <c r="I19" s="9">
        <f>'9.1 melléklet'!J23+'9.2 melléklet bevétel'!K22+'9.3 melléklet'!I22+' 9.4 melléklet'!I23+'9.5 melléklet'!I22+'9.6 melléklet'!I22+'9.7 melléklet'!I24</f>
        <v>39199711</v>
      </c>
    </row>
    <row r="20" spans="1:9" x14ac:dyDescent="0.25">
      <c r="A20" s="36" t="s">
        <v>223</v>
      </c>
      <c r="B20" s="8" t="s">
        <v>24</v>
      </c>
      <c r="C20" s="10"/>
      <c r="D20" s="10"/>
      <c r="E20" s="10"/>
      <c r="F20" s="10"/>
      <c r="G20" s="10"/>
      <c r="H20" s="34"/>
      <c r="I20" s="34">
        <f>'9.1 melléklet'!J24+'9.2 melléklet bevétel'!K23+'9.3 melléklet'!I23+' 9.4 melléklet'!I24+'9.5 melléklet'!I23+'9.6 melléklet'!I23+'9.7 melléklet'!I25</f>
        <v>0</v>
      </c>
    </row>
    <row r="21" spans="1:9" ht="21" x14ac:dyDescent="0.25">
      <c r="A21" s="103" t="s">
        <v>25</v>
      </c>
      <c r="B21" s="5" t="s">
        <v>26</v>
      </c>
      <c r="C21" s="7"/>
      <c r="D21" s="6">
        <v>41341086</v>
      </c>
      <c r="E21" s="7"/>
      <c r="F21" s="6">
        <v>41341086</v>
      </c>
      <c r="G21" s="6">
        <f>SUM(G22:G26)</f>
        <v>41341086</v>
      </c>
      <c r="H21" s="6">
        <f>SUM(H22:H26)</f>
        <v>72090086</v>
      </c>
      <c r="I21" s="6">
        <f>'9.1 melléklet'!J25+'9.2 melléklet bevétel'!K24+'9.3 melléklet'!I24+' 9.4 melléklet'!I25+'9.5 melléklet'!I24+'9.6 melléklet'!I24+'9.7 melléklet'!I26</f>
        <v>72090086</v>
      </c>
    </row>
    <row r="22" spans="1:9" x14ac:dyDescent="0.25">
      <c r="A22" s="36" t="s">
        <v>224</v>
      </c>
      <c r="B22" s="8" t="s">
        <v>27</v>
      </c>
      <c r="C22" s="10"/>
      <c r="D22" s="10"/>
      <c r="E22" s="10"/>
      <c r="F22" s="10"/>
      <c r="G22" s="9"/>
      <c r="H22" s="9">
        <f>+'9.1 melléklet'!I26+'9.2 melléklet bevétel'!J25+'9.3 melléklet'!H25+' 9.4 melléklet'!H26+'9.5 melléklet'!H25+'9.6 melléklet'!H25+'9.7 melléklet'!H27</f>
        <v>30749000</v>
      </c>
      <c r="I22" s="9">
        <f>'9.1 melléklet'!J26+'9.2 melléklet bevétel'!K25+'9.3 melléklet'!I25+' 9.4 melléklet'!I26+'9.5 melléklet'!I25+'9.6 melléklet'!I25+'9.7 melléklet'!I27</f>
        <v>30749000</v>
      </c>
    </row>
    <row r="23" spans="1:9" ht="22.5" x14ac:dyDescent="0.25">
      <c r="A23" s="36" t="s">
        <v>225</v>
      </c>
      <c r="B23" s="8" t="s">
        <v>28</v>
      </c>
      <c r="C23" s="10"/>
      <c r="D23" s="10"/>
      <c r="E23" s="10"/>
      <c r="F23" s="10"/>
      <c r="G23" s="9"/>
      <c r="H23" s="9"/>
      <c r="I23" s="9">
        <f>'9.1 melléklet'!J27+'9.2 melléklet bevétel'!K26+'9.3 melléklet'!I26+' 9.4 melléklet'!I27+'9.5 melléklet'!I26+'9.6 melléklet'!I26+'9.7 melléklet'!I28</f>
        <v>0</v>
      </c>
    </row>
    <row r="24" spans="1:9" ht="22.5" x14ac:dyDescent="0.25">
      <c r="A24" s="36" t="s">
        <v>226</v>
      </c>
      <c r="B24" s="8" t="s">
        <v>29</v>
      </c>
      <c r="C24" s="10"/>
      <c r="D24" s="10"/>
      <c r="E24" s="10"/>
      <c r="F24" s="10"/>
      <c r="G24" s="9"/>
      <c r="H24" s="9"/>
      <c r="I24" s="9">
        <f>'9.1 melléklet'!J28+'9.2 melléklet bevétel'!K27+'9.3 melléklet'!I27+' 9.4 melléklet'!I28+'9.5 melléklet'!I27+'9.6 melléklet'!I27+'9.7 melléklet'!I29</f>
        <v>0</v>
      </c>
    </row>
    <row r="25" spans="1:9" ht="22.5" x14ac:dyDescent="0.25">
      <c r="A25" s="36" t="s">
        <v>227</v>
      </c>
      <c r="B25" s="8" t="s">
        <v>30</v>
      </c>
      <c r="C25" s="10"/>
      <c r="D25" s="10"/>
      <c r="E25" s="10"/>
      <c r="F25" s="10"/>
      <c r="G25" s="9"/>
      <c r="H25" s="9"/>
      <c r="I25" s="9">
        <f>'9.1 melléklet'!J29+'9.2 melléklet bevétel'!K28+'9.3 melléklet'!I28+' 9.4 melléklet'!I29+'9.5 melléklet'!I28+'9.6 melléklet'!I28+'9.7 melléklet'!I30</f>
        <v>0</v>
      </c>
    </row>
    <row r="26" spans="1:9" x14ac:dyDescent="0.25">
      <c r="A26" s="36" t="s">
        <v>228</v>
      </c>
      <c r="B26" s="8" t="s">
        <v>31</v>
      </c>
      <c r="C26" s="10"/>
      <c r="D26" s="9">
        <v>41341086</v>
      </c>
      <c r="E26" s="10"/>
      <c r="F26" s="9">
        <v>41341086</v>
      </c>
      <c r="G26" s="9">
        <f>+'9.1 melléklet'!H30+'9.2 melléklet bevétel'!I29+'9.3 melléklet'!G29+' 9.4 melléklet'!G30+'9.5 melléklet'!G29+'9.6 melléklet'!G29+'9.7 melléklet'!G31</f>
        <v>41341086</v>
      </c>
      <c r="H26" s="9">
        <f>+'9.1 melléklet'!I30+'9.2 melléklet bevétel'!J29+'9.3 melléklet'!H29+' 9.4 melléklet'!H30+'9.5 melléklet'!H29+'9.6 melléklet'!H29+'9.7 melléklet'!H31</f>
        <v>41341086</v>
      </c>
      <c r="I26" s="9">
        <f>'9.1 melléklet'!J30+'9.2 melléklet bevétel'!K29+'9.3 melléklet'!I29+' 9.4 melléklet'!I30+'9.5 melléklet'!I29+'9.6 melléklet'!I29+'9.7 melléklet'!I31</f>
        <v>41341086</v>
      </c>
    </row>
    <row r="27" spans="1:9" x14ac:dyDescent="0.25">
      <c r="A27" s="36" t="s">
        <v>229</v>
      </c>
      <c r="B27" s="8" t="s">
        <v>32</v>
      </c>
      <c r="C27" s="10"/>
      <c r="D27" s="10"/>
      <c r="E27" s="10"/>
      <c r="F27" s="10"/>
      <c r="G27" s="9">
        <f>+'9.1 melléklet'!H31+'9.2 melléklet bevétel'!I30+'9.3 melléklet'!G30+' 9.4 melléklet'!G31+'9.5 melléklet'!G30+'9.6 melléklet'!G30+'9.7 melléklet'!G32</f>
        <v>0</v>
      </c>
      <c r="H27" s="9">
        <v>0</v>
      </c>
      <c r="I27" s="9">
        <f>'9.1 melléklet'!J31+'9.2 melléklet bevétel'!K30+'9.3 melléklet'!I30+' 9.4 melléklet'!I31+'9.5 melléklet'!I30+'9.6 melléklet'!I30+'9.7 melléklet'!I32</f>
        <v>0</v>
      </c>
    </row>
    <row r="28" spans="1:9" x14ac:dyDescent="0.25">
      <c r="A28" s="103" t="s">
        <v>33</v>
      </c>
      <c r="B28" s="5" t="s">
        <v>34</v>
      </c>
      <c r="C28" s="6">
        <v>399000000</v>
      </c>
      <c r="D28" s="7"/>
      <c r="E28" s="7"/>
      <c r="F28" s="6">
        <v>399000000</v>
      </c>
      <c r="G28" s="6">
        <f>+G29+G32+G33+G34</f>
        <v>399000000</v>
      </c>
      <c r="H28" s="6">
        <f>+H29+H32+H33+H34</f>
        <v>399318395</v>
      </c>
      <c r="I28" s="6">
        <f>'9.1 melléklet'!J32+'9.2 melléklet bevétel'!K31+'9.3 melléklet'!I31+' 9.4 melléklet'!I32+'9.5 melléklet'!I31+'9.6 melléklet'!I31+'9.7 melléklet'!I33</f>
        <v>399318395</v>
      </c>
    </row>
    <row r="29" spans="1:9" x14ac:dyDescent="0.25">
      <c r="A29" s="36" t="s">
        <v>230</v>
      </c>
      <c r="B29" s="8" t="s">
        <v>35</v>
      </c>
      <c r="C29" s="9">
        <v>360000000</v>
      </c>
      <c r="D29" s="10"/>
      <c r="E29" s="10"/>
      <c r="F29" s="9">
        <v>360000000</v>
      </c>
      <c r="G29" s="9">
        <f>+'9.1 melléklet'!H33</f>
        <v>360000000</v>
      </c>
      <c r="H29" s="9">
        <f>+'9.1 melléklet'!I33</f>
        <v>360000000</v>
      </c>
      <c r="I29" s="9">
        <f>'9.1 melléklet'!J33+'9.2 melléklet bevétel'!K32+'9.3 melléklet'!I32+' 9.4 melléklet'!I33+'9.5 melléklet'!I32+'9.6 melléklet'!I32+'9.7 melléklet'!I34</f>
        <v>360000000</v>
      </c>
    </row>
    <row r="30" spans="1:9" x14ac:dyDescent="0.25">
      <c r="A30" s="36" t="s">
        <v>231</v>
      </c>
      <c r="B30" s="8" t="s">
        <v>36</v>
      </c>
      <c r="C30" s="9">
        <v>60000000</v>
      </c>
      <c r="D30" s="10"/>
      <c r="E30" s="10"/>
      <c r="F30" s="9">
        <v>60000000</v>
      </c>
      <c r="G30" s="9">
        <f>+'9.1 melléklet'!H34</f>
        <v>60000000</v>
      </c>
      <c r="H30" s="9">
        <f>+'9.1 melléklet'!I34</f>
        <v>60000000</v>
      </c>
      <c r="I30" s="9">
        <f>'9.1 melléklet'!J34+'9.2 melléklet bevétel'!K33+'9.3 melléklet'!I33+' 9.4 melléklet'!I34+'9.5 melléklet'!I33+'9.6 melléklet'!I33+'9.7 melléklet'!I35</f>
        <v>63370553</v>
      </c>
    </row>
    <row r="31" spans="1:9" x14ac:dyDescent="0.25">
      <c r="A31" s="36" t="s">
        <v>232</v>
      </c>
      <c r="B31" s="8" t="s">
        <v>37</v>
      </c>
      <c r="C31" s="9">
        <v>300000000</v>
      </c>
      <c r="D31" s="10"/>
      <c r="E31" s="10"/>
      <c r="F31" s="9">
        <v>300000000</v>
      </c>
      <c r="G31" s="9">
        <f>+'9.1 melléklet'!H35</f>
        <v>300000000</v>
      </c>
      <c r="H31" s="9">
        <f>+'9.1 melléklet'!I35</f>
        <v>300000000</v>
      </c>
      <c r="I31" s="9">
        <f>'9.1 melléklet'!J35+'9.2 melléklet bevétel'!K34+'9.3 melléklet'!I34+' 9.4 melléklet'!I35+'9.5 melléklet'!I34+'9.6 melléklet'!I34+'9.7 melléklet'!I36</f>
        <v>296629447</v>
      </c>
    </row>
    <row r="32" spans="1:9" x14ac:dyDescent="0.25">
      <c r="A32" s="36" t="s">
        <v>231</v>
      </c>
      <c r="B32" s="8" t="s">
        <v>38</v>
      </c>
      <c r="C32" s="9">
        <v>30000000</v>
      </c>
      <c r="D32" s="10"/>
      <c r="E32" s="10"/>
      <c r="F32" s="9">
        <v>30000000</v>
      </c>
      <c r="G32" s="9">
        <f>+'9.1 melléklet'!H36</f>
        <v>30000000</v>
      </c>
      <c r="H32" s="9">
        <f>+'9.1 melléklet'!I36</f>
        <v>30000000</v>
      </c>
      <c r="I32" s="9">
        <f>'9.1 melléklet'!J36+'9.2 melléklet bevétel'!K35+'9.3 melléklet'!I35+' 9.4 melléklet'!I36+'9.5 melléklet'!I35+'9.6 melléklet'!I35+'9.7 melléklet'!I37</f>
        <v>30000000</v>
      </c>
    </row>
    <row r="33" spans="1:9" x14ac:dyDescent="0.25">
      <c r="A33" s="36" t="s">
        <v>232</v>
      </c>
      <c r="B33" s="8" t="s">
        <v>39</v>
      </c>
      <c r="C33" s="9">
        <v>7000000</v>
      </c>
      <c r="D33" s="10"/>
      <c r="E33" s="10"/>
      <c r="F33" s="9">
        <v>7000000</v>
      </c>
      <c r="G33" s="9">
        <f>+'9.1 melléklet'!H37</f>
        <v>7000000</v>
      </c>
      <c r="H33" s="9">
        <f>+'9.1 melléklet'!I37</f>
        <v>7000000</v>
      </c>
      <c r="I33" s="9">
        <f>'9.1 melléklet'!J37+'9.2 melléklet bevétel'!K36+'9.3 melléklet'!I36+' 9.4 melléklet'!I37+'9.5 melléklet'!I36+'9.6 melléklet'!I36+'9.7 melléklet'!I38</f>
        <v>7000000</v>
      </c>
    </row>
    <row r="34" spans="1:9" x14ac:dyDescent="0.25">
      <c r="A34" s="36" t="s">
        <v>233</v>
      </c>
      <c r="B34" s="8" t="s">
        <v>40</v>
      </c>
      <c r="C34" s="9">
        <v>2000000</v>
      </c>
      <c r="D34" s="10"/>
      <c r="E34" s="10"/>
      <c r="F34" s="9">
        <v>2000000</v>
      </c>
      <c r="G34" s="9">
        <f>+'9.1 melléklet'!H38</f>
        <v>2000000</v>
      </c>
      <c r="H34" s="9">
        <f>+'9.1 melléklet'!I38</f>
        <v>2318395</v>
      </c>
      <c r="I34" s="9">
        <f>'9.1 melléklet'!J38+'9.2 melléklet bevétel'!K37+'9.3 melléklet'!I37+' 9.4 melléklet'!I38+'9.5 melléklet'!I37+'9.6 melléklet'!I37+'9.7 melléklet'!I39</f>
        <v>2318395</v>
      </c>
    </row>
    <row r="35" spans="1:9" x14ac:dyDescent="0.25">
      <c r="A35" s="103" t="s">
        <v>41</v>
      </c>
      <c r="B35" s="5" t="s">
        <v>42</v>
      </c>
      <c r="C35" s="6">
        <v>150066610</v>
      </c>
      <c r="D35" s="7"/>
      <c r="E35" s="6">
        <v>5590000</v>
      </c>
      <c r="F35" s="6">
        <v>155656610</v>
      </c>
      <c r="G35" s="6">
        <f>SUM(G36:G45)</f>
        <v>155656610</v>
      </c>
      <c r="H35" s="6">
        <f>SUM(H36:H45)</f>
        <v>127887288</v>
      </c>
      <c r="I35" s="6">
        <f>'9.1 melléklet'!J39+'9.2 melléklet bevétel'!K38+'9.3 melléklet'!I38+' 9.4 melléklet'!I39+'9.5 melléklet'!I38+'9.6 melléklet'!I38+'9.7 melléklet'!I40</f>
        <v>179629570</v>
      </c>
    </row>
    <row r="36" spans="1:9" x14ac:dyDescent="0.25">
      <c r="A36" s="36" t="s">
        <v>258</v>
      </c>
      <c r="B36" s="8" t="s">
        <v>43</v>
      </c>
      <c r="C36" s="10"/>
      <c r="D36" s="10"/>
      <c r="E36" s="10"/>
      <c r="F36" s="10"/>
      <c r="G36" s="9"/>
      <c r="H36" s="9"/>
      <c r="I36" s="9">
        <f>'9.1 melléklet'!J40+'9.2 melléklet bevétel'!K39+'9.3 melléklet'!I39+' 9.4 melléklet'!I40+'9.5 melléklet'!I39+'9.6 melléklet'!I39+'9.7 melléklet'!I41</f>
        <v>0</v>
      </c>
    </row>
    <row r="37" spans="1:9" x14ac:dyDescent="0.25">
      <c r="A37" s="36" t="s">
        <v>259</v>
      </c>
      <c r="B37" s="8" t="s">
        <v>44</v>
      </c>
      <c r="C37" s="9">
        <v>13640000</v>
      </c>
      <c r="D37" s="10"/>
      <c r="E37" s="9">
        <v>500000</v>
      </c>
      <c r="F37" s="9">
        <v>14140000</v>
      </c>
      <c r="G37" s="24">
        <f>+'9.1 melléklet'!H41+'9.2 melléklet bevétel'!I40+'9.3 melléklet'!G40+' 9.4 melléklet'!G41+'9.5 melléklet'!G40+'9.6 melléklet'!G40+'9.7 melléklet'!G42</f>
        <v>14140000</v>
      </c>
      <c r="H37" s="9">
        <f>+'9.1 melléklet'!I41+'9.2 melléklet bevétel'!J40+'9.3 melléklet'!H40+' 9.4 melléklet'!H41+'9.5 melléklet'!H40+'9.6 melléklet'!H40+'9.7 melléklet'!H42</f>
        <v>14028251</v>
      </c>
      <c r="I37" s="9">
        <f>'9.1 melléklet'!J41+'9.2 melléklet bevétel'!K40+'9.3 melléklet'!I40+' 9.4 melléklet'!I41+'9.5 melléklet'!I40+'9.6 melléklet'!I40+'9.7 melléklet'!I42</f>
        <v>14385788</v>
      </c>
    </row>
    <row r="38" spans="1:9" x14ac:dyDescent="0.25">
      <c r="A38" s="36" t="s">
        <v>260</v>
      </c>
      <c r="B38" s="8" t="s">
        <v>45</v>
      </c>
      <c r="C38" s="9">
        <v>15000000</v>
      </c>
      <c r="D38" s="10"/>
      <c r="E38" s="9">
        <v>4000000</v>
      </c>
      <c r="F38" s="9">
        <v>19000000</v>
      </c>
      <c r="G38" s="24">
        <f>+'9.1 melléklet'!H42+'9.2 melléklet bevétel'!I41+'9.3 melléklet'!G41+' 9.4 melléklet'!G42+'9.5 melléklet'!G41+'9.6 melléklet'!G41+'9.7 melléklet'!G43</f>
        <v>19000000</v>
      </c>
      <c r="H38" s="9">
        <f>+'9.1 melléklet'!I42+'9.2 melléklet bevétel'!J41+'9.3 melléklet'!H41+' 9.4 melléklet'!H42+'9.5 melléklet'!H41+'9.6 melléklet'!H41+'9.7 melléklet'!H43</f>
        <v>19000000</v>
      </c>
      <c r="I38" s="9">
        <f>'9.1 melléklet'!J42+'9.2 melléklet bevétel'!K41+'9.3 melléklet'!I41+' 9.4 melléklet'!I42+'9.5 melléklet'!I41+'9.6 melléklet'!I41+'9.7 melléklet'!I43</f>
        <v>50332611</v>
      </c>
    </row>
    <row r="39" spans="1:9" x14ac:dyDescent="0.25">
      <c r="A39" s="36" t="s">
        <v>261</v>
      </c>
      <c r="B39" s="8" t="s">
        <v>46</v>
      </c>
      <c r="C39" s="9">
        <v>59695610</v>
      </c>
      <c r="D39" s="10"/>
      <c r="E39" s="10"/>
      <c r="F39" s="9">
        <v>59695610</v>
      </c>
      <c r="G39" s="24">
        <f>+'9.1 melléklet'!H43+'9.2 melléklet bevétel'!I42+'9.3 melléklet'!G42+' 9.4 melléklet'!G43+'9.5 melléklet'!G42+'9.6 melléklet'!G42+'9.7 melléklet'!G44</f>
        <v>59695610</v>
      </c>
      <c r="H39" s="9">
        <f>+'9.1 melléklet'!I43+'9.2 melléklet bevétel'!J42+'9.3 melléklet'!H42+' 9.4 melléklet'!H43+'9.5 melléklet'!H42+'9.6 melléklet'!H42+'9.7 melléklet'!H44</f>
        <v>7695610</v>
      </c>
      <c r="I39" s="9">
        <f>'9.1 melléklet'!J43+'9.2 melléklet bevétel'!K42+'9.3 melléklet'!I42+' 9.4 melléklet'!I43+'9.5 melléklet'!I42+'9.6 melléklet'!I42+'9.7 melléklet'!I44</f>
        <v>18363296</v>
      </c>
    </row>
    <row r="40" spans="1:9" x14ac:dyDescent="0.25">
      <c r="A40" s="36" t="s">
        <v>262</v>
      </c>
      <c r="B40" s="8" t="s">
        <v>47</v>
      </c>
      <c r="C40" s="9">
        <v>47200000</v>
      </c>
      <c r="D40" s="10"/>
      <c r="E40" s="10"/>
      <c r="F40" s="9">
        <v>47200000</v>
      </c>
      <c r="G40" s="24">
        <f>+'9.1 melléklet'!H44+'9.2 melléklet bevétel'!I43+'9.3 melléklet'!G43+' 9.4 melléklet'!G44+'9.5 melléklet'!G43+'9.6 melléklet'!G43+'9.7 melléklet'!G45</f>
        <v>47200000</v>
      </c>
      <c r="H40" s="9">
        <f>+'9.1 melléklet'!I44+'9.2 melléklet bevétel'!J43+'9.3 melléklet'!H43+' 9.4 melléklet'!H44+'9.5 melléklet'!H43+'9.6 melléklet'!H43+'9.7 melléklet'!H45</f>
        <v>47200000</v>
      </c>
      <c r="I40" s="9">
        <f>'9.1 melléklet'!J44+'9.2 melléklet bevétel'!K43+'9.3 melléklet'!I43+' 9.4 melléklet'!I44+'9.5 melléklet'!I43+'9.6 melléklet'!I43+'9.7 melléklet'!I45</f>
        <v>47925539</v>
      </c>
    </row>
    <row r="41" spans="1:9" x14ac:dyDescent="0.25">
      <c r="A41" s="36" t="s">
        <v>263</v>
      </c>
      <c r="B41" s="8" t="s">
        <v>48</v>
      </c>
      <c r="C41" s="9">
        <v>12450000</v>
      </c>
      <c r="D41" s="10"/>
      <c r="E41" s="9">
        <v>1080000</v>
      </c>
      <c r="F41" s="9">
        <v>13530000</v>
      </c>
      <c r="G41" s="24">
        <f>+'9.1 melléklet'!H45+'9.2 melléklet bevétel'!I44+'9.3 melléklet'!G44+' 9.4 melléklet'!G45+'9.5 melléklet'!G44+'9.6 melléklet'!G44+'9.7 melléklet'!G46</f>
        <v>13530000</v>
      </c>
      <c r="H41" s="9">
        <f>+'9.1 melléklet'!I45+'9.2 melléklet bevétel'!J44+'9.3 melléklet'!H44+' 9.4 melléklet'!H45+'9.5 melléklet'!H44+'9.6 melléklet'!H44+'9.7 melléklet'!H46</f>
        <v>13647145</v>
      </c>
      <c r="I41" s="9">
        <f>'9.1 melléklet'!J45+'9.2 melléklet bevétel'!K44+'9.3 melléklet'!I44+' 9.4 melléklet'!I45+'9.5 melléklet'!I44+'9.6 melléklet'!I44+'9.7 melléklet'!I46</f>
        <v>21149210</v>
      </c>
    </row>
    <row r="42" spans="1:9" x14ac:dyDescent="0.25">
      <c r="A42" s="36" t="s">
        <v>264</v>
      </c>
      <c r="B42" s="8" t="s">
        <v>49</v>
      </c>
      <c r="C42" s="10"/>
      <c r="D42" s="10"/>
      <c r="E42" s="10"/>
      <c r="F42" s="10"/>
      <c r="G42" s="9"/>
      <c r="H42" s="9"/>
      <c r="I42" s="9">
        <f>'9.1 melléklet'!J46+'9.2 melléklet bevétel'!K45+'9.3 melléklet'!I45+' 9.4 melléklet'!I46+'9.5 melléklet'!I45+'9.6 melléklet'!I45+'9.7 melléklet'!I47</f>
        <v>0</v>
      </c>
    </row>
    <row r="43" spans="1:9" x14ac:dyDescent="0.25">
      <c r="A43" s="36" t="s">
        <v>265</v>
      </c>
      <c r="B43" s="8" t="s">
        <v>50</v>
      </c>
      <c r="C43" s="9">
        <v>51000</v>
      </c>
      <c r="D43" s="10"/>
      <c r="E43" s="9">
        <v>1000</v>
      </c>
      <c r="F43" s="9">
        <v>52000</v>
      </c>
      <c r="G43" s="24">
        <f>+'9.1 melléklet'!H47+'9.2 melléklet bevétel'!I46+'9.3 melléklet'!G46+' 9.4 melléklet'!G47+'9.5 melléklet'!G46+'9.6 melléklet'!G46+'9.7 melléklet'!G48</f>
        <v>52000</v>
      </c>
      <c r="H43" s="9">
        <f>+'9.1 melléklet'!I47+'9.2 melléklet bevétel'!J46+'9.3 melléklet'!H46+' 9.4 melléklet'!H47+'9.5 melléklet'!H46+'9.6 melléklet'!H46+'9.7 melléklet'!H48</f>
        <v>52385</v>
      </c>
      <c r="I43" s="9">
        <f>'9.1 melléklet'!J47+'9.2 melléklet bevétel'!K46+'9.3 melléklet'!I46+' 9.4 melléklet'!I47+'9.5 melléklet'!I46+'9.6 melléklet'!I46+'9.7 melléklet'!I48</f>
        <v>53016</v>
      </c>
    </row>
    <row r="44" spans="1:9" x14ac:dyDescent="0.25">
      <c r="A44" s="36" t="s">
        <v>266</v>
      </c>
      <c r="B44" s="8" t="s">
        <v>51</v>
      </c>
      <c r="C44" s="10"/>
      <c r="D44" s="10"/>
      <c r="E44" s="10"/>
      <c r="F44" s="10"/>
      <c r="G44" s="9"/>
      <c r="H44" s="9">
        <f>+'9.1 melléklet'!I48+'9.2 melléklet bevétel'!J47+'9.3 melléklet'!H47+' 9.4 melléklet'!H48+'9.5 melléklet'!H47+'9.6 melléklet'!H47+'9.7 melléklet'!H49</f>
        <v>279215</v>
      </c>
      <c r="I44" s="9">
        <f>'9.1 melléklet'!J48+'9.2 melléklet bevétel'!K47+'9.3 melléklet'!I47+' 9.4 melléklet'!I48+'9.5 melléklet'!I47+'9.6 melléklet'!I47+'9.7 melléklet'!I49</f>
        <v>279215</v>
      </c>
    </row>
    <row r="45" spans="1:9" x14ac:dyDescent="0.25">
      <c r="A45" s="36" t="s">
        <v>267</v>
      </c>
      <c r="B45" s="8" t="s">
        <v>52</v>
      </c>
      <c r="C45" s="9">
        <v>2030000</v>
      </c>
      <c r="D45" s="10"/>
      <c r="E45" s="9">
        <v>9000</v>
      </c>
      <c r="F45" s="9">
        <v>2039000</v>
      </c>
      <c r="G45" s="24">
        <f>+'9.1 melléklet'!H49+'9.2 melléklet bevétel'!I48+'9.3 melléklet'!G48+' 9.4 melléklet'!G49+'9.5 melléklet'!G48+'9.6 melléklet'!G48+'9.7 melléklet'!G50</f>
        <v>2039000</v>
      </c>
      <c r="H45" s="9">
        <f>+'9.1 melléklet'!I49+'9.2 melléklet bevétel'!J48+'9.3 melléklet'!H48+' 9.4 melléklet'!H49+'9.5 melléklet'!H48+'9.6 melléklet'!H48+'9.7 melléklet'!H50</f>
        <v>25984682</v>
      </c>
      <c r="I45" s="9">
        <f>'9.1 melléklet'!J49+'9.2 melléklet bevétel'!K48+'9.3 melléklet'!I48+' 9.4 melléklet'!I49+'9.5 melléklet'!I48+'9.6 melléklet'!I48+'9.7 melléklet'!I50</f>
        <v>27140895</v>
      </c>
    </row>
    <row r="46" spans="1:9" x14ac:dyDescent="0.25">
      <c r="A46" s="103" t="s">
        <v>53</v>
      </c>
      <c r="B46" s="5" t="s">
        <v>54</v>
      </c>
      <c r="C46" s="7"/>
      <c r="D46" s="6">
        <v>32656780</v>
      </c>
      <c r="E46" s="7"/>
      <c r="F46" s="6">
        <v>32656780</v>
      </c>
      <c r="G46" s="6">
        <f>+G48</f>
        <v>32656780</v>
      </c>
      <c r="H46" s="9"/>
      <c r="I46" s="6">
        <f>'9.1 melléklet'!J50+'9.2 melléklet bevétel'!K49+'9.3 melléklet'!I49+' 9.4 melléklet'!I50+'9.5 melléklet'!I49+'9.6 melléklet'!I49+'9.7 melléklet'!I51</f>
        <v>32656780</v>
      </c>
    </row>
    <row r="47" spans="1:9" x14ac:dyDescent="0.25">
      <c r="A47" s="36" t="s">
        <v>268</v>
      </c>
      <c r="B47" s="8" t="s">
        <v>55</v>
      </c>
      <c r="C47" s="10"/>
      <c r="D47" s="10"/>
      <c r="E47" s="10"/>
      <c r="F47" s="10"/>
      <c r="G47" s="10"/>
      <c r="H47" s="9"/>
      <c r="I47" s="9">
        <f>'9.1 melléklet'!J51+'9.2 melléklet bevétel'!K50+'9.3 melléklet'!I50+' 9.4 melléklet'!I51+'9.5 melléklet'!I50+'9.6 melléklet'!I50+'9.7 melléklet'!I52</f>
        <v>0</v>
      </c>
    </row>
    <row r="48" spans="1:9" x14ac:dyDescent="0.25">
      <c r="A48" s="36" t="s">
        <v>269</v>
      </c>
      <c r="B48" s="8" t="s">
        <v>56</v>
      </c>
      <c r="C48" s="10"/>
      <c r="D48" s="9">
        <v>32656780</v>
      </c>
      <c r="E48" s="10"/>
      <c r="F48" s="9">
        <v>32656780</v>
      </c>
      <c r="G48" s="9">
        <f>+'9.1 melléklet'!H52</f>
        <v>32656780</v>
      </c>
      <c r="H48" s="9"/>
      <c r="I48" s="9">
        <f>'9.1 melléklet'!J52+'9.2 melléklet bevétel'!K51+'9.3 melléklet'!I51+' 9.4 melléklet'!I52+'9.5 melléklet'!I51+'9.6 melléklet'!I51+'9.7 melléklet'!I53</f>
        <v>32656780</v>
      </c>
    </row>
    <row r="49" spans="1:9" x14ac:dyDescent="0.25">
      <c r="A49" s="36" t="s">
        <v>270</v>
      </c>
      <c r="B49" s="8" t="s">
        <v>57</v>
      </c>
      <c r="C49" s="10"/>
      <c r="D49" s="10"/>
      <c r="E49" s="10"/>
      <c r="F49" s="10"/>
      <c r="G49" s="9"/>
      <c r="H49" s="9"/>
      <c r="I49" s="9">
        <f>'9.1 melléklet'!J53+'9.2 melléklet bevétel'!K52+'9.3 melléklet'!I52+' 9.4 melléklet'!I53+'9.5 melléklet'!I52+'9.6 melléklet'!I52+'9.7 melléklet'!I54</f>
        <v>0</v>
      </c>
    </row>
    <row r="50" spans="1:9" x14ac:dyDescent="0.25">
      <c r="A50" s="36" t="s">
        <v>271</v>
      </c>
      <c r="B50" s="8" t="s">
        <v>58</v>
      </c>
      <c r="C50" s="10"/>
      <c r="D50" s="10"/>
      <c r="E50" s="10"/>
      <c r="F50" s="10"/>
      <c r="G50" s="9"/>
      <c r="H50" s="9"/>
      <c r="I50" s="9">
        <f>'9.1 melléklet'!J54+'9.2 melléklet bevétel'!K53+'9.3 melléklet'!I53+' 9.4 melléklet'!I54+'9.5 melléklet'!I53+'9.6 melléklet'!I53+'9.7 melléklet'!I55</f>
        <v>0</v>
      </c>
    </row>
    <row r="51" spans="1:9" x14ac:dyDescent="0.25">
      <c r="A51" s="36" t="s">
        <v>272</v>
      </c>
      <c r="B51" s="8" t="s">
        <v>59</v>
      </c>
      <c r="C51" s="10"/>
      <c r="D51" s="10"/>
      <c r="E51" s="10"/>
      <c r="F51" s="10"/>
      <c r="G51" s="9"/>
      <c r="H51" s="9"/>
      <c r="I51" s="9">
        <f>'9.1 melléklet'!J55+'9.2 melléklet bevétel'!K54+'9.3 melléklet'!I54+' 9.4 melléklet'!I55+'9.5 melléklet'!I54+'9.6 melléklet'!I54+'9.7 melléklet'!I56</f>
        <v>0</v>
      </c>
    </row>
    <row r="52" spans="1:9" ht="21" x14ac:dyDescent="0.25">
      <c r="A52" s="103" t="s">
        <v>60</v>
      </c>
      <c r="B52" s="5" t="s">
        <v>61</v>
      </c>
      <c r="C52" s="7"/>
      <c r="D52" s="7"/>
      <c r="E52" s="7"/>
      <c r="F52" s="7"/>
      <c r="G52" s="9"/>
      <c r="H52" s="6">
        <f>+'9.1 melléklet'!I56+'9.2 melléklet bevétel'!J55+'9.3 melléklet'!H55+' 9.4 melléklet'!H56+'9.5 melléklet'!H55+'9.6 melléklet'!H55+'9.7 melléklet'!H57</f>
        <v>170000</v>
      </c>
      <c r="I52" s="6">
        <f>'9.1 melléklet'!J56+'9.2 melléklet bevétel'!K55+'9.3 melléklet'!I55+' 9.4 melléklet'!I56+'9.5 melléklet'!I55+'9.6 melléklet'!I55+'9.7 melléklet'!I57</f>
        <v>170000</v>
      </c>
    </row>
    <row r="53" spans="1:9" ht="22.5" x14ac:dyDescent="0.25">
      <c r="A53" s="36" t="s">
        <v>273</v>
      </c>
      <c r="B53" s="8" t="s">
        <v>62</v>
      </c>
      <c r="C53" s="10"/>
      <c r="D53" s="10"/>
      <c r="E53" s="10"/>
      <c r="F53" s="10"/>
      <c r="G53" s="9"/>
      <c r="H53" s="9"/>
      <c r="I53" s="9">
        <f>'9.1 melléklet'!J57+'9.2 melléklet bevétel'!K56+'9.3 melléklet'!I56+' 9.4 melléklet'!I57+'9.5 melléklet'!I56+'9.6 melléklet'!I56+'9.7 melléklet'!I58</f>
        <v>0</v>
      </c>
    </row>
    <row r="54" spans="1:9" ht="22.5" x14ac:dyDescent="0.25">
      <c r="A54" s="36" t="s">
        <v>274</v>
      </c>
      <c r="B54" s="8" t="s">
        <v>63</v>
      </c>
      <c r="C54" s="10"/>
      <c r="D54" s="10"/>
      <c r="E54" s="10"/>
      <c r="F54" s="10"/>
      <c r="G54" s="9"/>
      <c r="H54" s="9"/>
      <c r="I54" s="9">
        <f>'9.1 melléklet'!J58+'9.2 melléklet bevétel'!K57+'9.3 melléklet'!I57+' 9.4 melléklet'!I58+'9.5 melléklet'!I57+'9.6 melléklet'!I57+'9.7 melléklet'!I59</f>
        <v>0</v>
      </c>
    </row>
    <row r="55" spans="1:9" x14ac:dyDescent="0.25">
      <c r="A55" s="36" t="s">
        <v>275</v>
      </c>
      <c r="B55" s="8" t="s">
        <v>64</v>
      </c>
      <c r="C55" s="10"/>
      <c r="D55" s="10"/>
      <c r="E55" s="10"/>
      <c r="F55" s="10"/>
      <c r="G55" s="10"/>
      <c r="H55" s="9">
        <f>+'9.1 melléklet'!I59+'9.2 melléklet bevétel'!J58+'9.3 melléklet'!H58+' 9.4 melléklet'!H59+'9.5 melléklet'!H58+'9.6 melléklet'!H58+'9.7 melléklet'!H60</f>
        <v>170000</v>
      </c>
      <c r="I55" s="9">
        <f>'9.1 melléklet'!J59+'9.2 melléklet bevétel'!K58+'9.3 melléklet'!I58+' 9.4 melléklet'!I59+'9.5 melléklet'!I58+'9.6 melléklet'!I58+'9.7 melléklet'!I60</f>
        <v>170000</v>
      </c>
    </row>
    <row r="56" spans="1:9" x14ac:dyDescent="0.25">
      <c r="A56" s="36" t="s">
        <v>276</v>
      </c>
      <c r="B56" s="8" t="s">
        <v>65</v>
      </c>
      <c r="C56" s="10"/>
      <c r="D56" s="10"/>
      <c r="E56" s="10"/>
      <c r="F56" s="10"/>
      <c r="G56" s="10"/>
      <c r="H56" s="34"/>
      <c r="I56" s="34">
        <f>'9.1 melléklet'!J60+'9.2 melléklet bevétel'!K59+'9.3 melléklet'!I59+' 9.4 melléklet'!I60+'9.5 melléklet'!I59+'9.6 melléklet'!I59+'9.7 melléklet'!I61</f>
        <v>0</v>
      </c>
    </row>
    <row r="57" spans="1:9" ht="21" x14ac:dyDescent="0.25">
      <c r="A57" s="103" t="s">
        <v>66</v>
      </c>
      <c r="B57" s="5" t="s">
        <v>67</v>
      </c>
      <c r="C57" s="7"/>
      <c r="D57" s="7"/>
      <c r="E57" s="7"/>
      <c r="F57" s="7"/>
      <c r="G57" s="35">
        <f>+G60</f>
        <v>68897</v>
      </c>
      <c r="H57" s="6">
        <f>+'9.1 melléklet'!I61+'9.2 melléklet bevétel'!J60+'9.3 melléklet'!H60+' 9.4 melléklet'!H61+'9.5 melléklet'!H60+'9.6 melléklet'!H60+'9.7 melléklet'!H62</f>
        <v>10076042</v>
      </c>
      <c r="I57" s="6">
        <f>'9.1 melléklet'!J61+'9.2 melléklet bevétel'!K60+'9.3 melléklet'!I60+' 9.4 melléklet'!I61+'9.5 melléklet'!I60+'9.6 melléklet'!I60+'9.7 melléklet'!I62</f>
        <v>83187</v>
      </c>
    </row>
    <row r="58" spans="1:9" ht="22.5" x14ac:dyDescent="0.25">
      <c r="A58" s="36" t="s">
        <v>277</v>
      </c>
      <c r="B58" s="8" t="s">
        <v>68</v>
      </c>
      <c r="C58" s="10"/>
      <c r="D58" s="10"/>
      <c r="E58" s="10"/>
      <c r="F58" s="10"/>
      <c r="G58" s="24"/>
      <c r="H58" s="9"/>
      <c r="I58" s="9">
        <f>'9.1 melléklet'!J62+'9.2 melléklet bevétel'!K61+'9.3 melléklet'!I61+' 9.4 melléklet'!I62+'9.5 melléklet'!I61+'9.6 melléklet'!I61+'9.7 melléklet'!I63</f>
        <v>0</v>
      </c>
    </row>
    <row r="59" spans="1:9" ht="22.5" x14ac:dyDescent="0.25">
      <c r="A59" s="36" t="s">
        <v>278</v>
      </c>
      <c r="B59" s="8" t="s">
        <v>69</v>
      </c>
      <c r="C59" s="10"/>
      <c r="D59" s="10"/>
      <c r="E59" s="10"/>
      <c r="F59" s="10"/>
      <c r="G59" s="24"/>
      <c r="H59" s="9"/>
      <c r="I59" s="9">
        <f>'9.1 melléklet'!J63+'9.2 melléklet bevétel'!K62+'9.3 melléklet'!I62+' 9.4 melléklet'!I63+'9.5 melléklet'!I62+'9.6 melléklet'!I62+'9.7 melléklet'!I64</f>
        <v>0</v>
      </c>
    </row>
    <row r="60" spans="1:9" x14ac:dyDescent="0.25">
      <c r="A60" s="36" t="s">
        <v>279</v>
      </c>
      <c r="B60" s="8" t="s">
        <v>70</v>
      </c>
      <c r="C60" s="10"/>
      <c r="D60" s="10"/>
      <c r="E60" s="10"/>
      <c r="F60" s="10"/>
      <c r="G60" s="24">
        <f>+'9.1 melléklet'!H64</f>
        <v>68897</v>
      </c>
      <c r="H60" s="9">
        <f>+'9.1 melléklet'!I64+'9.2 melléklet bevétel'!J63+'9.3 melléklet'!H63+' 9.4 melléklet'!H64+'9.5 melléklet'!H63+'9.6 melléklet'!H63+'9.7 melléklet'!H65</f>
        <v>10076042</v>
      </c>
      <c r="I60" s="9">
        <f>'9.1 melléklet'!J64+'9.2 melléklet bevétel'!K63+'9.3 melléklet'!I63+' 9.4 melléklet'!I64+'9.5 melléklet'!I63+'9.6 melléklet'!I63+'9.7 melléklet'!I65</f>
        <v>83187</v>
      </c>
    </row>
    <row r="61" spans="1:9" x14ac:dyDescent="0.25">
      <c r="A61" s="36" t="s">
        <v>280</v>
      </c>
      <c r="B61" s="8" t="s">
        <v>71</v>
      </c>
      <c r="C61" s="10"/>
      <c r="D61" s="10"/>
      <c r="E61" s="10"/>
      <c r="F61" s="10"/>
      <c r="G61" s="10"/>
      <c r="H61" s="34"/>
      <c r="I61" s="34">
        <f>'9.1 melléklet'!J65+'9.2 melléklet bevétel'!K64+'9.3 melléklet'!I64+' 9.4 melléklet'!I65+'9.5 melléklet'!I64+'9.6 melléklet'!I64+'9.7 melléklet'!I66</f>
        <v>0</v>
      </c>
    </row>
    <row r="62" spans="1:9" ht="21" x14ac:dyDescent="0.25">
      <c r="A62" s="103" t="s">
        <v>72</v>
      </c>
      <c r="B62" s="5" t="s">
        <v>73</v>
      </c>
      <c r="C62" s="6">
        <v>1053322158</v>
      </c>
      <c r="D62" s="6">
        <v>73997866</v>
      </c>
      <c r="E62" s="6">
        <v>129601440</v>
      </c>
      <c r="F62" s="6">
        <v>1256921464</v>
      </c>
      <c r="G62" s="6">
        <f>+G6+G14+G21+G28+G35+G46+G57</f>
        <v>1263352676</v>
      </c>
      <c r="H62" s="6">
        <f>+'9.1 melléklet'!I66+'9.2 melléklet bevétel'!J65+'9.3 melléklet'!H65+' 9.4 melléklet'!H66+'9.5 melléklet'!H65+'9.6 melléklet'!H65+'9.7 melléklet'!H67</f>
        <v>1241789283</v>
      </c>
      <c r="I62" s="6">
        <f>'9.1 melléklet'!J66+'9.2 melléklet bevétel'!K65+'9.3 melléklet'!I65+' 9.4 melléklet'!I66+'9.5 melléklet'!I65+'9.6 melléklet'!I65+'9.7 melléklet'!I67</f>
        <v>1342856046</v>
      </c>
    </row>
    <row r="63" spans="1:9" ht="21" x14ac:dyDescent="0.25">
      <c r="A63" s="104" t="s">
        <v>74</v>
      </c>
      <c r="B63" s="5" t="s">
        <v>75</v>
      </c>
      <c r="C63" s="7"/>
      <c r="D63" s="7"/>
      <c r="E63" s="7"/>
      <c r="F63" s="7"/>
      <c r="G63" s="7"/>
      <c r="H63" s="34"/>
      <c r="I63" s="34">
        <f>'9.1 melléklet'!J67+'9.2 melléklet bevétel'!K66+'9.3 melléklet'!I66+' 9.4 melléklet'!I67+'9.5 melléklet'!I66+'9.6 melléklet'!I66+'9.7 melléklet'!I68</f>
        <v>0</v>
      </c>
    </row>
    <row r="64" spans="1:9" x14ac:dyDescent="0.25">
      <c r="A64" s="36" t="s">
        <v>318</v>
      </c>
      <c r="B64" s="8" t="s">
        <v>76</v>
      </c>
      <c r="C64" s="10"/>
      <c r="D64" s="10"/>
      <c r="E64" s="10"/>
      <c r="F64" s="10"/>
      <c r="G64" s="10"/>
      <c r="H64" s="34"/>
      <c r="I64" s="34">
        <f>'9.1 melléklet'!J68+'9.2 melléklet bevétel'!K67+'9.3 melléklet'!I67+' 9.4 melléklet'!I68+'9.5 melléklet'!I67+'9.6 melléklet'!I67+'9.7 melléklet'!I69</f>
        <v>0</v>
      </c>
    </row>
    <row r="65" spans="1:9" ht="22.5" x14ac:dyDescent="0.25">
      <c r="A65" s="36" t="s">
        <v>282</v>
      </c>
      <c r="B65" s="8" t="s">
        <v>77</v>
      </c>
      <c r="C65" s="10"/>
      <c r="D65" s="10"/>
      <c r="E65" s="10"/>
      <c r="F65" s="10"/>
      <c r="G65" s="10"/>
      <c r="H65" s="34"/>
      <c r="I65" s="34">
        <f>'9.1 melléklet'!J69+'9.2 melléklet bevétel'!K68+'9.3 melléklet'!I68+' 9.4 melléklet'!I69+'9.5 melléklet'!I68+'9.6 melléklet'!I68+'9.7 melléklet'!I70</f>
        <v>0</v>
      </c>
    </row>
    <row r="66" spans="1:9" x14ac:dyDescent="0.25">
      <c r="A66" s="36" t="s">
        <v>283</v>
      </c>
      <c r="B66" s="8" t="s">
        <v>78</v>
      </c>
      <c r="C66" s="10"/>
      <c r="D66" s="10"/>
      <c r="E66" s="10"/>
      <c r="F66" s="10"/>
      <c r="G66" s="10"/>
      <c r="H66" s="34"/>
      <c r="I66" s="34">
        <f>'9.1 melléklet'!J70+'9.2 melléklet bevétel'!K69+'9.3 melléklet'!I69+' 9.4 melléklet'!I70+'9.5 melléklet'!I69+'9.6 melléklet'!I69+'9.7 melléklet'!I71</f>
        <v>0</v>
      </c>
    </row>
    <row r="67" spans="1:9" ht="21" x14ac:dyDescent="0.25">
      <c r="A67" s="104" t="s">
        <v>79</v>
      </c>
      <c r="B67" s="5" t="s">
        <v>80</v>
      </c>
      <c r="C67" s="7"/>
      <c r="D67" s="7"/>
      <c r="E67" s="7"/>
      <c r="F67" s="7"/>
      <c r="G67" s="7"/>
      <c r="H67" s="34"/>
      <c r="I67" s="34">
        <f>'9.1 melléklet'!J71+'9.2 melléklet bevétel'!K70+'9.3 melléklet'!I70+' 9.4 melléklet'!I71+'9.5 melléklet'!I70+'9.6 melléklet'!I70+'9.7 melléklet'!I72</f>
        <v>0</v>
      </c>
    </row>
    <row r="68" spans="1:9" ht="22.5" x14ac:dyDescent="0.25">
      <c r="A68" s="36" t="s">
        <v>284</v>
      </c>
      <c r="B68" s="8" t="s">
        <v>81</v>
      </c>
      <c r="C68" s="10"/>
      <c r="D68" s="10"/>
      <c r="E68" s="10"/>
      <c r="F68" s="10"/>
      <c r="G68" s="10"/>
      <c r="H68" s="34"/>
      <c r="I68" s="34">
        <f>'9.1 melléklet'!J72+'9.2 melléklet bevétel'!K71+'9.3 melléklet'!I71+' 9.4 melléklet'!I72+'9.5 melléklet'!I71+'9.6 melléklet'!I71+'9.7 melléklet'!I73</f>
        <v>0</v>
      </c>
    </row>
    <row r="69" spans="1:9" x14ac:dyDescent="0.25">
      <c r="A69" s="36" t="s">
        <v>285</v>
      </c>
      <c r="B69" s="8" t="s">
        <v>82</v>
      </c>
      <c r="C69" s="10"/>
      <c r="D69" s="10"/>
      <c r="E69" s="10"/>
      <c r="F69" s="10"/>
      <c r="G69" s="10"/>
      <c r="H69" s="34"/>
      <c r="I69" s="34">
        <f>'9.1 melléklet'!J73+'9.2 melléklet bevétel'!K72+'9.3 melléklet'!I72+' 9.4 melléklet'!I73+'9.5 melléklet'!I72+'9.6 melléklet'!I72+'9.7 melléklet'!I74</f>
        <v>0</v>
      </c>
    </row>
    <row r="70" spans="1:9" ht="22.5" x14ac:dyDescent="0.25">
      <c r="A70" s="36" t="s">
        <v>286</v>
      </c>
      <c r="B70" s="8" t="s">
        <v>83</v>
      </c>
      <c r="C70" s="10"/>
      <c r="D70" s="10"/>
      <c r="E70" s="10"/>
      <c r="F70" s="10"/>
      <c r="G70" s="10"/>
      <c r="H70" s="34"/>
      <c r="I70" s="34">
        <f>'9.1 melléklet'!J74+'9.2 melléklet bevétel'!K73+'9.3 melléklet'!I73+' 9.4 melléklet'!I74+'9.5 melléklet'!I73+'9.6 melléklet'!I73+'9.7 melléklet'!I75</f>
        <v>0</v>
      </c>
    </row>
    <row r="71" spans="1:9" x14ac:dyDescent="0.25">
      <c r="A71" s="36" t="s">
        <v>287</v>
      </c>
      <c r="B71" s="8" t="s">
        <v>84</v>
      </c>
      <c r="C71" s="10"/>
      <c r="D71" s="10"/>
      <c r="E71" s="10"/>
      <c r="F71" s="10"/>
      <c r="G71" s="10"/>
      <c r="H71" s="34"/>
      <c r="I71" s="34">
        <f>'9.1 melléklet'!J75+'9.2 melléklet bevétel'!K74+'9.3 melléklet'!I74+' 9.4 melléklet'!I75+'9.5 melléklet'!I74+'9.6 melléklet'!I74+'9.7 melléklet'!I76</f>
        <v>0</v>
      </c>
    </row>
    <row r="72" spans="1:9" x14ac:dyDescent="0.25">
      <c r="A72" s="104" t="s">
        <v>85</v>
      </c>
      <c r="B72" s="5" t="s">
        <v>86</v>
      </c>
      <c r="C72" s="6">
        <v>445850000</v>
      </c>
      <c r="D72" s="7"/>
      <c r="E72" s="6">
        <v>2500000</v>
      </c>
      <c r="F72" s="6">
        <v>448350000</v>
      </c>
      <c r="G72" s="6">
        <f>+G73</f>
        <v>448350000</v>
      </c>
      <c r="H72" s="6">
        <f>+'9.1 melléklet'!I76+'9.2 melléklet bevétel'!J75+'9.3 melléklet'!H75+' 9.4 melléklet'!H76+'9.5 melléklet'!H75+'9.6 melléklet'!H75+'9.7 melléklet'!H77</f>
        <v>432906345</v>
      </c>
      <c r="I72" s="6">
        <f>'9.1 melléklet'!J76+'9.2 melléklet bevétel'!K75+'9.3 melléklet'!I75+' 9.4 melléklet'!I76+'9.5 melléklet'!I75+'9.6 melléklet'!I75+'9.7 melléklet'!I77</f>
        <v>432906345</v>
      </c>
    </row>
    <row r="73" spans="1:9" ht="22.5" x14ac:dyDescent="0.25">
      <c r="A73" s="36" t="s">
        <v>288</v>
      </c>
      <c r="B73" s="8" t="s">
        <v>87</v>
      </c>
      <c r="C73" s="9">
        <v>445850000</v>
      </c>
      <c r="D73" s="10"/>
      <c r="E73" s="9">
        <v>2500000</v>
      </c>
      <c r="F73" s="9">
        <v>448350000</v>
      </c>
      <c r="G73" s="9">
        <f>+'9.1 melléklet'!H77+'9.2 melléklet bevétel'!I76+'9.3 melléklet'!G76+' 9.4 melléklet'!G77+'9.5 melléklet'!G76+'9.6 melléklet'!G76+'9.7 melléklet'!G78</f>
        <v>448350000</v>
      </c>
      <c r="H73" s="9">
        <f>+'9.1 melléklet'!I77+'9.2 melléklet bevétel'!J76+'9.3 melléklet'!H76+' 9.4 melléklet'!H77+'9.5 melléklet'!H76+'9.6 melléklet'!H76+'9.7 melléklet'!H78</f>
        <v>432906345</v>
      </c>
      <c r="I73" s="9">
        <f>'9.1 melléklet'!J77+'9.2 melléklet bevétel'!K76+'9.3 melléklet'!I76+' 9.4 melléklet'!I77+'9.5 melléklet'!I76+'9.6 melléklet'!I76+'9.7 melléklet'!I78</f>
        <v>432906345</v>
      </c>
    </row>
    <row r="74" spans="1:9" x14ac:dyDescent="0.25">
      <c r="A74" s="36" t="s">
        <v>289</v>
      </c>
      <c r="B74" s="8" t="s">
        <v>88</v>
      </c>
      <c r="C74" s="10"/>
      <c r="D74" s="10"/>
      <c r="E74" s="10"/>
      <c r="F74" s="10"/>
      <c r="G74" s="10"/>
      <c r="H74" s="34">
        <f>+'9.1 melléklet'!I78+'9.2 melléklet bevétel'!J77+'9.3 melléklet'!H77+' 9.4 melléklet'!H78+'9.5 melléklet'!H77+'9.6 melléklet'!H77+'9.7 melléklet'!H79</f>
        <v>0</v>
      </c>
      <c r="I74" s="34">
        <f>'9.1 melléklet'!J78+'9.2 melléklet bevétel'!K77+'9.3 melléklet'!I77+' 9.4 melléklet'!I78+'9.5 melléklet'!I77+'9.6 melléklet'!I77+'9.7 melléklet'!I79</f>
        <v>0</v>
      </c>
    </row>
    <row r="75" spans="1:9" ht="21" x14ac:dyDescent="0.25">
      <c r="A75" s="104" t="s">
        <v>89</v>
      </c>
      <c r="B75" s="5" t="s">
        <v>90</v>
      </c>
      <c r="C75" s="6">
        <v>21261195</v>
      </c>
      <c r="D75" s="7"/>
      <c r="E75" s="7"/>
      <c r="F75" s="6">
        <v>21261195</v>
      </c>
      <c r="G75" s="6">
        <f>+G76+G79</f>
        <v>21261195</v>
      </c>
      <c r="H75" s="6">
        <f>+H76+H79</f>
        <v>21848334</v>
      </c>
      <c r="I75" s="6">
        <f>'9.1 melléklet'!J79+'9.2 melléklet bevétel'!K78+'9.3 melléklet'!I78+' 9.4 melléklet'!I79+'9.5 melléklet'!I78+'9.6 melléklet'!I78+'9.7 melléklet'!I80</f>
        <v>684296846</v>
      </c>
    </row>
    <row r="76" spans="1:9" x14ac:dyDescent="0.25">
      <c r="A76" s="36" t="s">
        <v>290</v>
      </c>
      <c r="B76" s="8" t="s">
        <v>91</v>
      </c>
      <c r="C76" s="9">
        <v>21261195</v>
      </c>
      <c r="D76" s="10"/>
      <c r="E76" s="10"/>
      <c r="F76" s="9">
        <v>21261195</v>
      </c>
      <c r="G76" s="9">
        <f>+'9.1 melléklet'!H146</f>
        <v>21261195</v>
      </c>
      <c r="H76" s="9">
        <f>+'9.1 melléklet'!I146</f>
        <v>21848334</v>
      </c>
      <c r="I76" s="9">
        <f>'9.1 melléklet'!J80+'9.2 melléklet bevétel'!K79+'9.3 melléklet'!I79+' 9.4 melléklet'!I80+'9.5 melléklet'!I79+'9.6 melléklet'!I79+'9.7 melléklet'!I81</f>
        <v>21422264</v>
      </c>
    </row>
    <row r="77" spans="1:9" x14ac:dyDescent="0.25">
      <c r="A77" s="36" t="s">
        <v>291</v>
      </c>
      <c r="B77" s="8" t="s">
        <v>92</v>
      </c>
      <c r="C77" s="10"/>
      <c r="D77" s="10"/>
      <c r="E77" s="10"/>
      <c r="F77" s="10"/>
      <c r="G77" s="10"/>
      <c r="H77" s="34"/>
      <c r="I77" s="34">
        <f>'9.1 melléklet'!J81+'9.2 melléklet bevétel'!K80+'9.3 melléklet'!I80+' 9.4 melléklet'!I81+'9.5 melléklet'!I80+'9.6 melléklet'!I80+'9.7 melléklet'!I82</f>
        <v>0</v>
      </c>
    </row>
    <row r="78" spans="1:9" x14ac:dyDescent="0.25">
      <c r="A78" s="36" t="s">
        <v>292</v>
      </c>
      <c r="B78" s="8" t="s">
        <v>93</v>
      </c>
      <c r="C78" s="10"/>
      <c r="D78" s="10"/>
      <c r="E78" s="10"/>
      <c r="F78" s="10"/>
      <c r="G78" s="10"/>
      <c r="H78" s="34"/>
      <c r="I78" s="34">
        <f>'9.1 melléklet'!J82+'9.2 melléklet bevétel'!K81+'9.3 melléklet'!I81+' 9.4 melléklet'!I82+'9.5 melléklet'!I81+'9.6 melléklet'!I81+'9.7 melléklet'!I83</f>
        <v>0</v>
      </c>
    </row>
    <row r="79" spans="1:9" x14ac:dyDescent="0.25">
      <c r="A79" s="36" t="s">
        <v>293</v>
      </c>
      <c r="B79" s="39" t="s">
        <v>209</v>
      </c>
      <c r="C79" s="10"/>
      <c r="D79" s="10"/>
      <c r="E79" s="10"/>
      <c r="F79" s="10"/>
      <c r="G79" s="9"/>
      <c r="H79" s="9"/>
      <c r="I79" s="9">
        <f>'9.1 melléklet'!J83+'9.2 melléklet bevétel'!K82+'9.3 melléklet'!I82+' 9.4 melléklet'!I83+'9.5 melléklet'!I82+'9.6 melléklet'!I82+'9.7 melléklet'!I84</f>
        <v>662874582</v>
      </c>
    </row>
    <row r="80" spans="1:9" x14ac:dyDescent="0.25">
      <c r="A80" s="104" t="s">
        <v>94</v>
      </c>
      <c r="B80" s="5" t="s">
        <v>95</v>
      </c>
      <c r="C80" s="7"/>
      <c r="D80" s="7"/>
      <c r="E80" s="7"/>
      <c r="F80" s="7"/>
      <c r="G80" s="7"/>
      <c r="H80" s="34"/>
      <c r="I80" s="34">
        <f>'9.1 melléklet'!J84+'9.2 melléklet bevétel'!K83+'9.3 melléklet'!I83+' 9.4 melléklet'!I84+'9.5 melléklet'!I83+'9.6 melléklet'!I83+'9.7 melléklet'!I85</f>
        <v>0</v>
      </c>
    </row>
    <row r="81" spans="1:9" ht="22.5" x14ac:dyDescent="0.25">
      <c r="A81" s="105" t="s">
        <v>96</v>
      </c>
      <c r="B81" s="8" t="s">
        <v>97</v>
      </c>
      <c r="C81" s="10"/>
      <c r="D81" s="10"/>
      <c r="E81" s="10"/>
      <c r="F81" s="10"/>
      <c r="G81" s="10"/>
      <c r="H81" s="34"/>
      <c r="I81" s="34">
        <f>'9.1 melléklet'!J85+'9.2 melléklet bevétel'!K84+'9.3 melléklet'!I84+' 9.4 melléklet'!I85+'9.5 melléklet'!I84+'9.6 melléklet'!I84+'9.7 melléklet'!I86</f>
        <v>0</v>
      </c>
    </row>
    <row r="82" spans="1:9" ht="22.5" x14ac:dyDescent="0.25">
      <c r="A82" s="105" t="s">
        <v>98</v>
      </c>
      <c r="B82" s="8" t="s">
        <v>99</v>
      </c>
      <c r="C82" s="10"/>
      <c r="D82" s="10"/>
      <c r="E82" s="10"/>
      <c r="F82" s="10"/>
      <c r="G82" s="10"/>
      <c r="H82" s="34"/>
      <c r="I82" s="34">
        <f>'9.1 melléklet'!J86+'9.2 melléklet bevétel'!K85+'9.3 melléklet'!I85+' 9.4 melléklet'!I86+'9.5 melléklet'!I85+'9.6 melléklet'!I85+'9.7 melléklet'!I87</f>
        <v>0</v>
      </c>
    </row>
    <row r="83" spans="1:9" x14ac:dyDescent="0.25">
      <c r="A83" s="105" t="s">
        <v>100</v>
      </c>
      <c r="B83" s="8" t="s">
        <v>101</v>
      </c>
      <c r="C83" s="10"/>
      <c r="D83" s="10"/>
      <c r="E83" s="10"/>
      <c r="F83" s="10"/>
      <c r="G83" s="10"/>
      <c r="H83" s="34"/>
      <c r="I83" s="34">
        <f>'9.1 melléklet'!J87+'9.2 melléklet bevétel'!K86+'9.3 melléklet'!I86+' 9.4 melléklet'!I87+'9.5 melléklet'!I86+'9.6 melléklet'!I86+'9.7 melléklet'!I88</f>
        <v>0</v>
      </c>
    </row>
    <row r="84" spans="1:9" x14ac:dyDescent="0.25">
      <c r="A84" s="105" t="s">
        <v>102</v>
      </c>
      <c r="B84" s="8" t="s">
        <v>103</v>
      </c>
      <c r="C84" s="10"/>
      <c r="D84" s="10"/>
      <c r="E84" s="10"/>
      <c r="F84" s="10"/>
      <c r="G84" s="10"/>
      <c r="H84" s="34"/>
      <c r="I84" s="34">
        <f>'9.1 melléklet'!J88+'9.2 melléklet bevétel'!K87+'9.3 melléklet'!I87+' 9.4 melléklet'!I88+'9.5 melléklet'!I87+'9.6 melléklet'!I87+'9.7 melléklet'!I89</f>
        <v>0</v>
      </c>
    </row>
    <row r="85" spans="1:9" ht="21" x14ac:dyDescent="0.25">
      <c r="A85" s="104" t="s">
        <v>104</v>
      </c>
      <c r="B85" s="5" t="s">
        <v>105</v>
      </c>
      <c r="C85" s="7"/>
      <c r="D85" s="7"/>
      <c r="E85" s="7"/>
      <c r="F85" s="10"/>
      <c r="G85" s="10"/>
      <c r="H85" s="34"/>
      <c r="I85" s="34">
        <f>'9.1 melléklet'!J89+'9.2 melléklet bevétel'!K88+'9.3 melléklet'!I88+' 9.4 melléklet'!I89+'9.5 melléklet'!I88+'9.6 melléklet'!I88+'9.7 melléklet'!I90</f>
        <v>0</v>
      </c>
    </row>
    <row r="86" spans="1:9" ht="21" x14ac:dyDescent="0.25">
      <c r="A86" s="104" t="s">
        <v>106</v>
      </c>
      <c r="B86" s="5" t="s">
        <v>107</v>
      </c>
      <c r="C86" s="6">
        <v>467111195</v>
      </c>
      <c r="D86" s="7"/>
      <c r="E86" s="6">
        <v>2500000</v>
      </c>
      <c r="F86" s="6">
        <v>469611195</v>
      </c>
      <c r="G86" s="6">
        <f>+G72+G75</f>
        <v>469611195</v>
      </c>
      <c r="H86" s="6">
        <f>+H72+H75</f>
        <v>454754679</v>
      </c>
      <c r="I86" s="6">
        <f>'9.1 melléklet'!J90+'9.2 melléklet bevétel'!K89+'9.3 melléklet'!I89+' 9.4 melléklet'!I90+'9.5 melléklet'!I89+'9.6 melléklet'!I89+'9.7 melléklet'!I91</f>
        <v>1117203191</v>
      </c>
    </row>
    <row r="87" spans="1:9" ht="21" x14ac:dyDescent="0.25">
      <c r="A87" s="104" t="s">
        <v>108</v>
      </c>
      <c r="B87" s="5" t="s">
        <v>109</v>
      </c>
      <c r="C87" s="6">
        <v>1520433353</v>
      </c>
      <c r="D87" s="6">
        <v>73997866</v>
      </c>
      <c r="E87" s="6">
        <v>132101440</v>
      </c>
      <c r="F87" s="6">
        <v>1726532659</v>
      </c>
      <c r="G87" s="6">
        <f>+G62+G86</f>
        <v>1732963871</v>
      </c>
      <c r="H87" s="38">
        <f>+H62+H86</f>
        <v>1696543962</v>
      </c>
      <c r="I87" s="38">
        <f>'9.1 melléklet'!J91+'9.2 melléklet bevétel'!K90+'9.3 melléklet'!I90+' 9.4 melléklet'!I91+'9.5 melléklet'!I90+'9.6 melléklet'!I90+'9.7 melléklet'!I92</f>
        <v>2460059237</v>
      </c>
    </row>
    <row r="88" spans="1:9" ht="15" customHeight="1" x14ac:dyDescent="0.25">
      <c r="A88" s="106"/>
      <c r="B88" s="27"/>
      <c r="C88" s="27"/>
      <c r="D88" s="27"/>
      <c r="E88" s="3"/>
      <c r="F88" s="3"/>
      <c r="G88" s="32"/>
      <c r="H88" s="32"/>
    </row>
    <row r="89" spans="1:9" ht="15" customHeight="1" x14ac:dyDescent="0.25">
      <c r="A89" s="106"/>
      <c r="B89" s="27"/>
      <c r="C89" s="27"/>
      <c r="D89" s="27"/>
      <c r="E89" s="3"/>
      <c r="F89" s="3"/>
      <c r="G89" s="32"/>
      <c r="H89" s="32"/>
    </row>
    <row r="90" spans="1:9" ht="15" customHeight="1" x14ac:dyDescent="0.25">
      <c r="A90" s="106"/>
      <c r="B90" s="27"/>
      <c r="C90" s="27"/>
      <c r="D90" s="27"/>
      <c r="E90" s="3"/>
      <c r="F90" s="3"/>
      <c r="G90" s="18"/>
    </row>
    <row r="91" spans="1:9" ht="15" customHeight="1" x14ac:dyDescent="0.25">
      <c r="A91" s="106"/>
      <c r="B91" s="27"/>
      <c r="C91" s="27"/>
      <c r="D91" s="27"/>
      <c r="E91" s="3"/>
      <c r="F91" s="3"/>
      <c r="G91" s="32"/>
    </row>
    <row r="92" spans="1:9" ht="15" customHeight="1" x14ac:dyDescent="0.25">
      <c r="A92" s="106"/>
      <c r="B92" s="27"/>
      <c r="C92" s="27"/>
      <c r="D92" s="27"/>
      <c r="E92" s="3"/>
      <c r="F92" s="3"/>
      <c r="G92" s="18"/>
    </row>
    <row r="93" spans="1:9" ht="15" customHeight="1" x14ac:dyDescent="0.25">
      <c r="A93" s="106"/>
      <c r="B93" s="27"/>
      <c r="C93" s="27"/>
      <c r="D93" s="27"/>
      <c r="E93" s="3"/>
      <c r="F93" s="3"/>
      <c r="G93" s="18"/>
    </row>
    <row r="94" spans="1:9" ht="15" customHeight="1" x14ac:dyDescent="0.25">
      <c r="A94" s="106"/>
      <c r="B94" s="27"/>
      <c r="C94" s="27"/>
      <c r="D94" s="27"/>
      <c r="E94" s="3"/>
      <c r="F94" s="3"/>
      <c r="G94" s="18"/>
    </row>
    <row r="95" spans="1:9" ht="15" customHeight="1" x14ac:dyDescent="0.25">
      <c r="A95" s="106"/>
      <c r="B95" s="27"/>
      <c r="C95" s="27"/>
      <c r="D95" s="27"/>
      <c r="E95" s="3"/>
      <c r="F95" s="3"/>
      <c r="G95" s="18"/>
    </row>
    <row r="96" spans="1:9" ht="15" customHeight="1" x14ac:dyDescent="0.25">
      <c r="A96" s="106"/>
      <c r="B96" s="27"/>
      <c r="C96" s="27"/>
      <c r="D96" s="27"/>
      <c r="E96" s="3"/>
      <c r="F96" s="3"/>
      <c r="G96" s="18"/>
    </row>
    <row r="97" spans="1:7" ht="15" customHeight="1" x14ac:dyDescent="0.25">
      <c r="A97" s="106"/>
      <c r="B97" s="27"/>
      <c r="C97" s="27"/>
      <c r="D97" s="27"/>
      <c r="E97" s="3"/>
      <c r="F97" s="3"/>
      <c r="G97" s="18"/>
    </row>
    <row r="98" spans="1:7" ht="15" customHeight="1" x14ac:dyDescent="0.25">
      <c r="A98" s="106"/>
      <c r="B98" s="27"/>
      <c r="C98" s="27"/>
      <c r="D98" s="27"/>
      <c r="E98" s="3"/>
      <c r="F98" s="3"/>
      <c r="G98" s="18"/>
    </row>
    <row r="99" spans="1:7" ht="15" customHeight="1" x14ac:dyDescent="0.25">
      <c r="A99" s="106"/>
      <c r="B99" s="27"/>
      <c r="C99" s="27"/>
      <c r="D99" s="27"/>
      <c r="E99" s="3"/>
      <c r="F99" s="3"/>
      <c r="G99" s="18"/>
    </row>
    <row r="100" spans="1:7" ht="15" customHeight="1" x14ac:dyDescent="0.25">
      <c r="A100" s="106"/>
      <c r="B100" s="27"/>
      <c r="C100" s="27"/>
      <c r="D100" s="27"/>
      <c r="E100" s="3"/>
      <c r="F100" s="3"/>
      <c r="G100" s="18"/>
    </row>
    <row r="101" spans="1:7" ht="15" customHeight="1" x14ac:dyDescent="0.25">
      <c r="A101" s="106"/>
      <c r="B101" s="27"/>
      <c r="C101" s="27"/>
      <c r="D101" s="27"/>
      <c r="E101" s="3"/>
      <c r="F101" s="3"/>
      <c r="G101" s="18"/>
    </row>
    <row r="102" spans="1:7" ht="15" customHeight="1" x14ac:dyDescent="0.25">
      <c r="A102" s="106"/>
      <c r="B102" s="27"/>
      <c r="C102" s="27"/>
      <c r="D102" s="27"/>
      <c r="E102" s="3"/>
      <c r="F102" s="3"/>
      <c r="G102" s="18"/>
    </row>
  </sheetData>
  <mergeCells count="9">
    <mergeCell ref="I3:I4"/>
    <mergeCell ref="H2:I2"/>
    <mergeCell ref="A1:H1"/>
    <mergeCell ref="G3:G4"/>
    <mergeCell ref="H3:H4"/>
    <mergeCell ref="B3:B4"/>
    <mergeCell ref="C3:F3"/>
    <mergeCell ref="A2:G2"/>
    <mergeCell ref="A3:A4"/>
  </mergeCells>
  <pageMargins left="0.7" right="0.7" top="0.75" bottom="0.75" header="0.3" footer="0.3"/>
  <pageSetup paperSize="9" scale="69" orientation="portrait" horizontalDpi="4294967293" r:id="rId1"/>
  <rowBreaks count="1" manualBreakCount="1">
    <brk id="5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view="pageBreakPreview" topLeftCell="A148" zoomScale="110" zoomScaleNormal="100" zoomScaleSheetLayoutView="110" workbookViewId="0">
      <selection activeCell="C156" sqref="C156:F156"/>
    </sheetView>
  </sheetViews>
  <sheetFormatPr defaultRowHeight="15" x14ac:dyDescent="0.25"/>
  <cols>
    <col min="1" max="1" width="8.7109375" bestFit="1" customWidth="1"/>
    <col min="2" max="2" width="42.5703125" bestFit="1" customWidth="1"/>
    <col min="3" max="3" width="10" hidden="1" customWidth="1"/>
    <col min="4" max="4" width="11.140625" hidden="1" customWidth="1"/>
    <col min="5" max="5" width="10.28515625" hidden="1" customWidth="1"/>
    <col min="6" max="6" width="12.7109375" customWidth="1"/>
    <col min="7" max="7" width="13.28515625" customWidth="1"/>
    <col min="8" max="8" width="12.7109375" style="23" customWidth="1"/>
    <col min="9" max="9" width="16.85546875" style="132" customWidth="1"/>
  </cols>
  <sheetData>
    <row r="1" spans="1:9" x14ac:dyDescent="0.25">
      <c r="A1" s="157" t="s">
        <v>204</v>
      </c>
      <c r="B1" s="157"/>
      <c r="C1" s="157"/>
      <c r="D1" s="157"/>
      <c r="E1" s="157"/>
      <c r="F1" s="157"/>
      <c r="G1" s="19"/>
    </row>
    <row r="2" spans="1:9" ht="15" customHeight="1" x14ac:dyDescent="0.25">
      <c r="A2" s="16" t="s">
        <v>170</v>
      </c>
      <c r="B2" s="211" t="s">
        <v>205</v>
      </c>
      <c r="C2" s="212"/>
      <c r="D2" s="212"/>
      <c r="E2" s="212"/>
      <c r="F2" s="212"/>
      <c r="G2" s="212"/>
      <c r="H2" s="212"/>
      <c r="I2" s="212"/>
    </row>
    <row r="3" spans="1:9" ht="21" x14ac:dyDescent="0.25">
      <c r="A3" s="16" t="s">
        <v>174</v>
      </c>
      <c r="B3" s="211" t="s">
        <v>175</v>
      </c>
      <c r="C3" s="212"/>
      <c r="D3" s="212"/>
      <c r="E3" s="212"/>
      <c r="F3" s="212"/>
      <c r="G3" s="212"/>
      <c r="H3" s="212"/>
      <c r="I3" s="212"/>
    </row>
    <row r="4" spans="1:9" x14ac:dyDescent="0.25">
      <c r="A4" s="16"/>
      <c r="B4" s="99"/>
      <c r="C4" s="100"/>
      <c r="D4" s="100"/>
      <c r="E4" s="100"/>
      <c r="F4" s="100"/>
      <c r="G4" s="100"/>
      <c r="H4" s="101"/>
      <c r="I4" s="143"/>
    </row>
    <row r="5" spans="1:9" x14ac:dyDescent="0.25">
      <c r="A5" s="16"/>
      <c r="B5" s="99"/>
      <c r="C5" s="100"/>
      <c r="D5" s="100"/>
      <c r="E5" s="100"/>
      <c r="F5" s="100"/>
      <c r="G5" s="100"/>
      <c r="H5" s="17"/>
      <c r="I5" s="17" t="s">
        <v>2</v>
      </c>
    </row>
    <row r="6" spans="1:9" ht="15" customHeight="1" x14ac:dyDescent="0.25">
      <c r="A6" s="179" t="s">
        <v>176</v>
      </c>
      <c r="B6" s="179" t="s">
        <v>177</v>
      </c>
      <c r="C6" s="213" t="s">
        <v>4</v>
      </c>
      <c r="D6" s="214"/>
      <c r="E6" s="214"/>
      <c r="F6" s="215"/>
      <c r="G6" s="179" t="s">
        <v>317</v>
      </c>
      <c r="H6" s="179" t="s">
        <v>324</v>
      </c>
      <c r="I6" s="179" t="s">
        <v>332</v>
      </c>
    </row>
    <row r="7" spans="1:9" x14ac:dyDescent="0.25">
      <c r="A7" s="218"/>
      <c r="B7" s="218"/>
      <c r="C7" s="216"/>
      <c r="D7" s="155"/>
      <c r="E7" s="155"/>
      <c r="F7" s="217"/>
      <c r="G7" s="218"/>
      <c r="H7" s="218"/>
      <c r="I7" s="218"/>
    </row>
    <row r="8" spans="1:9" ht="21" customHeight="1" x14ac:dyDescent="0.25">
      <c r="A8" s="180"/>
      <c r="B8" s="180"/>
      <c r="C8" s="16" t="s">
        <v>5</v>
      </c>
      <c r="D8" s="16" t="s">
        <v>6</v>
      </c>
      <c r="E8" s="16" t="s">
        <v>7</v>
      </c>
      <c r="F8" s="4" t="s">
        <v>8</v>
      </c>
      <c r="G8" s="180"/>
      <c r="H8" s="180"/>
      <c r="I8" s="180"/>
    </row>
    <row r="9" spans="1:9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141">
        <v>7</v>
      </c>
      <c r="H9" s="141">
        <v>8</v>
      </c>
      <c r="I9" s="141">
        <v>9</v>
      </c>
    </row>
    <row r="10" spans="1:9" x14ac:dyDescent="0.25">
      <c r="A10" s="147" t="s">
        <v>168</v>
      </c>
      <c r="B10" s="147"/>
      <c r="C10" s="147"/>
      <c r="D10" s="147"/>
      <c r="E10" s="147"/>
      <c r="F10" s="147"/>
      <c r="G10" s="4"/>
      <c r="H10" s="25"/>
      <c r="I10" s="25"/>
    </row>
    <row r="11" spans="1:9" x14ac:dyDescent="0.25">
      <c r="A11" s="122" t="s">
        <v>9</v>
      </c>
      <c r="B11" s="5" t="s">
        <v>10</v>
      </c>
      <c r="C11" s="7"/>
      <c r="D11" s="7"/>
      <c r="E11" s="7"/>
      <c r="F11" s="7"/>
      <c r="G11" s="7"/>
      <c r="H11" s="25"/>
      <c r="I11" s="25"/>
    </row>
    <row r="12" spans="1:9" x14ac:dyDescent="0.25">
      <c r="A12" s="123" t="s">
        <v>234</v>
      </c>
      <c r="B12" s="8" t="s">
        <v>11</v>
      </c>
      <c r="C12" s="10"/>
      <c r="D12" s="10"/>
      <c r="E12" s="10"/>
      <c r="F12" s="10"/>
      <c r="G12" s="10"/>
      <c r="H12" s="25"/>
      <c r="I12" s="25"/>
    </row>
    <row r="13" spans="1:9" x14ac:dyDescent="0.25">
      <c r="A13" s="123" t="s">
        <v>295</v>
      </c>
      <c r="B13" s="8" t="s">
        <v>12</v>
      </c>
      <c r="C13" s="10"/>
      <c r="D13" s="10"/>
      <c r="E13" s="10"/>
      <c r="F13" s="10"/>
      <c r="G13" s="10"/>
      <c r="H13" s="25"/>
      <c r="I13" s="25"/>
    </row>
    <row r="14" spans="1:9" ht="22.5" x14ac:dyDescent="0.25">
      <c r="A14" s="123" t="s">
        <v>235</v>
      </c>
      <c r="B14" s="8" t="s">
        <v>13</v>
      </c>
      <c r="C14" s="10"/>
      <c r="D14" s="10"/>
      <c r="E14" s="10"/>
      <c r="F14" s="10"/>
      <c r="G14" s="10"/>
      <c r="H14" s="25"/>
      <c r="I14" s="25"/>
    </row>
    <row r="15" spans="1:9" x14ac:dyDescent="0.25">
      <c r="A15" s="123" t="s">
        <v>236</v>
      </c>
      <c r="B15" s="8" t="s">
        <v>14</v>
      </c>
      <c r="C15" s="10"/>
      <c r="D15" s="10"/>
      <c r="E15" s="10"/>
      <c r="F15" s="10"/>
      <c r="G15" s="10"/>
      <c r="H15" s="25"/>
      <c r="I15" s="25"/>
    </row>
    <row r="16" spans="1:9" x14ac:dyDescent="0.25">
      <c r="A16" s="123" t="s">
        <v>237</v>
      </c>
      <c r="B16" s="8" t="s">
        <v>15</v>
      </c>
      <c r="C16" s="10"/>
      <c r="D16" s="10"/>
      <c r="E16" s="10"/>
      <c r="F16" s="10"/>
      <c r="G16" s="10"/>
      <c r="H16" s="25"/>
      <c r="I16" s="25"/>
    </row>
    <row r="17" spans="1:9" x14ac:dyDescent="0.25">
      <c r="A17" s="123" t="s">
        <v>238</v>
      </c>
      <c r="B17" s="8" t="s">
        <v>16</v>
      </c>
      <c r="C17" s="10"/>
      <c r="D17" s="10"/>
      <c r="E17" s="10"/>
      <c r="F17" s="10"/>
      <c r="G17" s="10"/>
      <c r="H17" s="25"/>
      <c r="I17" s="25"/>
    </row>
    <row r="18" spans="1:9" x14ac:dyDescent="0.25">
      <c r="A18" s="123"/>
      <c r="B18" s="8"/>
      <c r="C18" s="10"/>
      <c r="D18" s="10"/>
      <c r="E18" s="10"/>
      <c r="F18" s="10"/>
      <c r="G18" s="10"/>
      <c r="H18" s="25"/>
      <c r="I18" s="25"/>
    </row>
    <row r="19" spans="1:9" ht="21" x14ac:dyDescent="0.25">
      <c r="A19" s="122" t="s">
        <v>17</v>
      </c>
      <c r="B19" s="5" t="s">
        <v>18</v>
      </c>
      <c r="C19" s="6">
        <v>66742591</v>
      </c>
      <c r="D19" s="7"/>
      <c r="E19" s="7"/>
      <c r="F19" s="6">
        <v>66742591</v>
      </c>
      <c r="G19" s="6">
        <f>+G24</f>
        <v>66742591</v>
      </c>
      <c r="H19" s="6">
        <f t="shared" ref="H19" si="0">+H24</f>
        <v>0</v>
      </c>
      <c r="I19" s="6"/>
    </row>
    <row r="20" spans="1:9" x14ac:dyDescent="0.25">
      <c r="A20" s="123" t="s">
        <v>240</v>
      </c>
      <c r="B20" s="8" t="s">
        <v>19</v>
      </c>
      <c r="C20" s="10"/>
      <c r="D20" s="10"/>
      <c r="E20" s="10"/>
      <c r="F20" s="10"/>
      <c r="G20" s="10"/>
      <c r="H20" s="25"/>
      <c r="I20" s="25"/>
    </row>
    <row r="21" spans="1:9" x14ac:dyDescent="0.25">
      <c r="A21" s="123" t="s">
        <v>241</v>
      </c>
      <c r="B21" s="8" t="s">
        <v>20</v>
      </c>
      <c r="C21" s="10"/>
      <c r="D21" s="10"/>
      <c r="E21" s="10"/>
      <c r="F21" s="10"/>
      <c r="G21" s="10"/>
      <c r="H21" s="25"/>
      <c r="I21" s="25"/>
    </row>
    <row r="22" spans="1:9" ht="22.5" x14ac:dyDescent="0.25">
      <c r="A22" s="123" t="s">
        <v>242</v>
      </c>
      <c r="B22" s="8" t="s">
        <v>178</v>
      </c>
      <c r="C22" s="10"/>
      <c r="D22" s="10"/>
      <c r="E22" s="10"/>
      <c r="F22" s="10"/>
      <c r="G22" s="10"/>
      <c r="H22" s="25"/>
      <c r="I22" s="25"/>
    </row>
    <row r="23" spans="1:9" ht="22.5" x14ac:dyDescent="0.25">
      <c r="A23" s="123" t="s">
        <v>243</v>
      </c>
      <c r="B23" s="8" t="s">
        <v>179</v>
      </c>
      <c r="C23" s="10"/>
      <c r="D23" s="10"/>
      <c r="E23" s="10"/>
      <c r="F23" s="10"/>
      <c r="G23" s="10"/>
      <c r="H23" s="25"/>
      <c r="I23" s="25"/>
    </row>
    <row r="24" spans="1:9" x14ac:dyDescent="0.25">
      <c r="A24" s="123" t="s">
        <v>244</v>
      </c>
      <c r="B24" s="8" t="s">
        <v>23</v>
      </c>
      <c r="C24" s="9">
        <v>66742591</v>
      </c>
      <c r="D24" s="10"/>
      <c r="E24" s="10"/>
      <c r="F24" s="9">
        <v>66742591</v>
      </c>
      <c r="G24" s="9">
        <f>+F24</f>
        <v>66742591</v>
      </c>
      <c r="H24" s="25">
        <v>0</v>
      </c>
      <c r="I24" s="25"/>
    </row>
    <row r="25" spans="1:9" x14ac:dyDescent="0.25">
      <c r="A25" s="123" t="s">
        <v>245</v>
      </c>
      <c r="B25" s="8" t="s">
        <v>24</v>
      </c>
      <c r="C25" s="10"/>
      <c r="D25" s="10"/>
      <c r="E25" s="10"/>
      <c r="F25" s="10"/>
      <c r="G25" s="10"/>
      <c r="H25" s="25"/>
      <c r="I25" s="25"/>
    </row>
    <row r="26" spans="1:9" ht="21" x14ac:dyDescent="0.25">
      <c r="A26" s="122" t="s">
        <v>25</v>
      </c>
      <c r="B26" s="5" t="s">
        <v>26</v>
      </c>
      <c r="C26" s="7"/>
      <c r="D26" s="7"/>
      <c r="E26" s="7"/>
      <c r="F26" s="7"/>
      <c r="G26" s="7"/>
      <c r="H26" s="25"/>
      <c r="I26" s="25"/>
    </row>
    <row r="27" spans="1:9" x14ac:dyDescent="0.25">
      <c r="A27" s="123" t="s">
        <v>246</v>
      </c>
      <c r="B27" s="8" t="s">
        <v>27</v>
      </c>
      <c r="C27" s="10"/>
      <c r="D27" s="10"/>
      <c r="E27" s="10"/>
      <c r="F27" s="10"/>
      <c r="G27" s="10"/>
      <c r="H27" s="25"/>
      <c r="I27" s="25"/>
    </row>
    <row r="28" spans="1:9" ht="22.5" x14ac:dyDescent="0.25">
      <c r="A28" s="123" t="s">
        <v>247</v>
      </c>
      <c r="B28" s="8" t="s">
        <v>28</v>
      </c>
      <c r="C28" s="10"/>
      <c r="D28" s="10"/>
      <c r="E28" s="10"/>
      <c r="F28" s="10"/>
      <c r="G28" s="10"/>
      <c r="H28" s="25"/>
      <c r="I28" s="25"/>
    </row>
    <row r="29" spans="1:9" ht="22.5" x14ac:dyDescent="0.25">
      <c r="A29" s="123" t="s">
        <v>248</v>
      </c>
      <c r="B29" s="8" t="s">
        <v>180</v>
      </c>
      <c r="C29" s="10"/>
      <c r="D29" s="10"/>
      <c r="E29" s="10"/>
      <c r="F29" s="10"/>
      <c r="G29" s="10"/>
      <c r="H29" s="25"/>
      <c r="I29" s="25"/>
    </row>
    <row r="30" spans="1:9" ht="22.5" x14ac:dyDescent="0.25">
      <c r="A30" s="123" t="s">
        <v>249</v>
      </c>
      <c r="B30" s="8" t="s">
        <v>181</v>
      </c>
      <c r="C30" s="10"/>
      <c r="D30" s="10"/>
      <c r="E30" s="10"/>
      <c r="F30" s="10"/>
      <c r="G30" s="10"/>
      <c r="H30" s="25"/>
      <c r="I30" s="25"/>
    </row>
    <row r="31" spans="1:9" x14ac:dyDescent="0.25">
      <c r="A31" s="123" t="s">
        <v>250</v>
      </c>
      <c r="B31" s="8" t="s">
        <v>31</v>
      </c>
      <c r="C31" s="10"/>
      <c r="D31" s="10"/>
      <c r="E31" s="10"/>
      <c r="F31" s="10"/>
      <c r="G31" s="10"/>
      <c r="H31" s="25"/>
      <c r="I31" s="25"/>
    </row>
    <row r="32" spans="1:9" x14ac:dyDescent="0.25">
      <c r="A32" s="123" t="s">
        <v>251</v>
      </c>
      <c r="B32" s="8" t="s">
        <v>32</v>
      </c>
      <c r="C32" s="10"/>
      <c r="D32" s="10"/>
      <c r="E32" s="10"/>
      <c r="F32" s="10"/>
      <c r="G32" s="10"/>
      <c r="H32" s="25"/>
      <c r="I32" s="25"/>
    </row>
    <row r="33" spans="1:9" x14ac:dyDescent="0.25">
      <c r="A33" s="122" t="s">
        <v>33</v>
      </c>
      <c r="B33" s="5" t="s">
        <v>34</v>
      </c>
      <c r="C33" s="7"/>
      <c r="D33" s="7"/>
      <c r="E33" s="7"/>
      <c r="F33" s="7"/>
      <c r="G33" s="7"/>
      <c r="H33" s="25"/>
      <c r="I33" s="25"/>
    </row>
    <row r="34" spans="1:9" x14ac:dyDescent="0.25">
      <c r="A34" s="123" t="s">
        <v>252</v>
      </c>
      <c r="B34" s="8" t="s">
        <v>35</v>
      </c>
      <c r="C34" s="10"/>
      <c r="D34" s="10"/>
      <c r="E34" s="10"/>
      <c r="F34" s="10"/>
      <c r="G34" s="10"/>
      <c r="H34" s="25"/>
      <c r="I34" s="25"/>
    </row>
    <row r="35" spans="1:9" x14ac:dyDescent="0.25">
      <c r="A35" s="123" t="s">
        <v>253</v>
      </c>
      <c r="B35" s="8" t="s">
        <v>36</v>
      </c>
      <c r="C35" s="10"/>
      <c r="D35" s="10"/>
      <c r="E35" s="10"/>
      <c r="F35" s="10"/>
      <c r="G35" s="10"/>
      <c r="H35" s="25"/>
      <c r="I35" s="25"/>
    </row>
    <row r="36" spans="1:9" x14ac:dyDescent="0.25">
      <c r="A36" s="123" t="s">
        <v>254</v>
      </c>
      <c r="B36" s="8" t="s">
        <v>37</v>
      </c>
      <c r="C36" s="10"/>
      <c r="D36" s="10"/>
      <c r="E36" s="10"/>
      <c r="F36" s="10"/>
      <c r="G36" s="10"/>
      <c r="H36" s="25"/>
      <c r="I36" s="25"/>
    </row>
    <row r="37" spans="1:9" x14ac:dyDescent="0.25">
      <c r="A37" s="123" t="s">
        <v>255</v>
      </c>
      <c r="B37" s="8" t="s">
        <v>38</v>
      </c>
      <c r="C37" s="10"/>
      <c r="D37" s="10"/>
      <c r="E37" s="10"/>
      <c r="F37" s="10"/>
      <c r="G37" s="10"/>
      <c r="H37" s="25"/>
      <c r="I37" s="25"/>
    </row>
    <row r="38" spans="1:9" x14ac:dyDescent="0.25">
      <c r="A38" s="123" t="s">
        <v>256</v>
      </c>
      <c r="B38" s="8" t="s">
        <v>39</v>
      </c>
      <c r="C38" s="10"/>
      <c r="D38" s="10"/>
      <c r="E38" s="10"/>
      <c r="F38" s="10"/>
      <c r="G38" s="10"/>
      <c r="H38" s="25"/>
      <c r="I38" s="25"/>
    </row>
    <row r="39" spans="1:9" x14ac:dyDescent="0.25">
      <c r="A39" s="123" t="s">
        <v>257</v>
      </c>
      <c r="B39" s="8" t="s">
        <v>40</v>
      </c>
      <c r="C39" s="10"/>
      <c r="D39" s="10"/>
      <c r="E39" s="10"/>
      <c r="F39" s="10"/>
      <c r="G39" s="10"/>
      <c r="H39" s="25"/>
      <c r="I39" s="25"/>
    </row>
    <row r="40" spans="1:9" x14ac:dyDescent="0.25">
      <c r="A40" s="122" t="s">
        <v>41</v>
      </c>
      <c r="B40" s="5" t="s">
        <v>42</v>
      </c>
      <c r="C40" s="6">
        <v>8110000</v>
      </c>
      <c r="D40" s="7"/>
      <c r="E40" s="7"/>
      <c r="F40" s="6">
        <v>8110000</v>
      </c>
      <c r="G40" s="6">
        <f>+G42+G43+G44+G45+G46+G50</f>
        <v>8110000</v>
      </c>
      <c r="H40" s="6">
        <f t="shared" ref="H40" si="1">+H42+H43+H44+H45+H46+H50+H48</f>
        <v>8116502</v>
      </c>
      <c r="I40" s="6">
        <f>I42+I45+I46+I48+I50</f>
        <v>9312021</v>
      </c>
    </row>
    <row r="41" spans="1:9" x14ac:dyDescent="0.25">
      <c r="A41" s="123" t="s">
        <v>258</v>
      </c>
      <c r="B41" s="8" t="s">
        <v>43</v>
      </c>
      <c r="C41" s="10"/>
      <c r="D41" s="10"/>
      <c r="E41" s="10"/>
      <c r="F41" s="10"/>
      <c r="G41" s="10"/>
      <c r="H41" s="25"/>
      <c r="I41" s="25"/>
    </row>
    <row r="42" spans="1:9" x14ac:dyDescent="0.25">
      <c r="A42" s="123" t="s">
        <v>259</v>
      </c>
      <c r="B42" s="8" t="s">
        <v>44</v>
      </c>
      <c r="C42" s="9">
        <v>3100000</v>
      </c>
      <c r="D42" s="10"/>
      <c r="E42" s="10"/>
      <c r="F42" s="9">
        <v>3100000</v>
      </c>
      <c r="G42" s="9">
        <f>+F42</f>
        <v>3100000</v>
      </c>
      <c r="H42" s="25">
        <v>3103251</v>
      </c>
      <c r="I42" s="25">
        <v>4161565</v>
      </c>
    </row>
    <row r="43" spans="1:9" x14ac:dyDescent="0.25">
      <c r="A43" s="123" t="s">
        <v>260</v>
      </c>
      <c r="B43" s="8" t="s">
        <v>45</v>
      </c>
      <c r="C43" s="10"/>
      <c r="D43" s="10"/>
      <c r="E43" s="10"/>
      <c r="F43" s="10"/>
      <c r="G43" s="9">
        <f t="shared" ref="G43:G50" si="2">+F43</f>
        <v>0</v>
      </c>
      <c r="H43" s="25"/>
      <c r="I43" s="25"/>
    </row>
    <row r="44" spans="1:9" x14ac:dyDescent="0.25">
      <c r="A44" s="123" t="s">
        <v>261</v>
      </c>
      <c r="B44" s="8" t="s">
        <v>46</v>
      </c>
      <c r="C44" s="10"/>
      <c r="D44" s="10"/>
      <c r="E44" s="10"/>
      <c r="F44" s="10"/>
      <c r="G44" s="9">
        <f t="shared" si="2"/>
        <v>0</v>
      </c>
      <c r="H44" s="25"/>
      <c r="I44" s="25"/>
    </row>
    <row r="45" spans="1:9" x14ac:dyDescent="0.25">
      <c r="A45" s="123" t="s">
        <v>262</v>
      </c>
      <c r="B45" s="8" t="s">
        <v>47</v>
      </c>
      <c r="C45" s="9">
        <v>3500000</v>
      </c>
      <c r="D45" s="10"/>
      <c r="E45" s="10"/>
      <c r="F45" s="9">
        <v>3500000</v>
      </c>
      <c r="G45" s="9">
        <f t="shared" si="2"/>
        <v>3500000</v>
      </c>
      <c r="H45" s="25">
        <f>+G45</f>
        <v>3500000</v>
      </c>
      <c r="I45" s="25">
        <v>3619676</v>
      </c>
    </row>
    <row r="46" spans="1:9" x14ac:dyDescent="0.25">
      <c r="A46" s="123" t="s">
        <v>263</v>
      </c>
      <c r="B46" s="8" t="s">
        <v>48</v>
      </c>
      <c r="C46" s="9">
        <v>1500000</v>
      </c>
      <c r="D46" s="10"/>
      <c r="E46" s="10"/>
      <c r="F46" s="9">
        <v>1500000</v>
      </c>
      <c r="G46" s="9">
        <f t="shared" si="2"/>
        <v>1500000</v>
      </c>
      <c r="H46" s="25">
        <f>+G46</f>
        <v>1500000</v>
      </c>
      <c r="I46" s="25">
        <v>1228799</v>
      </c>
    </row>
    <row r="47" spans="1:9" x14ac:dyDescent="0.25">
      <c r="A47" s="123" t="s">
        <v>264</v>
      </c>
      <c r="B47" s="8" t="s">
        <v>49</v>
      </c>
      <c r="C47" s="10"/>
      <c r="D47" s="10"/>
      <c r="E47" s="10"/>
      <c r="F47" s="10"/>
      <c r="G47" s="9">
        <f t="shared" si="2"/>
        <v>0</v>
      </c>
      <c r="H47" s="25"/>
      <c r="I47" s="25"/>
    </row>
    <row r="48" spans="1:9" x14ac:dyDescent="0.25">
      <c r="A48" s="123" t="s">
        <v>265</v>
      </c>
      <c r="B48" s="8" t="s">
        <v>50</v>
      </c>
      <c r="C48" s="10"/>
      <c r="D48" s="10"/>
      <c r="E48" s="10"/>
      <c r="F48" s="10"/>
      <c r="G48" s="9">
        <f t="shared" si="2"/>
        <v>0</v>
      </c>
      <c r="H48" s="25">
        <v>142</v>
      </c>
      <c r="I48" s="25">
        <v>329</v>
      </c>
    </row>
    <row r="49" spans="1:9" x14ac:dyDescent="0.25">
      <c r="A49" s="123" t="s">
        <v>266</v>
      </c>
      <c r="B49" s="8" t="s">
        <v>51</v>
      </c>
      <c r="C49" s="10"/>
      <c r="D49" s="10"/>
      <c r="E49" s="10"/>
      <c r="F49" s="10"/>
      <c r="G49" s="9">
        <f t="shared" si="2"/>
        <v>0</v>
      </c>
      <c r="H49" s="25"/>
      <c r="I49" s="25"/>
    </row>
    <row r="50" spans="1:9" x14ac:dyDescent="0.25">
      <c r="A50" s="123" t="s">
        <v>267</v>
      </c>
      <c r="B50" s="8" t="s">
        <v>52</v>
      </c>
      <c r="C50" s="9">
        <v>10000</v>
      </c>
      <c r="D50" s="10"/>
      <c r="E50" s="10"/>
      <c r="F50" s="9">
        <v>10000</v>
      </c>
      <c r="G50" s="9">
        <f t="shared" si="2"/>
        <v>10000</v>
      </c>
      <c r="H50" s="25">
        <v>13109</v>
      </c>
      <c r="I50" s="25">
        <v>301652</v>
      </c>
    </row>
    <row r="51" spans="1:9" x14ac:dyDescent="0.25">
      <c r="A51" s="122" t="s">
        <v>53</v>
      </c>
      <c r="B51" s="5" t="s">
        <v>54</v>
      </c>
      <c r="C51" s="7"/>
      <c r="D51" s="7"/>
      <c r="E51" s="7"/>
      <c r="F51" s="7"/>
      <c r="G51" s="7"/>
      <c r="H51" s="25"/>
      <c r="I51" s="25"/>
    </row>
    <row r="52" spans="1:9" x14ac:dyDescent="0.25">
      <c r="A52" s="123" t="s">
        <v>268</v>
      </c>
      <c r="B52" s="8" t="s">
        <v>55</v>
      </c>
      <c r="C52" s="10"/>
      <c r="D52" s="10"/>
      <c r="E52" s="10"/>
      <c r="F52" s="10"/>
      <c r="G52" s="10"/>
      <c r="H52" s="25"/>
      <c r="I52" s="25"/>
    </row>
    <row r="53" spans="1:9" x14ac:dyDescent="0.25">
      <c r="A53" s="123" t="s">
        <v>269</v>
      </c>
      <c r="B53" s="8" t="s">
        <v>56</v>
      </c>
      <c r="C53" s="10"/>
      <c r="D53" s="10"/>
      <c r="E53" s="10"/>
      <c r="F53" s="10"/>
      <c r="G53" s="10"/>
      <c r="H53" s="25"/>
      <c r="I53" s="25"/>
    </row>
    <row r="54" spans="1:9" x14ac:dyDescent="0.25">
      <c r="A54" s="123" t="s">
        <v>270</v>
      </c>
      <c r="B54" s="8" t="s">
        <v>57</v>
      </c>
      <c r="C54" s="10"/>
      <c r="D54" s="10"/>
      <c r="E54" s="10"/>
      <c r="F54" s="10"/>
      <c r="G54" s="10"/>
      <c r="H54" s="25"/>
      <c r="I54" s="25"/>
    </row>
    <row r="55" spans="1:9" x14ac:dyDescent="0.25">
      <c r="A55" s="123" t="s">
        <v>271</v>
      </c>
      <c r="B55" s="8" t="s">
        <v>58</v>
      </c>
      <c r="C55" s="10"/>
      <c r="D55" s="10"/>
      <c r="E55" s="10"/>
      <c r="F55" s="10"/>
      <c r="G55" s="10"/>
      <c r="H55" s="25"/>
      <c r="I55" s="25"/>
    </row>
    <row r="56" spans="1:9" x14ac:dyDescent="0.25">
      <c r="A56" s="123" t="s">
        <v>272</v>
      </c>
      <c r="B56" s="8" t="s">
        <v>59</v>
      </c>
      <c r="C56" s="10"/>
      <c r="D56" s="10"/>
      <c r="E56" s="10"/>
      <c r="F56" s="10"/>
      <c r="G56" s="10"/>
      <c r="H56" s="25"/>
      <c r="I56" s="25"/>
    </row>
    <row r="57" spans="1:9" x14ac:dyDescent="0.25">
      <c r="A57" s="122" t="s">
        <v>60</v>
      </c>
      <c r="B57" s="5" t="s">
        <v>61</v>
      </c>
      <c r="C57" s="7"/>
      <c r="D57" s="7"/>
      <c r="E57" s="7"/>
      <c r="F57" s="7"/>
      <c r="G57" s="7"/>
      <c r="H57" s="25"/>
      <c r="I57" s="25"/>
    </row>
    <row r="58" spans="1:9" ht="22.5" x14ac:dyDescent="0.25">
      <c r="A58" s="123" t="s">
        <v>273</v>
      </c>
      <c r="B58" s="8" t="s">
        <v>62</v>
      </c>
      <c r="C58" s="10"/>
      <c r="D58" s="10"/>
      <c r="E58" s="10"/>
      <c r="F58" s="10"/>
      <c r="G58" s="10"/>
      <c r="H58" s="25"/>
      <c r="I58" s="25"/>
    </row>
    <row r="59" spans="1:9" ht="22.5" x14ac:dyDescent="0.25">
      <c r="A59" s="123" t="s">
        <v>274</v>
      </c>
      <c r="B59" s="8" t="s">
        <v>63</v>
      </c>
      <c r="C59" s="10"/>
      <c r="D59" s="10"/>
      <c r="E59" s="10"/>
      <c r="F59" s="10"/>
      <c r="G59" s="10"/>
      <c r="H59" s="25"/>
      <c r="I59" s="25"/>
    </row>
    <row r="60" spans="1:9" x14ac:dyDescent="0.25">
      <c r="A60" s="123" t="s">
        <v>275</v>
      </c>
      <c r="B60" s="8" t="s">
        <v>64</v>
      </c>
      <c r="C60" s="10"/>
      <c r="D60" s="10"/>
      <c r="E60" s="10"/>
      <c r="F60" s="10"/>
      <c r="G60" s="10"/>
      <c r="H60" s="25"/>
      <c r="I60" s="25"/>
    </row>
    <row r="61" spans="1:9" x14ac:dyDescent="0.25">
      <c r="A61" s="123" t="s">
        <v>276</v>
      </c>
      <c r="B61" s="8" t="s">
        <v>65</v>
      </c>
      <c r="C61" s="10"/>
      <c r="D61" s="10"/>
      <c r="E61" s="10"/>
      <c r="F61" s="10"/>
      <c r="G61" s="10"/>
      <c r="H61" s="25"/>
      <c r="I61" s="25"/>
    </row>
    <row r="62" spans="1:9" x14ac:dyDescent="0.25">
      <c r="A62" s="122" t="s">
        <v>66</v>
      </c>
      <c r="B62" s="5" t="s">
        <v>67</v>
      </c>
      <c r="C62" s="7"/>
      <c r="D62" s="7"/>
      <c r="E62" s="7"/>
      <c r="F62" s="7"/>
      <c r="G62" s="7"/>
      <c r="H62" s="25"/>
      <c r="I62" s="25"/>
    </row>
    <row r="63" spans="1:9" ht="22.5" x14ac:dyDescent="0.25">
      <c r="A63" s="123" t="s">
        <v>277</v>
      </c>
      <c r="B63" s="8" t="s">
        <v>68</v>
      </c>
      <c r="C63" s="10"/>
      <c r="D63" s="10"/>
      <c r="E63" s="10"/>
      <c r="F63" s="10"/>
      <c r="G63" s="10"/>
      <c r="H63" s="25"/>
      <c r="I63" s="25"/>
    </row>
    <row r="64" spans="1:9" ht="22.5" x14ac:dyDescent="0.25">
      <c r="A64" s="123" t="s">
        <v>278</v>
      </c>
      <c r="B64" s="8" t="s">
        <v>69</v>
      </c>
      <c r="C64" s="10"/>
      <c r="D64" s="10"/>
      <c r="E64" s="10"/>
      <c r="F64" s="10"/>
      <c r="G64" s="10"/>
      <c r="H64" s="25"/>
      <c r="I64" s="25"/>
    </row>
    <row r="65" spans="1:9" x14ac:dyDescent="0.25">
      <c r="A65" s="123" t="s">
        <v>279</v>
      </c>
      <c r="B65" s="8" t="s">
        <v>70</v>
      </c>
      <c r="C65" s="10"/>
      <c r="D65" s="10"/>
      <c r="E65" s="10"/>
      <c r="F65" s="10"/>
      <c r="G65" s="10"/>
      <c r="H65" s="25"/>
      <c r="I65" s="25"/>
    </row>
    <row r="66" spans="1:9" x14ac:dyDescent="0.25">
      <c r="A66" s="123" t="s">
        <v>280</v>
      </c>
      <c r="B66" s="8" t="s">
        <v>71</v>
      </c>
      <c r="C66" s="10"/>
      <c r="D66" s="10"/>
      <c r="E66" s="10"/>
      <c r="F66" s="10"/>
      <c r="G66" s="10"/>
      <c r="H66" s="25"/>
      <c r="I66" s="25"/>
    </row>
    <row r="67" spans="1:9" x14ac:dyDescent="0.25">
      <c r="A67" s="122" t="s">
        <v>72</v>
      </c>
      <c r="B67" s="5" t="s">
        <v>73</v>
      </c>
      <c r="C67" s="6">
        <v>74852591</v>
      </c>
      <c r="D67" s="7"/>
      <c r="E67" s="7"/>
      <c r="F67" s="6">
        <v>74852591</v>
      </c>
      <c r="G67" s="6">
        <f>+G19+G40</f>
        <v>74852591</v>
      </c>
      <c r="H67" s="6">
        <f>+H19+H40</f>
        <v>8116502</v>
      </c>
      <c r="I67" s="6">
        <f>I40</f>
        <v>9312021</v>
      </c>
    </row>
    <row r="68" spans="1:9" ht="21" x14ac:dyDescent="0.25">
      <c r="A68" s="122" t="s">
        <v>182</v>
      </c>
      <c r="B68" s="5" t="s">
        <v>75</v>
      </c>
      <c r="C68" s="7"/>
      <c r="D68" s="7"/>
      <c r="E68" s="7"/>
      <c r="F68" s="7"/>
      <c r="G68" s="7"/>
      <c r="H68" s="25"/>
      <c r="I68" s="25"/>
    </row>
    <row r="69" spans="1:9" x14ac:dyDescent="0.25">
      <c r="A69" s="123" t="s">
        <v>321</v>
      </c>
      <c r="B69" s="8" t="s">
        <v>76</v>
      </c>
      <c r="C69" s="10"/>
      <c r="D69" s="10"/>
      <c r="E69" s="10"/>
      <c r="F69" s="10"/>
      <c r="G69" s="10"/>
      <c r="H69" s="25"/>
      <c r="I69" s="25"/>
    </row>
    <row r="70" spans="1:9" ht="22.5" x14ac:dyDescent="0.25">
      <c r="A70" s="123" t="s">
        <v>282</v>
      </c>
      <c r="B70" s="8" t="s">
        <v>77</v>
      </c>
      <c r="C70" s="10"/>
      <c r="D70" s="10"/>
      <c r="E70" s="10"/>
      <c r="F70" s="10"/>
      <c r="G70" s="10"/>
      <c r="H70" s="25"/>
      <c r="I70" s="25"/>
    </row>
    <row r="71" spans="1:9" x14ac:dyDescent="0.25">
      <c r="A71" s="123" t="s">
        <v>283</v>
      </c>
      <c r="B71" s="8" t="s">
        <v>183</v>
      </c>
      <c r="C71" s="10"/>
      <c r="D71" s="10"/>
      <c r="E71" s="10"/>
      <c r="F71" s="10"/>
      <c r="G71" s="10"/>
      <c r="H71" s="25"/>
      <c r="I71" s="25"/>
    </row>
    <row r="72" spans="1:9" x14ac:dyDescent="0.25">
      <c r="A72" s="122" t="s">
        <v>79</v>
      </c>
      <c r="B72" s="5" t="s">
        <v>80</v>
      </c>
      <c r="C72" s="7"/>
      <c r="D72" s="7"/>
      <c r="E72" s="7"/>
      <c r="F72" s="7"/>
      <c r="G72" s="7"/>
      <c r="H72" s="25"/>
      <c r="I72" s="25"/>
    </row>
    <row r="73" spans="1:9" x14ac:dyDescent="0.25">
      <c r="A73" s="123" t="s">
        <v>284</v>
      </c>
      <c r="B73" s="8" t="s">
        <v>81</v>
      </c>
      <c r="C73" s="10"/>
      <c r="D73" s="10"/>
      <c r="E73" s="10"/>
      <c r="F73" s="10"/>
      <c r="G73" s="10"/>
      <c r="H73" s="25"/>
      <c r="I73" s="25"/>
    </row>
    <row r="74" spans="1:9" x14ac:dyDescent="0.25">
      <c r="A74" s="123" t="s">
        <v>285</v>
      </c>
      <c r="B74" s="8" t="s">
        <v>82</v>
      </c>
      <c r="C74" s="10"/>
      <c r="D74" s="10"/>
      <c r="E74" s="10"/>
      <c r="F74" s="10"/>
      <c r="G74" s="10"/>
      <c r="H74" s="25"/>
      <c r="I74" s="25"/>
    </row>
    <row r="75" spans="1:9" x14ac:dyDescent="0.25">
      <c r="A75" s="123" t="s">
        <v>286</v>
      </c>
      <c r="B75" s="8" t="s">
        <v>83</v>
      </c>
      <c r="C75" s="10"/>
      <c r="D75" s="10"/>
      <c r="E75" s="10"/>
      <c r="F75" s="10"/>
      <c r="G75" s="10"/>
      <c r="H75" s="25"/>
      <c r="I75" s="25"/>
    </row>
    <row r="76" spans="1:9" x14ac:dyDescent="0.25">
      <c r="A76" s="123" t="s">
        <v>287</v>
      </c>
      <c r="B76" s="8" t="s">
        <v>84</v>
      </c>
      <c r="C76" s="10"/>
      <c r="D76" s="10"/>
      <c r="E76" s="10"/>
      <c r="F76" s="10"/>
      <c r="G76" s="10"/>
      <c r="H76" s="25"/>
      <c r="I76" s="25"/>
    </row>
    <row r="77" spans="1:9" x14ac:dyDescent="0.25">
      <c r="A77" s="122" t="s">
        <v>85</v>
      </c>
      <c r="B77" s="5" t="s">
        <v>86</v>
      </c>
      <c r="C77" s="6">
        <v>2500000</v>
      </c>
      <c r="D77" s="7"/>
      <c r="E77" s="7"/>
      <c r="F77" s="6">
        <v>2500000</v>
      </c>
      <c r="G77" s="6">
        <f>+G78+G84</f>
        <v>2500000</v>
      </c>
      <c r="H77" s="6">
        <f t="shared" ref="H77" si="3">+H78</f>
        <v>3147973</v>
      </c>
      <c r="I77" s="6">
        <f>I78</f>
        <v>3147973</v>
      </c>
    </row>
    <row r="78" spans="1:9" x14ac:dyDescent="0.25">
      <c r="A78" s="123" t="s">
        <v>288</v>
      </c>
      <c r="B78" s="8" t="s">
        <v>87</v>
      </c>
      <c r="C78" s="9">
        <v>2500000</v>
      </c>
      <c r="D78" s="10"/>
      <c r="E78" s="10"/>
      <c r="F78" s="9">
        <v>2500000</v>
      </c>
      <c r="G78" s="9">
        <f>+F78</f>
        <v>2500000</v>
      </c>
      <c r="H78" s="25">
        <v>3147973</v>
      </c>
      <c r="I78" s="25">
        <v>3147973</v>
      </c>
    </row>
    <row r="79" spans="1:9" x14ac:dyDescent="0.25">
      <c r="A79" s="123" t="s">
        <v>289</v>
      </c>
      <c r="B79" s="8" t="s">
        <v>88</v>
      </c>
      <c r="C79" s="10"/>
      <c r="D79" s="10"/>
      <c r="E79" s="10"/>
      <c r="F79" s="10"/>
      <c r="G79" s="10"/>
      <c r="H79" s="25"/>
      <c r="I79" s="25"/>
    </row>
    <row r="80" spans="1:9" x14ac:dyDescent="0.25">
      <c r="A80" s="122" t="s">
        <v>89</v>
      </c>
      <c r="B80" s="5" t="s">
        <v>90</v>
      </c>
      <c r="C80" s="7"/>
      <c r="D80" s="7"/>
      <c r="E80" s="7"/>
      <c r="F80" s="7"/>
      <c r="G80" s="7"/>
      <c r="H80" s="26">
        <f>+H84</f>
        <v>66742591</v>
      </c>
      <c r="I80" s="26">
        <f>I84</f>
        <v>64388498</v>
      </c>
    </row>
    <row r="81" spans="1:9" x14ac:dyDescent="0.25">
      <c r="A81" s="123" t="s">
        <v>290</v>
      </c>
      <c r="B81" s="8" t="s">
        <v>91</v>
      </c>
      <c r="C81" s="10"/>
      <c r="D81" s="10"/>
      <c r="E81" s="10"/>
      <c r="F81" s="10"/>
      <c r="G81" s="10"/>
      <c r="H81" s="25"/>
      <c r="I81" s="25"/>
    </row>
    <row r="82" spans="1:9" x14ac:dyDescent="0.25">
      <c r="A82" s="123" t="s">
        <v>291</v>
      </c>
      <c r="B82" s="8" t="s">
        <v>92</v>
      </c>
      <c r="C82" s="10"/>
      <c r="D82" s="10"/>
      <c r="E82" s="10"/>
      <c r="F82" s="10"/>
      <c r="G82" s="10"/>
      <c r="H82" s="25"/>
      <c r="I82" s="25"/>
    </row>
    <row r="83" spans="1:9" x14ac:dyDescent="0.25">
      <c r="A83" s="123" t="s">
        <v>292</v>
      </c>
      <c r="B83" s="8" t="s">
        <v>93</v>
      </c>
      <c r="C83" s="10"/>
      <c r="D83" s="10"/>
      <c r="E83" s="10"/>
      <c r="F83" s="10"/>
      <c r="G83" s="10"/>
      <c r="H83" s="25"/>
      <c r="I83" s="25"/>
    </row>
    <row r="84" spans="1:9" x14ac:dyDescent="0.25">
      <c r="A84" s="123" t="s">
        <v>293</v>
      </c>
      <c r="B84" s="37" t="s">
        <v>207</v>
      </c>
      <c r="C84" s="10"/>
      <c r="D84" s="10"/>
      <c r="E84" s="10"/>
      <c r="F84" s="10"/>
      <c r="G84" s="10"/>
      <c r="H84" s="25">
        <v>66742591</v>
      </c>
      <c r="I84" s="25">
        <v>64388498</v>
      </c>
    </row>
    <row r="85" spans="1:9" x14ac:dyDescent="0.25">
      <c r="A85" s="122" t="s">
        <v>94</v>
      </c>
      <c r="B85" s="5" t="s">
        <v>95</v>
      </c>
      <c r="C85" s="7"/>
      <c r="D85" s="7"/>
      <c r="E85" s="7"/>
      <c r="F85" s="7"/>
      <c r="G85" s="7"/>
      <c r="H85" s="25"/>
      <c r="I85" s="25"/>
    </row>
    <row r="86" spans="1:9" x14ac:dyDescent="0.25">
      <c r="A86" s="123" t="s">
        <v>96</v>
      </c>
      <c r="B86" s="8" t="s">
        <v>97</v>
      </c>
      <c r="C86" s="10"/>
      <c r="D86" s="10"/>
      <c r="E86" s="10"/>
      <c r="F86" s="10"/>
      <c r="G86" s="10"/>
      <c r="H86" s="25"/>
      <c r="I86" s="25"/>
    </row>
    <row r="87" spans="1:9" x14ac:dyDescent="0.25">
      <c r="A87" s="123" t="s">
        <v>98</v>
      </c>
      <c r="B87" s="8" t="s">
        <v>99</v>
      </c>
      <c r="C87" s="10"/>
      <c r="D87" s="10"/>
      <c r="E87" s="10"/>
      <c r="F87" s="10"/>
      <c r="G87" s="10"/>
      <c r="H87" s="25"/>
      <c r="I87" s="25"/>
    </row>
    <row r="88" spans="1:9" x14ac:dyDescent="0.25">
      <c r="A88" s="123" t="s">
        <v>100</v>
      </c>
      <c r="B88" s="8" t="s">
        <v>101</v>
      </c>
      <c r="C88" s="10"/>
      <c r="D88" s="10"/>
      <c r="E88" s="10"/>
      <c r="F88" s="10"/>
      <c r="G88" s="10"/>
      <c r="H88" s="25"/>
      <c r="I88" s="25"/>
    </row>
    <row r="89" spans="1:9" x14ac:dyDescent="0.25">
      <c r="A89" s="123" t="s">
        <v>102</v>
      </c>
      <c r="B89" s="8" t="s">
        <v>103</v>
      </c>
      <c r="C89" s="10"/>
      <c r="D89" s="10"/>
      <c r="E89" s="10"/>
      <c r="F89" s="10"/>
      <c r="G89" s="10"/>
      <c r="H89" s="25"/>
      <c r="I89" s="25"/>
    </row>
    <row r="90" spans="1:9" ht="21" x14ac:dyDescent="0.25">
      <c r="A90" s="122" t="s">
        <v>104</v>
      </c>
      <c r="B90" s="5" t="s">
        <v>105</v>
      </c>
      <c r="C90" s="7"/>
      <c r="D90" s="7"/>
      <c r="E90" s="7"/>
      <c r="F90" s="7"/>
      <c r="G90" s="7"/>
      <c r="H90" s="25"/>
      <c r="I90" s="25"/>
    </row>
    <row r="91" spans="1:9" ht="21" x14ac:dyDescent="0.25">
      <c r="A91" s="122" t="s">
        <v>106</v>
      </c>
      <c r="B91" s="5" t="s">
        <v>107</v>
      </c>
      <c r="C91" s="6">
        <v>2500000</v>
      </c>
      <c r="D91" s="7"/>
      <c r="E91" s="7"/>
      <c r="F91" s="6">
        <v>2500000</v>
      </c>
      <c r="G91" s="6">
        <f>+G77+G80</f>
        <v>2500000</v>
      </c>
      <c r="H91" s="6">
        <f t="shared" ref="H91" si="4">+H77+H80</f>
        <v>69890564</v>
      </c>
      <c r="I91" s="6">
        <f>I77+I80</f>
        <v>67536471</v>
      </c>
    </row>
    <row r="92" spans="1:9" x14ac:dyDescent="0.25">
      <c r="A92" s="122" t="s">
        <v>108</v>
      </c>
      <c r="B92" s="5" t="s">
        <v>184</v>
      </c>
      <c r="C92" s="6">
        <v>77352591</v>
      </c>
      <c r="D92" s="7"/>
      <c r="E92" s="7"/>
      <c r="F92" s="6">
        <v>77352591</v>
      </c>
      <c r="G92" s="6">
        <f>+G67+G91</f>
        <v>77352591</v>
      </c>
      <c r="H92" s="6">
        <f t="shared" ref="H92" si="5">+H67+H91</f>
        <v>78007066</v>
      </c>
      <c r="I92" s="6">
        <f>I67+I91</f>
        <v>76848492</v>
      </c>
    </row>
    <row r="93" spans="1:9" x14ac:dyDescent="0.25">
      <c r="A93" s="12"/>
      <c r="B93" s="12"/>
      <c r="C93" s="12"/>
      <c r="D93" s="12"/>
      <c r="E93" s="12"/>
      <c r="F93" s="12"/>
      <c r="G93" s="12"/>
      <c r="I93" s="23"/>
    </row>
    <row r="94" spans="1:9" x14ac:dyDescent="0.25">
      <c r="A94" s="3"/>
      <c r="B94" s="3"/>
      <c r="C94" s="12"/>
      <c r="D94" s="12"/>
      <c r="E94" s="12"/>
      <c r="F94" s="12"/>
      <c r="G94" s="12"/>
      <c r="I94" s="23"/>
    </row>
    <row r="95" spans="1:9" x14ac:dyDescent="0.25">
      <c r="A95" s="2"/>
      <c r="B95" s="2"/>
      <c r="C95" s="1"/>
      <c r="D95" s="1"/>
      <c r="E95" s="1"/>
      <c r="G95" s="15"/>
      <c r="H95" s="15" t="s">
        <v>2</v>
      </c>
      <c r="I95" s="135"/>
    </row>
    <row r="96" spans="1:9" ht="15" customHeight="1" x14ac:dyDescent="0.25">
      <c r="A96" s="147" t="s">
        <v>176</v>
      </c>
      <c r="B96" s="147" t="s">
        <v>177</v>
      </c>
      <c r="C96" s="151" t="s">
        <v>4</v>
      </c>
      <c r="D96" s="151"/>
      <c r="E96" s="151"/>
      <c r="F96" s="151"/>
      <c r="G96" s="147" t="s">
        <v>317</v>
      </c>
      <c r="H96" s="147" t="s">
        <v>323</v>
      </c>
      <c r="I96" s="147" t="s">
        <v>326</v>
      </c>
    </row>
    <row r="97" spans="1:9" ht="21" x14ac:dyDescent="0.25">
      <c r="A97" s="147"/>
      <c r="B97" s="147"/>
      <c r="C97" s="16" t="s">
        <v>5</v>
      </c>
      <c r="D97" s="16" t="s">
        <v>6</v>
      </c>
      <c r="E97" s="16" t="s">
        <v>7</v>
      </c>
      <c r="F97" s="4" t="s">
        <v>8</v>
      </c>
      <c r="G97" s="147"/>
      <c r="H97" s="147"/>
      <c r="I97" s="147"/>
    </row>
    <row r="98" spans="1:9" x14ac:dyDescent="0.25">
      <c r="A98" s="4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  <c r="G98" s="141">
        <v>7</v>
      </c>
      <c r="H98" s="141">
        <v>8</v>
      </c>
      <c r="I98" s="141">
        <v>9</v>
      </c>
    </row>
    <row r="99" spans="1:9" x14ac:dyDescent="0.25">
      <c r="A99" s="147" t="s">
        <v>169</v>
      </c>
      <c r="B99" s="147"/>
      <c r="C99" s="147"/>
      <c r="D99" s="147"/>
      <c r="E99" s="147"/>
      <c r="F99" s="147"/>
      <c r="G99" s="4"/>
      <c r="H99" s="25"/>
      <c r="I99" s="25"/>
    </row>
    <row r="100" spans="1:9" x14ac:dyDescent="0.25">
      <c r="A100" s="122" t="s">
        <v>9</v>
      </c>
      <c r="B100" s="5" t="s">
        <v>112</v>
      </c>
      <c r="C100" s="6">
        <v>76971591</v>
      </c>
      <c r="D100" s="7"/>
      <c r="E100" s="7"/>
      <c r="F100" s="6">
        <v>76971591</v>
      </c>
      <c r="G100" s="6">
        <f>+G101+G102+G103</f>
        <v>76971591</v>
      </c>
      <c r="H100" s="6">
        <f>+H101+H102+H103</f>
        <v>77626066</v>
      </c>
      <c r="I100" s="6">
        <f>I101+I102+I103</f>
        <v>76256941</v>
      </c>
    </row>
    <row r="101" spans="1:9" x14ac:dyDescent="0.25">
      <c r="A101" s="113" t="s">
        <v>234</v>
      </c>
      <c r="B101" s="8" t="s">
        <v>113</v>
      </c>
      <c r="C101" s="9">
        <v>52817984</v>
      </c>
      <c r="D101" s="10"/>
      <c r="E101" s="10"/>
      <c r="F101" s="9">
        <v>52817984</v>
      </c>
      <c r="G101" s="9">
        <f>+F101</f>
        <v>52817984</v>
      </c>
      <c r="H101" s="25">
        <v>52817984</v>
      </c>
      <c r="I101" s="25">
        <v>49280011</v>
      </c>
    </row>
    <row r="102" spans="1:9" x14ac:dyDescent="0.25">
      <c r="A102" s="113" t="s">
        <v>295</v>
      </c>
      <c r="B102" s="8" t="s">
        <v>114</v>
      </c>
      <c r="C102" s="9">
        <v>10299507</v>
      </c>
      <c r="D102" s="10"/>
      <c r="E102" s="10"/>
      <c r="F102" s="9">
        <v>10299507</v>
      </c>
      <c r="G102" s="9">
        <f t="shared" ref="G102:G103" si="6">+F102</f>
        <v>10299507</v>
      </c>
      <c r="H102" s="25">
        <v>10299507</v>
      </c>
      <c r="I102" s="25">
        <v>9941469</v>
      </c>
    </row>
    <row r="103" spans="1:9" x14ac:dyDescent="0.25">
      <c r="A103" s="113" t="s">
        <v>235</v>
      </c>
      <c r="B103" s="8" t="s">
        <v>115</v>
      </c>
      <c r="C103" s="9">
        <v>13854100</v>
      </c>
      <c r="D103" s="10"/>
      <c r="E103" s="10"/>
      <c r="F103" s="9">
        <v>13854100</v>
      </c>
      <c r="G103" s="9">
        <f t="shared" si="6"/>
        <v>13854100</v>
      </c>
      <c r="H103" s="25">
        <v>14508575</v>
      </c>
      <c r="I103" s="25">
        <v>17035461</v>
      </c>
    </row>
    <row r="104" spans="1:9" x14ac:dyDescent="0.25">
      <c r="A104" s="113" t="s">
        <v>236</v>
      </c>
      <c r="B104" s="8" t="s">
        <v>116</v>
      </c>
      <c r="C104" s="10"/>
      <c r="D104" s="10"/>
      <c r="E104" s="10"/>
      <c r="F104" s="10"/>
      <c r="G104" s="10"/>
      <c r="H104" s="25"/>
      <c r="I104" s="25"/>
    </row>
    <row r="105" spans="1:9" x14ac:dyDescent="0.25">
      <c r="A105" s="113" t="s">
        <v>237</v>
      </c>
      <c r="B105" s="8" t="s">
        <v>117</v>
      </c>
      <c r="C105" s="10"/>
      <c r="D105" s="10"/>
      <c r="E105" s="10"/>
      <c r="F105" s="10"/>
      <c r="G105" s="10"/>
      <c r="H105" s="25"/>
      <c r="I105" s="25"/>
    </row>
    <row r="106" spans="1:9" x14ac:dyDescent="0.25">
      <c r="A106" s="113" t="s">
        <v>238</v>
      </c>
      <c r="B106" s="8" t="s">
        <v>118</v>
      </c>
      <c r="C106" s="10"/>
      <c r="D106" s="10"/>
      <c r="E106" s="10"/>
      <c r="F106" s="10"/>
      <c r="G106" s="10"/>
      <c r="H106" s="25"/>
      <c r="I106" s="25"/>
    </row>
    <row r="107" spans="1:9" x14ac:dyDescent="0.25">
      <c r="A107" s="113" t="s">
        <v>239</v>
      </c>
      <c r="B107" s="11" t="s">
        <v>119</v>
      </c>
      <c r="C107" s="10"/>
      <c r="D107" s="10"/>
      <c r="E107" s="10"/>
      <c r="F107" s="10"/>
      <c r="G107" s="10"/>
      <c r="H107" s="25"/>
      <c r="I107" s="25"/>
    </row>
    <row r="108" spans="1:9" ht="22.5" x14ac:dyDescent="0.25">
      <c r="A108" s="113" t="s">
        <v>296</v>
      </c>
      <c r="B108" s="8" t="s">
        <v>120</v>
      </c>
      <c r="C108" s="10"/>
      <c r="D108" s="10"/>
      <c r="E108" s="10"/>
      <c r="F108" s="10"/>
      <c r="G108" s="10"/>
      <c r="H108" s="25"/>
      <c r="I108" s="25"/>
    </row>
    <row r="109" spans="1:9" ht="22.5" x14ac:dyDescent="0.25">
      <c r="A109" s="113" t="s">
        <v>297</v>
      </c>
      <c r="B109" s="8" t="s">
        <v>121</v>
      </c>
      <c r="C109" s="10"/>
      <c r="D109" s="10"/>
      <c r="E109" s="10"/>
      <c r="F109" s="10"/>
      <c r="G109" s="10"/>
      <c r="H109" s="25"/>
      <c r="I109" s="25"/>
    </row>
    <row r="110" spans="1:9" x14ac:dyDescent="0.25">
      <c r="A110" s="113" t="s">
        <v>298</v>
      </c>
      <c r="B110" s="11" t="s">
        <v>122</v>
      </c>
      <c r="C110" s="10"/>
      <c r="D110" s="10"/>
      <c r="E110" s="10"/>
      <c r="F110" s="10"/>
      <c r="G110" s="10"/>
      <c r="H110" s="25"/>
      <c r="I110" s="25"/>
    </row>
    <row r="111" spans="1:9" x14ac:dyDescent="0.25">
      <c r="A111" s="113" t="s">
        <v>299</v>
      </c>
      <c r="B111" s="11" t="s">
        <v>123</v>
      </c>
      <c r="C111" s="10"/>
      <c r="D111" s="10"/>
      <c r="E111" s="10"/>
      <c r="F111" s="10"/>
      <c r="G111" s="10"/>
      <c r="H111" s="25"/>
      <c r="I111" s="25"/>
    </row>
    <row r="112" spans="1:9" ht="22.5" x14ac:dyDescent="0.25">
      <c r="A112" s="113" t="s">
        <v>300</v>
      </c>
      <c r="B112" s="8" t="s">
        <v>124</v>
      </c>
      <c r="C112" s="10"/>
      <c r="D112" s="10"/>
      <c r="E112" s="10"/>
      <c r="F112" s="10"/>
      <c r="G112" s="10"/>
      <c r="H112" s="25"/>
      <c r="I112" s="25"/>
    </row>
    <row r="113" spans="1:9" x14ac:dyDescent="0.25">
      <c r="A113" s="113" t="s">
        <v>301</v>
      </c>
      <c r="B113" s="8" t="s">
        <v>125</v>
      </c>
      <c r="C113" s="10"/>
      <c r="D113" s="10"/>
      <c r="E113" s="10"/>
      <c r="F113" s="10"/>
      <c r="G113" s="10"/>
      <c r="H113" s="25"/>
      <c r="I113" s="25"/>
    </row>
    <row r="114" spans="1:9" x14ac:dyDescent="0.25">
      <c r="A114" s="113" t="s">
        <v>302</v>
      </c>
      <c r="B114" s="8" t="s">
        <v>126</v>
      </c>
      <c r="C114" s="10"/>
      <c r="D114" s="10"/>
      <c r="E114" s="10"/>
      <c r="F114" s="10"/>
      <c r="G114" s="10"/>
      <c r="H114" s="25"/>
      <c r="I114" s="25"/>
    </row>
    <row r="115" spans="1:9" ht="22.5" x14ac:dyDescent="0.25">
      <c r="A115" s="113" t="s">
        <v>303</v>
      </c>
      <c r="B115" s="8" t="s">
        <v>127</v>
      </c>
      <c r="C115" s="10"/>
      <c r="D115" s="10"/>
      <c r="E115" s="10"/>
      <c r="F115" s="10"/>
      <c r="G115" s="10"/>
      <c r="H115" s="25"/>
      <c r="I115" s="25"/>
    </row>
    <row r="116" spans="1:9" x14ac:dyDescent="0.25">
      <c r="A116" s="122" t="s">
        <v>17</v>
      </c>
      <c r="B116" s="5" t="s">
        <v>128</v>
      </c>
      <c r="C116" s="6">
        <v>381000</v>
      </c>
      <c r="D116" s="7"/>
      <c r="E116" s="7"/>
      <c r="F116" s="6">
        <v>381000</v>
      </c>
      <c r="G116" s="6">
        <f>+G117</f>
        <v>381000</v>
      </c>
      <c r="H116" s="6">
        <f t="shared" ref="H116" si="7">+H117</f>
        <v>381000</v>
      </c>
      <c r="I116" s="6">
        <f>I117</f>
        <v>591551</v>
      </c>
    </row>
    <row r="117" spans="1:9" x14ac:dyDescent="0.25">
      <c r="A117" s="113" t="s">
        <v>240</v>
      </c>
      <c r="B117" s="8" t="s">
        <v>129</v>
      </c>
      <c r="C117" s="9">
        <v>381000</v>
      </c>
      <c r="D117" s="10"/>
      <c r="E117" s="10"/>
      <c r="F117" s="9">
        <v>381000</v>
      </c>
      <c r="G117" s="9">
        <f>+F117</f>
        <v>381000</v>
      </c>
      <c r="H117" s="25">
        <v>381000</v>
      </c>
      <c r="I117" s="25">
        <v>591551</v>
      </c>
    </row>
    <row r="118" spans="1:9" x14ac:dyDescent="0.25">
      <c r="A118" s="113" t="s">
        <v>241</v>
      </c>
      <c r="B118" s="8" t="s">
        <v>130</v>
      </c>
      <c r="C118" s="10"/>
      <c r="D118" s="10"/>
      <c r="E118" s="10"/>
      <c r="F118" s="10"/>
      <c r="G118" s="10"/>
      <c r="H118" s="25"/>
      <c r="I118" s="25"/>
    </row>
    <row r="119" spans="1:9" x14ac:dyDescent="0.25">
      <c r="A119" s="113" t="s">
        <v>242</v>
      </c>
      <c r="B119" s="8" t="s">
        <v>131</v>
      </c>
      <c r="C119" s="10"/>
      <c r="D119" s="10"/>
      <c r="E119" s="10"/>
      <c r="F119" s="10"/>
      <c r="G119" s="10"/>
      <c r="H119" s="25"/>
      <c r="I119" s="25"/>
    </row>
    <row r="120" spans="1:9" x14ac:dyDescent="0.25">
      <c r="A120" s="113" t="s">
        <v>243</v>
      </c>
      <c r="B120" s="8" t="s">
        <v>132</v>
      </c>
      <c r="C120" s="10"/>
      <c r="D120" s="10"/>
      <c r="E120" s="10"/>
      <c r="F120" s="10"/>
      <c r="G120" s="10"/>
      <c r="H120" s="25"/>
      <c r="I120" s="25"/>
    </row>
    <row r="121" spans="1:9" x14ac:dyDescent="0.25">
      <c r="A121" s="113" t="s">
        <v>244</v>
      </c>
      <c r="B121" s="8" t="s">
        <v>133</v>
      </c>
      <c r="C121" s="10"/>
      <c r="D121" s="10"/>
      <c r="E121" s="10"/>
      <c r="F121" s="10"/>
      <c r="G121" s="10"/>
      <c r="H121" s="25"/>
      <c r="I121" s="25"/>
    </row>
    <row r="122" spans="1:9" ht="22.5" x14ac:dyDescent="0.25">
      <c r="A122" s="113" t="s">
        <v>245</v>
      </c>
      <c r="B122" s="8" t="s">
        <v>134</v>
      </c>
      <c r="C122" s="10"/>
      <c r="D122" s="10"/>
      <c r="E122" s="10"/>
      <c r="F122" s="10"/>
      <c r="G122" s="10"/>
      <c r="H122" s="25"/>
      <c r="I122" s="25"/>
    </row>
    <row r="123" spans="1:9" ht="22.5" x14ac:dyDescent="0.25">
      <c r="A123" s="113" t="s">
        <v>304</v>
      </c>
      <c r="B123" s="8" t="s">
        <v>135</v>
      </c>
      <c r="C123" s="10"/>
      <c r="D123" s="10"/>
      <c r="E123" s="10"/>
      <c r="F123" s="10"/>
      <c r="G123" s="10"/>
      <c r="H123" s="25"/>
      <c r="I123" s="25"/>
    </row>
    <row r="124" spans="1:9" ht="22.5" x14ac:dyDescent="0.25">
      <c r="A124" s="113" t="s">
        <v>305</v>
      </c>
      <c r="B124" s="8" t="s">
        <v>121</v>
      </c>
      <c r="C124" s="10"/>
      <c r="D124" s="10"/>
      <c r="E124" s="10"/>
      <c r="F124" s="10"/>
      <c r="G124" s="10"/>
      <c r="H124" s="25"/>
      <c r="I124" s="25"/>
    </row>
    <row r="125" spans="1:9" x14ac:dyDescent="0.25">
      <c r="A125" s="113" t="s">
        <v>306</v>
      </c>
      <c r="B125" s="8" t="s">
        <v>136</v>
      </c>
      <c r="C125" s="10"/>
      <c r="D125" s="10"/>
      <c r="E125" s="10"/>
      <c r="F125" s="10"/>
      <c r="G125" s="10"/>
      <c r="H125" s="25"/>
      <c r="I125" s="25"/>
    </row>
    <row r="126" spans="1:9" x14ac:dyDescent="0.25">
      <c r="A126" s="113" t="s">
        <v>307</v>
      </c>
      <c r="B126" s="8" t="s">
        <v>137</v>
      </c>
      <c r="C126" s="10"/>
      <c r="D126" s="10"/>
      <c r="E126" s="10"/>
      <c r="F126" s="10"/>
      <c r="G126" s="10"/>
      <c r="H126" s="25"/>
      <c r="I126" s="25"/>
    </row>
    <row r="127" spans="1:9" ht="22.5" x14ac:dyDescent="0.25">
      <c r="A127" s="113" t="s">
        <v>308</v>
      </c>
      <c r="B127" s="8" t="s">
        <v>124</v>
      </c>
      <c r="C127" s="10"/>
      <c r="D127" s="10"/>
      <c r="E127" s="10"/>
      <c r="F127" s="10"/>
      <c r="G127" s="10"/>
      <c r="H127" s="25"/>
      <c r="I127" s="25"/>
    </row>
    <row r="128" spans="1:9" x14ac:dyDescent="0.25">
      <c r="A128" s="113" t="s">
        <v>309</v>
      </c>
      <c r="B128" s="8" t="s">
        <v>138</v>
      </c>
      <c r="C128" s="10"/>
      <c r="D128" s="10"/>
      <c r="E128" s="10"/>
      <c r="F128" s="10"/>
      <c r="G128" s="10"/>
      <c r="H128" s="25"/>
      <c r="I128" s="25"/>
    </row>
    <row r="129" spans="1:9" ht="22.5" x14ac:dyDescent="0.25">
      <c r="A129" s="113" t="s">
        <v>310</v>
      </c>
      <c r="B129" s="8" t="s">
        <v>139</v>
      </c>
      <c r="C129" s="10"/>
      <c r="D129" s="10"/>
      <c r="E129" s="10"/>
      <c r="F129" s="10"/>
      <c r="G129" s="10"/>
      <c r="H129" s="25"/>
      <c r="I129" s="25"/>
    </row>
    <row r="130" spans="1:9" x14ac:dyDescent="0.25">
      <c r="A130" s="122" t="s">
        <v>25</v>
      </c>
      <c r="B130" s="5" t="s">
        <v>140</v>
      </c>
      <c r="C130" s="7"/>
      <c r="D130" s="7"/>
      <c r="E130" s="7"/>
      <c r="F130" s="7"/>
      <c r="G130" s="7"/>
      <c r="H130" s="25"/>
      <c r="I130" s="25"/>
    </row>
    <row r="131" spans="1:9" x14ac:dyDescent="0.25">
      <c r="A131" s="113" t="s">
        <v>246</v>
      </c>
      <c r="B131" s="8" t="s">
        <v>141</v>
      </c>
      <c r="C131" s="10"/>
      <c r="D131" s="10"/>
      <c r="E131" s="10"/>
      <c r="F131" s="10"/>
      <c r="G131" s="10"/>
      <c r="H131" s="25"/>
      <c r="I131" s="25"/>
    </row>
    <row r="132" spans="1:9" x14ac:dyDescent="0.25">
      <c r="A132" s="113" t="s">
        <v>247</v>
      </c>
      <c r="B132" s="8" t="s">
        <v>142</v>
      </c>
      <c r="C132" s="10"/>
      <c r="D132" s="10"/>
      <c r="E132" s="10"/>
      <c r="F132" s="10"/>
      <c r="G132" s="10"/>
      <c r="H132" s="25"/>
      <c r="I132" s="25"/>
    </row>
    <row r="133" spans="1:9" x14ac:dyDescent="0.25">
      <c r="A133" s="122" t="s">
        <v>143</v>
      </c>
      <c r="B133" s="5" t="s">
        <v>144</v>
      </c>
      <c r="C133" s="6">
        <v>77352591</v>
      </c>
      <c r="D133" s="7"/>
      <c r="E133" s="7"/>
      <c r="F133" s="6">
        <v>77352591</v>
      </c>
      <c r="G133" s="6">
        <f>+G100+G116</f>
        <v>77352591</v>
      </c>
      <c r="H133" s="6">
        <f t="shared" ref="H133" si="8">+H100+H116</f>
        <v>78007066</v>
      </c>
      <c r="I133" s="6">
        <f>I100+I116</f>
        <v>76848492</v>
      </c>
    </row>
    <row r="134" spans="1:9" ht="21" x14ac:dyDescent="0.25">
      <c r="A134" s="122" t="s">
        <v>41</v>
      </c>
      <c r="B134" s="5" t="s">
        <v>145</v>
      </c>
      <c r="C134" s="7"/>
      <c r="D134" s="7"/>
      <c r="E134" s="7"/>
      <c r="F134" s="7"/>
      <c r="G134" s="7"/>
      <c r="H134" s="25"/>
      <c r="I134" s="25"/>
    </row>
    <row r="135" spans="1:9" x14ac:dyDescent="0.25">
      <c r="A135" s="113" t="s">
        <v>258</v>
      </c>
      <c r="B135" s="8" t="s">
        <v>186</v>
      </c>
      <c r="C135" s="10"/>
      <c r="D135" s="10"/>
      <c r="E135" s="10"/>
      <c r="F135" s="10"/>
      <c r="G135" s="10"/>
      <c r="H135" s="25"/>
      <c r="I135" s="25"/>
    </row>
    <row r="136" spans="1:9" ht="22.5" x14ac:dyDescent="0.25">
      <c r="A136" s="113" t="s">
        <v>259</v>
      </c>
      <c r="B136" s="8" t="s">
        <v>187</v>
      </c>
      <c r="C136" s="10"/>
      <c r="D136" s="10"/>
      <c r="E136" s="10"/>
      <c r="F136" s="10"/>
      <c r="G136" s="10"/>
      <c r="H136" s="25"/>
      <c r="I136" s="25"/>
    </row>
    <row r="137" spans="1:9" x14ac:dyDescent="0.25">
      <c r="A137" s="113" t="s">
        <v>260</v>
      </c>
      <c r="B137" s="8" t="s">
        <v>188</v>
      </c>
      <c r="C137" s="10"/>
      <c r="D137" s="10"/>
      <c r="E137" s="10"/>
      <c r="F137" s="10"/>
      <c r="G137" s="10"/>
      <c r="H137" s="25"/>
      <c r="I137" s="25"/>
    </row>
    <row r="138" spans="1:9" x14ac:dyDescent="0.25">
      <c r="A138" s="102" t="s">
        <v>53</v>
      </c>
      <c r="B138" s="5" t="s">
        <v>149</v>
      </c>
      <c r="C138" s="7"/>
      <c r="D138" s="7"/>
      <c r="E138" s="7"/>
      <c r="F138" s="7"/>
      <c r="G138" s="7"/>
      <c r="H138" s="25"/>
      <c r="I138" s="25"/>
    </row>
    <row r="139" spans="1:9" x14ac:dyDescent="0.25">
      <c r="A139" s="113" t="s">
        <v>268</v>
      </c>
      <c r="B139" s="8" t="s">
        <v>150</v>
      </c>
      <c r="C139" s="10"/>
      <c r="D139" s="10"/>
      <c r="E139" s="10"/>
      <c r="F139" s="10"/>
      <c r="G139" s="10"/>
      <c r="H139" s="25"/>
      <c r="I139" s="25"/>
    </row>
    <row r="140" spans="1:9" x14ac:dyDescent="0.25">
      <c r="A140" s="113" t="s">
        <v>269</v>
      </c>
      <c r="B140" s="8" t="s">
        <v>151</v>
      </c>
      <c r="C140" s="10"/>
      <c r="D140" s="10"/>
      <c r="E140" s="10"/>
      <c r="F140" s="10"/>
      <c r="G140" s="10"/>
      <c r="H140" s="25"/>
      <c r="I140" s="25"/>
    </row>
    <row r="141" spans="1:9" x14ac:dyDescent="0.25">
      <c r="A141" s="113" t="s">
        <v>270</v>
      </c>
      <c r="B141" s="8" t="s">
        <v>152</v>
      </c>
      <c r="C141" s="10"/>
      <c r="D141" s="10"/>
      <c r="E141" s="10"/>
      <c r="F141" s="10"/>
      <c r="G141" s="10"/>
      <c r="H141" s="25"/>
      <c r="I141" s="25"/>
    </row>
    <row r="142" spans="1:9" x14ac:dyDescent="0.25">
      <c r="A142" s="113" t="s">
        <v>271</v>
      </c>
      <c r="B142" s="8" t="s">
        <v>153</v>
      </c>
      <c r="C142" s="10"/>
      <c r="D142" s="10"/>
      <c r="E142" s="10"/>
      <c r="F142" s="10"/>
      <c r="G142" s="10"/>
      <c r="H142" s="25"/>
      <c r="I142" s="25"/>
    </row>
    <row r="143" spans="1:9" x14ac:dyDescent="0.25">
      <c r="A143" s="102" t="s">
        <v>154</v>
      </c>
      <c r="B143" s="5" t="s">
        <v>155</v>
      </c>
      <c r="C143" s="7"/>
      <c r="D143" s="7"/>
      <c r="E143" s="7"/>
      <c r="F143" s="7"/>
      <c r="G143" s="7"/>
      <c r="H143" s="25"/>
      <c r="I143" s="25"/>
    </row>
    <row r="144" spans="1:9" x14ac:dyDescent="0.25">
      <c r="A144" s="113" t="s">
        <v>273</v>
      </c>
      <c r="B144" s="8" t="s">
        <v>156</v>
      </c>
      <c r="C144" s="10"/>
      <c r="D144" s="10"/>
      <c r="E144" s="10"/>
      <c r="F144" s="10"/>
      <c r="G144" s="10"/>
      <c r="H144" s="25"/>
      <c r="I144" s="25"/>
    </row>
    <row r="145" spans="1:9" x14ac:dyDescent="0.25">
      <c r="A145" s="113" t="s">
        <v>274</v>
      </c>
      <c r="B145" s="8" t="s">
        <v>157</v>
      </c>
      <c r="C145" s="10"/>
      <c r="D145" s="10"/>
      <c r="E145" s="10"/>
      <c r="F145" s="10"/>
      <c r="G145" s="10"/>
      <c r="H145" s="25"/>
      <c r="I145" s="25"/>
    </row>
    <row r="146" spans="1:9" x14ac:dyDescent="0.25">
      <c r="A146" s="113" t="s">
        <v>275</v>
      </c>
      <c r="B146" s="8" t="s">
        <v>158</v>
      </c>
      <c r="C146" s="10"/>
      <c r="D146" s="10"/>
      <c r="E146" s="10"/>
      <c r="F146" s="10"/>
      <c r="G146" s="10"/>
      <c r="H146" s="25"/>
      <c r="I146" s="25"/>
    </row>
    <row r="147" spans="1:9" x14ac:dyDescent="0.25">
      <c r="A147" s="113" t="s">
        <v>276</v>
      </c>
      <c r="B147" s="8" t="s">
        <v>159</v>
      </c>
      <c r="C147" s="10"/>
      <c r="D147" s="10"/>
      <c r="E147" s="10"/>
      <c r="F147" s="10"/>
      <c r="G147" s="10"/>
      <c r="H147" s="25"/>
      <c r="I147" s="25"/>
    </row>
    <row r="148" spans="1:9" x14ac:dyDescent="0.25">
      <c r="A148" s="102" t="s">
        <v>66</v>
      </c>
      <c r="B148" s="5" t="s">
        <v>160</v>
      </c>
      <c r="C148" s="7"/>
      <c r="D148" s="7"/>
      <c r="E148" s="7"/>
      <c r="F148" s="7"/>
      <c r="G148" s="7"/>
      <c r="H148" s="25"/>
      <c r="I148" s="25"/>
    </row>
    <row r="149" spans="1:9" x14ac:dyDescent="0.25">
      <c r="A149" s="113" t="s">
        <v>277</v>
      </c>
      <c r="B149" s="8" t="s">
        <v>189</v>
      </c>
      <c r="C149" s="10"/>
      <c r="D149" s="10"/>
      <c r="E149" s="10"/>
      <c r="F149" s="10"/>
      <c r="G149" s="10"/>
      <c r="H149" s="25"/>
      <c r="I149" s="25"/>
    </row>
    <row r="150" spans="1:9" x14ac:dyDescent="0.25">
      <c r="A150" s="113" t="s">
        <v>278</v>
      </c>
      <c r="B150" s="8" t="s">
        <v>190</v>
      </c>
      <c r="C150" s="10"/>
      <c r="D150" s="10"/>
      <c r="E150" s="10"/>
      <c r="F150" s="10"/>
      <c r="G150" s="10"/>
      <c r="H150" s="25"/>
      <c r="I150" s="25"/>
    </row>
    <row r="151" spans="1:9" x14ac:dyDescent="0.25">
      <c r="A151" s="113" t="s">
        <v>279</v>
      </c>
      <c r="B151" s="8" t="s">
        <v>191</v>
      </c>
      <c r="C151" s="10"/>
      <c r="D151" s="10"/>
      <c r="E151" s="10"/>
      <c r="F151" s="10"/>
      <c r="G151" s="10"/>
      <c r="H151" s="25"/>
      <c r="I151" s="25"/>
    </row>
    <row r="152" spans="1:9" x14ac:dyDescent="0.25">
      <c r="A152" s="113" t="s">
        <v>280</v>
      </c>
      <c r="B152" s="8" t="s">
        <v>192</v>
      </c>
      <c r="C152" s="10"/>
      <c r="D152" s="10"/>
      <c r="E152" s="10"/>
      <c r="F152" s="10"/>
      <c r="G152" s="10"/>
      <c r="H152" s="25"/>
      <c r="I152" s="25"/>
    </row>
    <row r="153" spans="1:9" x14ac:dyDescent="0.25">
      <c r="A153" s="102" t="s">
        <v>72</v>
      </c>
      <c r="B153" s="5" t="s">
        <v>165</v>
      </c>
      <c r="C153" s="7"/>
      <c r="D153" s="7"/>
      <c r="E153" s="7"/>
      <c r="F153" s="7"/>
      <c r="G153" s="7"/>
      <c r="H153" s="25"/>
      <c r="I153" s="25"/>
    </row>
    <row r="154" spans="1:9" x14ac:dyDescent="0.25">
      <c r="A154" s="102" t="s">
        <v>166</v>
      </c>
      <c r="B154" s="5" t="s">
        <v>167</v>
      </c>
      <c r="C154" s="6">
        <v>77352591</v>
      </c>
      <c r="D154" s="7"/>
      <c r="E154" s="7"/>
      <c r="F154" s="6">
        <v>77352591</v>
      </c>
      <c r="G154" s="6">
        <f>+G133+G153</f>
        <v>77352591</v>
      </c>
      <c r="H154" s="6">
        <f t="shared" ref="H154" si="9">+H133+H153</f>
        <v>78007066</v>
      </c>
      <c r="I154" s="6">
        <f>I133</f>
        <v>76848492</v>
      </c>
    </row>
    <row r="155" spans="1:9" x14ac:dyDescent="0.25">
      <c r="A155" s="14"/>
      <c r="B155" s="14"/>
      <c r="C155" s="14"/>
      <c r="D155" s="14"/>
      <c r="E155" s="14"/>
      <c r="F155" s="14"/>
      <c r="G155" s="14"/>
      <c r="H155" s="25"/>
      <c r="I155" s="25"/>
    </row>
    <row r="156" spans="1:9" x14ac:dyDescent="0.25">
      <c r="A156" s="194" t="s">
        <v>196</v>
      </c>
      <c r="B156" s="194"/>
      <c r="C156" s="195">
        <v>17</v>
      </c>
      <c r="D156" s="195"/>
      <c r="E156" s="195"/>
      <c r="F156" s="195"/>
      <c r="G156" s="21"/>
      <c r="H156" s="25"/>
      <c r="I156" s="25"/>
    </row>
    <row r="157" spans="1:9" x14ac:dyDescent="0.25">
      <c r="A157" s="194" t="s">
        <v>197</v>
      </c>
      <c r="B157" s="194"/>
      <c r="C157" s="195">
        <v>0</v>
      </c>
      <c r="D157" s="195"/>
      <c r="E157" s="195"/>
      <c r="F157" s="195"/>
      <c r="G157" s="21"/>
      <c r="H157" s="25"/>
      <c r="I157" s="25"/>
    </row>
    <row r="158" spans="1:9" ht="15.75" x14ac:dyDescent="0.25">
      <c r="A158" s="13"/>
      <c r="G158" s="22"/>
      <c r="H158" s="22"/>
    </row>
  </sheetData>
  <mergeCells count="21">
    <mergeCell ref="A1:F1"/>
    <mergeCell ref="B6:B8"/>
    <mergeCell ref="A6:A8"/>
    <mergeCell ref="A10:F10"/>
    <mergeCell ref="G6:G8"/>
    <mergeCell ref="I96:I97"/>
    <mergeCell ref="B2:I2"/>
    <mergeCell ref="B3:I3"/>
    <mergeCell ref="A157:B157"/>
    <mergeCell ref="C157:F157"/>
    <mergeCell ref="A96:A97"/>
    <mergeCell ref="B96:B97"/>
    <mergeCell ref="C96:F96"/>
    <mergeCell ref="A99:F99"/>
    <mergeCell ref="A156:B156"/>
    <mergeCell ref="C156:F156"/>
    <mergeCell ref="C6:F7"/>
    <mergeCell ref="G96:G97"/>
    <mergeCell ref="H96:H97"/>
    <mergeCell ref="H6:H8"/>
    <mergeCell ref="I6:I8"/>
  </mergeCells>
  <pageMargins left="0.7" right="0.7" top="0.75" bottom="0.75" header="0.3" footer="0.3"/>
  <pageSetup paperSize="9" scale="72" orientation="portrait" r:id="rId1"/>
  <rowBreaks count="1" manualBreakCount="1">
    <brk id="9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49" zoomScaleNormal="100" workbookViewId="0">
      <selection sqref="A1:I61"/>
    </sheetView>
  </sheetViews>
  <sheetFormatPr defaultRowHeight="11.25" x14ac:dyDescent="0.2"/>
  <cols>
    <col min="1" max="1" width="5.7109375" style="110" customWidth="1"/>
    <col min="2" max="2" width="36.140625" style="111" customWidth="1"/>
    <col min="3" max="5" width="12.7109375" style="107" hidden="1" customWidth="1"/>
    <col min="6" max="6" width="12.7109375" style="107" customWidth="1"/>
    <col min="7" max="7" width="15.42578125" style="107" customWidth="1"/>
    <col min="8" max="8" width="12.7109375" style="107" customWidth="1"/>
    <col min="9" max="9" width="13.140625" style="107" customWidth="1"/>
    <col min="10" max="10" width="12.28515625" style="107" bestFit="1" customWidth="1"/>
    <col min="11" max="16384" width="9.140625" style="107"/>
  </cols>
  <sheetData>
    <row r="1" spans="1:10" x14ac:dyDescent="0.2">
      <c r="A1" s="155" t="s">
        <v>110</v>
      </c>
      <c r="B1" s="155"/>
      <c r="C1" s="155"/>
      <c r="D1" s="155"/>
      <c r="E1" s="155"/>
      <c r="F1" s="155"/>
      <c r="G1" s="155"/>
      <c r="H1" s="155"/>
    </row>
    <row r="2" spans="1:10" x14ac:dyDescent="0.2">
      <c r="A2" s="156" t="s">
        <v>320</v>
      </c>
      <c r="B2" s="156"/>
      <c r="C2" s="156"/>
      <c r="D2" s="156"/>
      <c r="E2" s="156"/>
      <c r="F2" s="156"/>
      <c r="G2" s="156"/>
      <c r="H2" s="109" t="s">
        <v>2</v>
      </c>
      <c r="I2" s="109" t="s">
        <v>2</v>
      </c>
    </row>
    <row r="3" spans="1:10" ht="15" customHeight="1" x14ac:dyDescent="0.2">
      <c r="A3" s="153" t="s">
        <v>171</v>
      </c>
      <c r="B3" s="147" t="s">
        <v>111</v>
      </c>
      <c r="C3" s="151" t="s">
        <v>4</v>
      </c>
      <c r="D3" s="151"/>
      <c r="E3" s="151"/>
      <c r="F3" s="151"/>
      <c r="G3" s="147" t="s">
        <v>317</v>
      </c>
      <c r="H3" s="147" t="s">
        <v>323</v>
      </c>
      <c r="I3" s="147" t="s">
        <v>327</v>
      </c>
    </row>
    <row r="4" spans="1:10" ht="21" x14ac:dyDescent="0.2">
      <c r="A4" s="154"/>
      <c r="B4" s="147"/>
      <c r="C4" s="4" t="s">
        <v>5</v>
      </c>
      <c r="D4" s="4" t="s">
        <v>6</v>
      </c>
      <c r="E4" s="4" t="s">
        <v>7</v>
      </c>
      <c r="F4" s="4" t="s">
        <v>8</v>
      </c>
      <c r="G4" s="147"/>
      <c r="H4" s="147"/>
      <c r="I4" s="147"/>
    </row>
    <row r="5" spans="1:10" x14ac:dyDescent="0.2">
      <c r="A5" s="10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134">
        <v>9</v>
      </c>
    </row>
    <row r="6" spans="1:10" x14ac:dyDescent="0.2">
      <c r="A6" s="103" t="s">
        <v>9</v>
      </c>
      <c r="B6" s="5" t="s">
        <v>112</v>
      </c>
      <c r="C6" s="6">
        <v>790248886</v>
      </c>
      <c r="D6" s="6">
        <v>78315086</v>
      </c>
      <c r="E6" s="6">
        <v>236151206</v>
      </c>
      <c r="F6" s="6">
        <v>1104715178</v>
      </c>
      <c r="G6" s="6">
        <f>+G7+G8+G9+G10+G11</f>
        <v>1104363280</v>
      </c>
      <c r="H6" s="6">
        <f>+H7+H8+H9+H10+H11</f>
        <v>1159796460</v>
      </c>
      <c r="I6" s="6">
        <f>'9.1 melléklet'!J101+'9.2 kiadás'!I9+'9.3 melléklet'!I98+' 9.4 melléklet'!I100+'9.5 melléklet'!I98+'9.6 melléklet'!I98+'9.7 melléklet'!I100</f>
        <v>1170282599</v>
      </c>
      <c r="J6" s="146"/>
    </row>
    <row r="7" spans="1:10" x14ac:dyDescent="0.2">
      <c r="A7" s="36" t="s">
        <v>234</v>
      </c>
      <c r="B7" s="8" t="s">
        <v>113</v>
      </c>
      <c r="C7" s="9">
        <v>377278147</v>
      </c>
      <c r="D7" s="9">
        <v>11790855</v>
      </c>
      <c r="E7" s="9">
        <v>153979361</v>
      </c>
      <c r="F7" s="9">
        <v>543048363</v>
      </c>
      <c r="G7" s="9">
        <f>+'9.1 melléklet'!H102+'9.2 kiadás'!G10+'9.3 melléklet'!G99+' 9.4 melléklet'!G101+'9.5 melléklet'!G99+'9.6 melléklet'!G99+'9.7 melléklet'!G101</f>
        <v>543048363</v>
      </c>
      <c r="H7" s="9">
        <f>+'9.1 melléklet'!I102+'9.2 kiadás'!H10+'9.3 melléklet'!H99+' 9.4 melléklet'!H101+'9.5 melléklet'!H99+'9.6 melléklet'!H99+'9.7 melléklet'!H101</f>
        <v>543882694</v>
      </c>
      <c r="I7" s="9">
        <f>'9.1 melléklet'!J102+'9.2 kiadás'!I10+'9.3 melléklet'!I99+' 9.4 melléklet'!I101+'9.5 melléklet'!I99+'9.6 melléklet'!I99+'9.7 melléklet'!I101</f>
        <v>510395627</v>
      </c>
      <c r="J7" s="108"/>
    </row>
    <row r="8" spans="1:10" ht="22.5" x14ac:dyDescent="0.2">
      <c r="A8" s="36" t="s">
        <v>295</v>
      </c>
      <c r="B8" s="8" t="s">
        <v>114</v>
      </c>
      <c r="C8" s="9">
        <v>73569239</v>
      </c>
      <c r="D8" s="9">
        <v>2299217</v>
      </c>
      <c r="E8" s="9">
        <v>30161845</v>
      </c>
      <c r="F8" s="9">
        <v>106030301</v>
      </c>
      <c r="G8" s="9">
        <f>+'9.1 melléklet'!H103+'9.2 kiadás'!G11+'9.3 melléklet'!G100+' 9.4 melléklet'!G102+'9.5 melléklet'!G100+'9.6 melléklet'!G100+'9.7 melléklet'!G102</f>
        <v>106030301</v>
      </c>
      <c r="H8" s="9">
        <f>+'9.1 melléklet'!I103+'9.2 kiadás'!H11+'9.3 melléklet'!H100+' 9.4 melléklet'!H102+'9.5 melléklet'!H100+'9.6 melléklet'!H100+'9.7 melléklet'!H102</f>
        <v>106255570</v>
      </c>
      <c r="I8" s="9">
        <f>'9.1 melléklet'!J103+'9.2 kiadás'!I11+'9.3 melléklet'!I100+' 9.4 melléklet'!I102+'9.5 melléklet'!I100+'9.6 melléklet'!I100+'9.7 melléklet'!I102</f>
        <v>105967884</v>
      </c>
      <c r="J8" s="108"/>
    </row>
    <row r="9" spans="1:10" x14ac:dyDescent="0.2">
      <c r="A9" s="36" t="s">
        <v>235</v>
      </c>
      <c r="B9" s="8" t="s">
        <v>115</v>
      </c>
      <c r="C9" s="9">
        <v>291001500</v>
      </c>
      <c r="D9" s="9">
        <v>5506400</v>
      </c>
      <c r="E9" s="9">
        <v>52010000</v>
      </c>
      <c r="F9" s="9">
        <v>348517900</v>
      </c>
      <c r="G9" s="9">
        <f>+'9.1 melléklet'!H104+'9.2 kiadás'!G12+'9.3 melléklet'!G101+' 9.4 melléklet'!G103+'9.5 melléklet'!G101+'9.6 melléklet'!G101+'9.7 melléklet'!G103</f>
        <v>344166001</v>
      </c>
      <c r="H9" s="9">
        <f>+'9.1 melléklet'!I104+'9.2 kiadás'!H12+'9.3 melléklet'!H101+' 9.4 melléklet'!H103+'9.5 melléklet'!H101+'9.6 melléklet'!H101+'9.7 melléklet'!H103</f>
        <v>358296021</v>
      </c>
      <c r="I9" s="9">
        <f>'9.1 melléklet'!J104+'9.2 kiadás'!I12+'9.3 melléklet'!I101+' 9.4 melléklet'!I103+'9.5 melléklet'!I101+'9.6 melléklet'!I101+'9.7 melléklet'!I103</f>
        <v>408131331</v>
      </c>
      <c r="J9" s="108"/>
    </row>
    <row r="10" spans="1:10" x14ac:dyDescent="0.2">
      <c r="A10" s="36" t="s">
        <v>236</v>
      </c>
      <c r="B10" s="8" t="s">
        <v>116</v>
      </c>
      <c r="C10" s="9">
        <v>37400000</v>
      </c>
      <c r="D10" s="10"/>
      <c r="E10" s="10"/>
      <c r="F10" s="9">
        <v>37400000</v>
      </c>
      <c r="G10" s="9">
        <f>+'9.1 melléklet'!H105+'9.2 kiadás'!G13+'9.3 melléklet'!G102+' 9.4 melléklet'!G104+'9.5 melléklet'!G102+'9.6 melléklet'!G102+'9.7 melléklet'!G104</f>
        <v>37400000</v>
      </c>
      <c r="H10" s="9">
        <f>+'9.1 melléklet'!I105+'9.2 kiadás'!H13+'9.3 melléklet'!H102+' 9.4 melléklet'!H104+'9.5 melléklet'!H102+'9.6 melléklet'!H102+'9.7 melléklet'!H104</f>
        <v>37400000</v>
      </c>
      <c r="I10" s="9">
        <f>'9.1 melléklet'!J105+'9.2 kiadás'!I13+'9.3 melléklet'!I102+' 9.4 melléklet'!I104+'9.5 melléklet'!I102+'9.6 melléklet'!I102+'9.7 melléklet'!I104</f>
        <v>38550324</v>
      </c>
      <c r="J10" s="108"/>
    </row>
    <row r="11" spans="1:10" x14ac:dyDescent="0.2">
      <c r="A11" s="36" t="s">
        <v>237</v>
      </c>
      <c r="B11" s="8" t="s">
        <v>117</v>
      </c>
      <c r="C11" s="9">
        <v>11000000</v>
      </c>
      <c r="D11" s="9">
        <v>58718614</v>
      </c>
      <c r="E11" s="10"/>
      <c r="F11" s="9">
        <v>69718614</v>
      </c>
      <c r="G11" s="9">
        <f>+'9.1 melléklet'!H106+'9.2 kiadás'!G14+'9.3 melléklet'!G103+' 9.4 melléklet'!G105+'9.5 melléklet'!G103+'9.6 melléklet'!G103+'9.7 melléklet'!G105-697785726-1</f>
        <v>73718615</v>
      </c>
      <c r="H11" s="9">
        <f>+'9.1 melléklet'!I106+'9.2 kiadás'!H14+'9.3 melléklet'!H103+' 9.4 melléklet'!H105+'9.5 melléklet'!H103+'9.6 melléklet'!H103+'9.7 melléklet'!H105</f>
        <v>113962175</v>
      </c>
      <c r="I11" s="9">
        <f>'9.1 melléklet'!J106+'9.2 kiadás'!I14+'9.3 melléklet'!I103+' 9.4 melléklet'!I105+'9.5 melléklet'!I103+'9.6 melléklet'!I103+'9.7 melléklet'!I105</f>
        <v>107237433</v>
      </c>
      <c r="J11" s="108"/>
    </row>
    <row r="12" spans="1:10" x14ac:dyDescent="0.2">
      <c r="A12" s="36" t="s">
        <v>238</v>
      </c>
      <c r="B12" s="8" t="s">
        <v>118</v>
      </c>
      <c r="C12" s="9">
        <v>11000000</v>
      </c>
      <c r="D12" s="10"/>
      <c r="E12" s="10"/>
      <c r="F12" s="9">
        <v>11000000</v>
      </c>
      <c r="G12" s="9">
        <f>+'9.1 melléklet'!H107+'9.2 kiadás'!G15+'9.3 melléklet'!G104+' 9.4 melléklet'!G106+'9.5 melléklet'!G104+'9.6 melléklet'!G104+'9.7 melléklet'!G106</f>
        <v>11000000</v>
      </c>
      <c r="H12" s="9">
        <f>+'9.1 melléklet'!I107+'9.2 kiadás'!H15+'9.3 melléklet'!H104+' 9.4 melléklet'!H106+'9.5 melléklet'!H104+'9.6 melléklet'!H104+'9.7 melléklet'!H106</f>
        <v>11959771</v>
      </c>
      <c r="I12" s="9">
        <f>'9.1 melléklet'!J107+'9.2 kiadás'!I15+'9.3 melléklet'!I104+' 9.4 melléklet'!I106+'9.5 melléklet'!I104+'9.6 melléklet'!I104+'9.7 melléklet'!I106</f>
        <v>11959771</v>
      </c>
      <c r="J12" s="108"/>
    </row>
    <row r="13" spans="1:10" ht="22.5" x14ac:dyDescent="0.2">
      <c r="A13" s="36" t="s">
        <v>239</v>
      </c>
      <c r="B13" s="8" t="s">
        <v>119</v>
      </c>
      <c r="C13" s="10"/>
      <c r="D13" s="10"/>
      <c r="E13" s="10"/>
      <c r="F13" s="10"/>
      <c r="G13" s="9"/>
      <c r="H13" s="9"/>
      <c r="I13" s="9">
        <f>'9.1 melléklet'!J108+'9.2 kiadás'!I16+'9.3 melléklet'!I105+' 9.4 melléklet'!I107+'9.5 melléklet'!I105+'9.6 melléklet'!I105+'9.7 melléklet'!I107</f>
        <v>0</v>
      </c>
      <c r="J13" s="108"/>
    </row>
    <row r="14" spans="1:10" ht="22.5" x14ac:dyDescent="0.2">
      <c r="A14" s="36" t="s">
        <v>296</v>
      </c>
      <c r="B14" s="8" t="s">
        <v>120</v>
      </c>
      <c r="C14" s="10"/>
      <c r="D14" s="10"/>
      <c r="E14" s="10"/>
      <c r="F14" s="10"/>
      <c r="G14" s="9"/>
      <c r="H14" s="9"/>
      <c r="I14" s="9">
        <f>'9.1 melléklet'!J109+'9.2 kiadás'!I17+'9.3 melléklet'!I106+' 9.4 melléklet'!I108+'9.5 melléklet'!I106+'9.6 melléklet'!I106+'9.7 melléklet'!I108</f>
        <v>0</v>
      </c>
      <c r="J14" s="108"/>
    </row>
    <row r="15" spans="1:10" ht="22.5" x14ac:dyDescent="0.2">
      <c r="A15" s="36" t="s">
        <v>297</v>
      </c>
      <c r="B15" s="8" t="s">
        <v>121</v>
      </c>
      <c r="C15" s="10"/>
      <c r="D15" s="10"/>
      <c r="E15" s="10"/>
      <c r="F15" s="10"/>
      <c r="G15" s="9"/>
      <c r="H15" s="9"/>
      <c r="I15" s="9">
        <f>'9.1 melléklet'!J110+'9.2 kiadás'!I18+'9.3 melléklet'!I107+' 9.4 melléklet'!I109+'9.5 melléklet'!I107+'9.6 melléklet'!I107+'9.7 melléklet'!I109</f>
        <v>0</v>
      </c>
      <c r="J15" s="108"/>
    </row>
    <row r="16" spans="1:10" x14ac:dyDescent="0.2">
      <c r="A16" s="36" t="s">
        <v>298</v>
      </c>
      <c r="B16" s="8" t="s">
        <v>122</v>
      </c>
      <c r="C16" s="10"/>
      <c r="D16" s="10"/>
      <c r="E16" s="10"/>
      <c r="F16" s="10"/>
      <c r="G16" s="9">
        <f>+'9.1 melléklet'!H111+'9.2 kiadás'!G19+'9.3 melléklet'!G108+' 9.4 melléklet'!G110+'9.5 melléklet'!G108+'9.6 melléklet'!G108+'9.7 melléklet'!G110</f>
        <v>697785727</v>
      </c>
      <c r="H16" s="9">
        <f>+'9.1 melléklet'!I111+'9.2 kiadás'!H19+'9.3 melléklet'!H108+' 9.4 melléklet'!H110+'9.5 melléklet'!H108+'9.6 melléklet'!H108+'9.7 melléklet'!H110</f>
        <v>390609</v>
      </c>
      <c r="I16" s="9">
        <f>'9.1 melléklet'!J111+'9.2 kiadás'!I19+'9.3 melléklet'!I108+' 9.4 melléklet'!I110+'9.5 melléklet'!I108+'9.6 melléklet'!I108+'9.7 melléklet'!I110</f>
        <v>2027400</v>
      </c>
      <c r="J16" s="108"/>
    </row>
    <row r="17" spans="1:10" ht="22.5" x14ac:dyDescent="0.2">
      <c r="A17" s="36" t="s">
        <v>299</v>
      </c>
      <c r="B17" s="8" t="s">
        <v>123</v>
      </c>
      <c r="C17" s="10"/>
      <c r="D17" s="10"/>
      <c r="E17" s="10"/>
      <c r="F17" s="10"/>
      <c r="G17" s="9"/>
      <c r="H17" s="9"/>
      <c r="I17" s="9">
        <f>'9.1 melléklet'!J112+'9.2 kiadás'!I20+'9.3 melléklet'!I109+' 9.4 melléklet'!I111+'9.5 melléklet'!I109+'9.6 melléklet'!I109+'9.7 melléklet'!I111</f>
        <v>0</v>
      </c>
      <c r="J17" s="108"/>
    </row>
    <row r="18" spans="1:10" ht="22.5" x14ac:dyDescent="0.2">
      <c r="A18" s="36" t="s">
        <v>300</v>
      </c>
      <c r="B18" s="8" t="s">
        <v>124</v>
      </c>
      <c r="C18" s="10"/>
      <c r="D18" s="10"/>
      <c r="E18" s="10"/>
      <c r="F18" s="10"/>
      <c r="G18" s="9"/>
      <c r="H18" s="9"/>
      <c r="I18" s="9">
        <f>'9.1 melléklet'!J113+'9.2 kiadás'!I21+'9.3 melléklet'!I110+' 9.4 melléklet'!I112+'9.5 melléklet'!I110+'9.6 melléklet'!I110+'9.7 melléklet'!I112</f>
        <v>0</v>
      </c>
      <c r="J18" s="108"/>
    </row>
    <row r="19" spans="1:10" x14ac:dyDescent="0.2">
      <c r="A19" s="36" t="s">
        <v>301</v>
      </c>
      <c r="B19" s="8" t="s">
        <v>125</v>
      </c>
      <c r="C19" s="10"/>
      <c r="D19" s="10"/>
      <c r="E19" s="10"/>
      <c r="F19" s="10"/>
      <c r="G19" s="9"/>
      <c r="H19" s="9"/>
      <c r="I19" s="9">
        <f>'9.1 melléklet'!J114+'9.2 kiadás'!I22+'9.3 melléklet'!I111+' 9.4 melléklet'!I113+'9.5 melléklet'!I111+'9.6 melléklet'!I111+'9.7 melléklet'!I113</f>
        <v>0</v>
      </c>
      <c r="J19" s="108"/>
    </row>
    <row r="20" spans="1:10" x14ac:dyDescent="0.2">
      <c r="A20" s="36" t="s">
        <v>302</v>
      </c>
      <c r="B20" s="8" t="s">
        <v>126</v>
      </c>
      <c r="C20" s="10"/>
      <c r="D20" s="10"/>
      <c r="E20" s="10"/>
      <c r="F20" s="10"/>
      <c r="G20" s="9"/>
      <c r="H20" s="9"/>
      <c r="I20" s="9">
        <f>'9.1 melléklet'!J115+'9.2 kiadás'!I23+'9.3 melléklet'!I112+' 9.4 melléklet'!I114+'9.5 melléklet'!I112+'9.6 melléklet'!I112+'9.7 melléklet'!I114</f>
        <v>31986501</v>
      </c>
      <c r="J20" s="108"/>
    </row>
    <row r="21" spans="1:10" ht="22.5" x14ac:dyDescent="0.2">
      <c r="A21" s="36" t="s">
        <v>303</v>
      </c>
      <c r="B21" s="8" t="s">
        <v>127</v>
      </c>
      <c r="C21" s="10"/>
      <c r="D21" s="9">
        <v>58718614</v>
      </c>
      <c r="E21" s="10"/>
      <c r="F21" s="9">
        <v>58718614</v>
      </c>
      <c r="G21" s="9">
        <f>+'9.1 melléklet'!H116+'9.2 kiadás'!G24+'9.3 melléklet'!G113+' 9.4 melléklet'!G115+'9.5 melléklet'!G113+'9.6 melléklet'!G113+'9.7 melléklet'!G115</f>
        <v>60718614</v>
      </c>
      <c r="H21" s="9">
        <f>+'9.1 melléklet'!I116+'9.2 kiadás'!H24+'9.3 melléklet'!H113+' 9.4 melléklet'!H115+'9.5 melléklet'!H113+'9.6 melléklet'!H113+'9.7 melléklet'!H115</f>
        <v>60218614</v>
      </c>
      <c r="I21" s="9">
        <f>'9.1 melléklet'!J116+'9.2 kiadás'!I24+'9.3 melléklet'!I113+' 9.4 melléklet'!I115+'9.5 melléklet'!I113+'9.6 melléklet'!I113+'9.7 melléklet'!I115</f>
        <v>61263761</v>
      </c>
      <c r="J21" s="108"/>
    </row>
    <row r="22" spans="1:10" ht="21.75" x14ac:dyDescent="0.2">
      <c r="A22" s="103" t="s">
        <v>17</v>
      </c>
      <c r="B22" s="5" t="s">
        <v>128</v>
      </c>
      <c r="C22" s="6">
        <v>5727900</v>
      </c>
      <c r="D22" s="6">
        <v>557461606</v>
      </c>
      <c r="E22" s="6">
        <v>3810000</v>
      </c>
      <c r="F22" s="6">
        <v>566999506</v>
      </c>
      <c r="G22" s="6">
        <f>+'9.1 melléklet'!H117+'9.2 kiadás'!G25+'9.3 melléklet'!G114+' 9.4 melléklet'!G116+'9.5 melléklet'!G114+'9.6 melléklet'!G114+'9.7 melléklet'!G116</f>
        <v>567420301</v>
      </c>
      <c r="H22" s="6">
        <f>+H23+H25+H27+H35</f>
        <v>514899168</v>
      </c>
      <c r="I22" s="6">
        <f>'9.1 melléklet'!J117+'9.2 kiadás'!I25+'9.3 melléklet'!I114+' 9.4 melléklet'!I116+'9.5 melléklet'!I114+'9.6 melléklet'!I114+'9.7 melléklet'!I116</f>
        <v>605053722</v>
      </c>
      <c r="J22" s="146"/>
    </row>
    <row r="23" spans="1:10" x14ac:dyDescent="0.2">
      <c r="A23" s="36" t="s">
        <v>240</v>
      </c>
      <c r="B23" s="8" t="s">
        <v>129</v>
      </c>
      <c r="C23" s="9">
        <v>5727900</v>
      </c>
      <c r="D23" s="9">
        <v>528207483</v>
      </c>
      <c r="E23" s="9">
        <v>3810000</v>
      </c>
      <c r="F23" s="9">
        <v>537745383</v>
      </c>
      <c r="G23" s="9">
        <f>+'9.1 melléklet'!H118+'9.2 kiadás'!G26+'9.3 melléklet'!G115+' 9.4 melléklet'!G117+'9.5 melléklet'!G115+'9.6 melléklet'!G115+'9.7 melléklet'!G117</f>
        <v>537922496</v>
      </c>
      <c r="H23" s="9">
        <f>+'9.1 melléklet'!I118+'9.2 kiadás'!H26+'9.3 melléklet'!H115+' 9.4 melléklet'!H117+'9.5 melléklet'!H115+'9.6 melléklet'!H115+'9.7 melléklet'!H117</f>
        <v>497837994</v>
      </c>
      <c r="I23" s="9">
        <f>'9.1 melléklet'!J118+'9.2 kiadás'!I26+'9.3 melléklet'!I115+' 9.4 melléklet'!I117+'9.5 melléklet'!I115+'9.6 melléklet'!I115+'9.7 melléklet'!I117</f>
        <v>309796051</v>
      </c>
      <c r="J23" s="108"/>
    </row>
    <row r="24" spans="1:10" x14ac:dyDescent="0.2">
      <c r="A24" s="36" t="s">
        <v>241</v>
      </c>
      <c r="B24" s="8" t="s">
        <v>130</v>
      </c>
      <c r="C24" s="10"/>
      <c r="D24" s="10"/>
      <c r="E24" s="10"/>
      <c r="F24" s="10"/>
      <c r="G24" s="9"/>
      <c r="H24" s="9"/>
      <c r="I24" s="9">
        <f>'9.1 melléklet'!J119+'9.2 kiadás'!I27+'9.3 melléklet'!I116+' 9.4 melléklet'!I118+'9.5 melléklet'!I116+'9.6 melléklet'!I116+'9.7 melléklet'!I118</f>
        <v>0</v>
      </c>
      <c r="J24" s="108"/>
    </row>
    <row r="25" spans="1:10" x14ac:dyDescent="0.2">
      <c r="A25" s="36" t="s">
        <v>242</v>
      </c>
      <c r="B25" s="8" t="s">
        <v>131</v>
      </c>
      <c r="C25" s="10"/>
      <c r="D25" s="9">
        <v>23499270</v>
      </c>
      <c r="E25" s="10"/>
      <c r="F25" s="9">
        <v>23499270</v>
      </c>
      <c r="G25" s="9">
        <f>+'9.1 melléklet'!H120+'9.2 kiadás'!G28+'9.3 melléklet'!G117+' 9.4 melléklet'!G119+'9.5 melléklet'!G117+'9.6 melléklet'!G117+'9.7 melléklet'!G119</f>
        <v>23742953</v>
      </c>
      <c r="H25" s="9">
        <f>+'9.1 melléklet'!I120+'9.2 kiadás'!H28+'9.3 melléklet'!H117+' 9.4 melléklet'!H119+'9.5 melléklet'!H117+'9.6 melléklet'!H117+'9.7 melléklet'!H119</f>
        <v>11306322</v>
      </c>
      <c r="I25" s="9">
        <f>'9.1 melléklet'!J120+'9.2 kiadás'!I28+'9.3 melléklet'!I117+' 9.4 melléklet'!I119+'9.5 melléklet'!I117+'9.6 melléklet'!I117+'9.7 melléklet'!I119</f>
        <v>289502819</v>
      </c>
      <c r="J25" s="108"/>
    </row>
    <row r="26" spans="1:10" x14ac:dyDescent="0.2">
      <c r="A26" s="36" t="s">
        <v>243</v>
      </c>
      <c r="B26" s="8" t="s">
        <v>132</v>
      </c>
      <c r="C26" s="10"/>
      <c r="D26" s="10"/>
      <c r="E26" s="10"/>
      <c r="F26" s="10"/>
      <c r="G26" s="9"/>
      <c r="H26" s="9"/>
      <c r="I26" s="9">
        <f>'9.1 melléklet'!J121+'9.2 kiadás'!I29+'9.3 melléklet'!I118+' 9.4 melléklet'!I120+'9.5 melléklet'!I118+'9.6 melléklet'!I118+'9.7 melléklet'!I120</f>
        <v>0</v>
      </c>
      <c r="J26" s="108"/>
    </row>
    <row r="27" spans="1:10" x14ac:dyDescent="0.2">
      <c r="A27" s="36" t="s">
        <v>244</v>
      </c>
      <c r="B27" s="8" t="s">
        <v>133</v>
      </c>
      <c r="C27" s="10"/>
      <c r="D27" s="9">
        <v>5754852</v>
      </c>
      <c r="E27" s="10"/>
      <c r="F27" s="9">
        <v>5754852</v>
      </c>
      <c r="G27" s="9">
        <f>+'9.1 melléklet'!H122+'9.2 kiadás'!G30+'9.3 melléklet'!G119+' 9.4 melléklet'!G121+'9.5 melléklet'!G119+'9.6 melléklet'!G119+'9.7 melléklet'!G121</f>
        <v>5754852</v>
      </c>
      <c r="H27" s="9">
        <f>+'9.1 melléklet'!I122+'9.2 kiadás'!H30+'9.3 melléklet'!H119+' 9.4 melléklet'!H121+'9.5 melléklet'!H119+'9.6 melléklet'!H119+'9.7 melléklet'!H121</f>
        <v>5754852</v>
      </c>
      <c r="I27" s="9">
        <f>'9.1 melléklet'!J122+'9.2 kiadás'!I30+'9.3 melléklet'!I119+' 9.4 melléklet'!I121+'9.5 melléklet'!I119+'9.6 melléklet'!I119+'9.7 melléklet'!I121</f>
        <v>5754852</v>
      </c>
      <c r="J27" s="108"/>
    </row>
    <row r="28" spans="1:10" ht="22.5" x14ac:dyDescent="0.2">
      <c r="A28" s="36" t="s">
        <v>245</v>
      </c>
      <c r="B28" s="8" t="s">
        <v>134</v>
      </c>
      <c r="C28" s="10"/>
      <c r="D28" s="10"/>
      <c r="E28" s="10"/>
      <c r="F28" s="10"/>
      <c r="G28" s="9"/>
      <c r="H28" s="9"/>
      <c r="I28" s="9">
        <f>'9.1 melléklet'!J123+'9.2 kiadás'!I31+'9.3 melléklet'!I120+' 9.4 melléklet'!I122+'9.5 melléklet'!I120+'9.6 melléklet'!I120+'9.7 melléklet'!I122</f>
        <v>0</v>
      </c>
      <c r="J28" s="108"/>
    </row>
    <row r="29" spans="1:10" ht="22.5" x14ac:dyDescent="0.2">
      <c r="A29" s="36" t="s">
        <v>304</v>
      </c>
      <c r="B29" s="8" t="s">
        <v>135</v>
      </c>
      <c r="C29" s="10"/>
      <c r="D29" s="10"/>
      <c r="E29" s="10"/>
      <c r="F29" s="10"/>
      <c r="G29" s="9"/>
      <c r="H29" s="9"/>
      <c r="I29" s="9">
        <f>'9.1 melléklet'!J124+'9.2 kiadás'!I32+'9.3 melléklet'!I121+' 9.4 melléklet'!I123+'9.5 melléklet'!I121+'9.6 melléklet'!I121+'9.7 melléklet'!I123</f>
        <v>0</v>
      </c>
      <c r="J29" s="108"/>
    </row>
    <row r="30" spans="1:10" ht="22.5" x14ac:dyDescent="0.2">
      <c r="A30" s="36" t="s">
        <v>305</v>
      </c>
      <c r="B30" s="8" t="s">
        <v>121</v>
      </c>
      <c r="C30" s="10"/>
      <c r="D30" s="10"/>
      <c r="E30" s="10"/>
      <c r="F30" s="10"/>
      <c r="G30" s="9"/>
      <c r="H30" s="9"/>
      <c r="I30" s="9">
        <f>'9.1 melléklet'!J125+'9.2 kiadás'!I33+'9.3 melléklet'!I122+' 9.4 melléklet'!I124+'9.5 melléklet'!I122+'9.6 melléklet'!I122+'9.7 melléklet'!I124</f>
        <v>0</v>
      </c>
      <c r="J30" s="108"/>
    </row>
    <row r="31" spans="1:10" ht="22.5" x14ac:dyDescent="0.2">
      <c r="A31" s="36" t="s">
        <v>306</v>
      </c>
      <c r="B31" s="8" t="s">
        <v>136</v>
      </c>
      <c r="C31" s="10"/>
      <c r="D31" s="10"/>
      <c r="E31" s="10"/>
      <c r="F31" s="10"/>
      <c r="G31" s="9"/>
      <c r="H31" s="9"/>
      <c r="I31" s="9">
        <f>'9.1 melléklet'!J126+'9.2 kiadás'!I34+'9.3 melléklet'!I123+' 9.4 melléklet'!I125+'9.5 melléklet'!I123+'9.6 melléklet'!I123+'9.7 melléklet'!I125</f>
        <v>0</v>
      </c>
      <c r="J31" s="108"/>
    </row>
    <row r="32" spans="1:10" ht="22.5" x14ac:dyDescent="0.2">
      <c r="A32" s="36" t="s">
        <v>307</v>
      </c>
      <c r="B32" s="8" t="s">
        <v>137</v>
      </c>
      <c r="C32" s="10"/>
      <c r="D32" s="10"/>
      <c r="E32" s="10"/>
      <c r="F32" s="10"/>
      <c r="G32" s="9"/>
      <c r="H32" s="9"/>
      <c r="I32" s="9">
        <f>'9.1 melléklet'!J127+'9.2 kiadás'!I35+'9.3 melléklet'!I124+' 9.4 melléklet'!I126+'9.5 melléklet'!I124+'9.6 melléklet'!I124+'9.7 melléklet'!I126</f>
        <v>0</v>
      </c>
      <c r="J32" s="108"/>
    </row>
    <row r="33" spans="1:10" ht="22.5" x14ac:dyDescent="0.2">
      <c r="A33" s="36" t="s">
        <v>308</v>
      </c>
      <c r="B33" s="8" t="s">
        <v>124</v>
      </c>
      <c r="C33" s="10"/>
      <c r="D33" s="10"/>
      <c r="E33" s="10"/>
      <c r="F33" s="10"/>
      <c r="G33" s="9"/>
      <c r="H33" s="9"/>
      <c r="I33" s="9">
        <f>'9.1 melléklet'!J128+'9.2 kiadás'!I36+'9.3 melléklet'!I125+' 9.4 melléklet'!I127+'9.5 melléklet'!I125+'9.6 melléklet'!I125+'9.7 melléklet'!I127</f>
        <v>0</v>
      </c>
      <c r="J33" s="108"/>
    </row>
    <row r="34" spans="1:10" x14ac:dyDescent="0.2">
      <c r="A34" s="36" t="s">
        <v>309</v>
      </c>
      <c r="B34" s="8" t="s">
        <v>138</v>
      </c>
      <c r="C34" s="10"/>
      <c r="D34" s="10"/>
      <c r="E34" s="10"/>
      <c r="F34" s="10"/>
      <c r="G34" s="9"/>
      <c r="H34" s="9"/>
      <c r="I34" s="9">
        <f>'9.1 melléklet'!J129+'9.2 kiadás'!I37+'9.3 melléklet'!I126+' 9.4 melléklet'!I128+'9.5 melléklet'!I126+'9.6 melléklet'!I126+'9.7 melléklet'!I128</f>
        <v>0</v>
      </c>
      <c r="J34" s="108"/>
    </row>
    <row r="35" spans="1:10" ht="22.5" x14ac:dyDescent="0.2">
      <c r="A35" s="36" t="s">
        <v>310</v>
      </c>
      <c r="B35" s="8" t="s">
        <v>139</v>
      </c>
      <c r="C35" s="10"/>
      <c r="D35" s="9">
        <v>5754852</v>
      </c>
      <c r="E35" s="10"/>
      <c r="F35" s="9">
        <v>5754852</v>
      </c>
      <c r="G35" s="9">
        <f>+'9.1 melléklet'!H130+'9.2 kiadás'!G38+'9.3 melléklet'!G127+' 9.4 melléklet'!G129+'9.5 melléklet'!G127+'9.6 melléklet'!G127+'9.7 melléklet'!G129</f>
        <v>5754852</v>
      </c>
      <c r="H35" s="9"/>
      <c r="I35" s="9">
        <f>'9.1 melléklet'!J130+'9.2 kiadás'!I38+'9.3 melléklet'!I127+' 9.4 melléklet'!I129+'9.5 melléklet'!I127+'9.6 melléklet'!I127+'9.7 melléklet'!I129</f>
        <v>5754852</v>
      </c>
      <c r="J35" s="108"/>
    </row>
    <row r="36" spans="1:10" x14ac:dyDescent="0.2">
      <c r="A36" s="103" t="s">
        <v>25</v>
      </c>
      <c r="B36" s="5" t="s">
        <v>140</v>
      </c>
      <c r="C36" s="7"/>
      <c r="D36" s="6">
        <v>33556780</v>
      </c>
      <c r="E36" s="7"/>
      <c r="F36" s="6">
        <v>33556780</v>
      </c>
      <c r="G36" s="6">
        <f>+'9.1 melléklet'!H131+'9.2 kiadás'!G39+'9.3 melléklet'!G128+' 9.4 melléklet'!G130+'9.5 melléklet'!G128+'9.6 melléklet'!G128+'9.7 melléklet'!G130</f>
        <v>39919095</v>
      </c>
      <c r="H36" s="6"/>
      <c r="I36" s="6">
        <f>'9.1 melléklet'!J131+'9.2 kiadás'!I39+'9.3 melléklet'!I128+' 9.4 melléklet'!I130+'9.5 melléklet'!I128+'9.6 melléklet'!I128+'9.7 melléklet'!I130</f>
        <v>0</v>
      </c>
      <c r="J36" s="108"/>
    </row>
    <row r="37" spans="1:10" x14ac:dyDescent="0.2">
      <c r="A37" s="36" t="s">
        <v>246</v>
      </c>
      <c r="B37" s="8" t="s">
        <v>141</v>
      </c>
      <c r="C37" s="10"/>
      <c r="D37" s="9">
        <v>33556780</v>
      </c>
      <c r="E37" s="10"/>
      <c r="F37" s="9">
        <v>33556780</v>
      </c>
      <c r="G37" s="9">
        <f>+'9.1 melléklet'!H132</f>
        <v>39019095</v>
      </c>
      <c r="H37" s="9"/>
      <c r="I37" s="9">
        <f>'9.1 melléklet'!J132+'9.2 kiadás'!I40+'9.3 melléklet'!I129+' 9.4 melléklet'!I131+'9.5 melléklet'!I129+'9.6 melléklet'!I129+'9.7 melléklet'!I131</f>
        <v>0</v>
      </c>
      <c r="J37" s="108"/>
    </row>
    <row r="38" spans="1:10" x14ac:dyDescent="0.2">
      <c r="A38" s="36" t="s">
        <v>247</v>
      </c>
      <c r="B38" s="8" t="s">
        <v>142</v>
      </c>
      <c r="C38" s="10"/>
      <c r="D38" s="10"/>
      <c r="E38" s="10"/>
      <c r="F38" s="10"/>
      <c r="G38" s="9">
        <f>+'9.1 melléklet'!H133</f>
        <v>900000</v>
      </c>
      <c r="H38" s="9"/>
      <c r="I38" s="9">
        <f>'9.1 melléklet'!J133+'9.2 kiadás'!I41+'9.3 melléklet'!I130+' 9.4 melléklet'!I132+'9.5 melléklet'!I130+'9.6 melléklet'!I130+'9.7 melléklet'!I132</f>
        <v>0</v>
      </c>
      <c r="J38" s="108"/>
    </row>
    <row r="39" spans="1:10" ht="21" x14ac:dyDescent="0.2">
      <c r="A39" s="103" t="s">
        <v>143</v>
      </c>
      <c r="B39" s="5" t="s">
        <v>144</v>
      </c>
      <c r="C39" s="6">
        <v>795976786</v>
      </c>
      <c r="D39" s="6">
        <v>669333472</v>
      </c>
      <c r="E39" s="6">
        <v>239961206</v>
      </c>
      <c r="F39" s="6">
        <v>1705271464</v>
      </c>
      <c r="G39" s="6">
        <f>+G6+G22+G36</f>
        <v>1711702676</v>
      </c>
      <c r="H39" s="6">
        <f>+H22+H6</f>
        <v>1674695628</v>
      </c>
      <c r="I39" s="6">
        <f>'9.1 melléklet'!J134+'9.2 kiadás'!I42+'9.3 melléklet'!I131+' 9.4 melléklet'!I133+'9.5 melléklet'!I131+'9.6 melléklet'!I131+'9.7 melléklet'!I133</f>
        <v>1775336321</v>
      </c>
      <c r="J39" s="108"/>
    </row>
    <row r="40" spans="1:10" ht="21" x14ac:dyDescent="0.2">
      <c r="A40" s="103" t="s">
        <v>41</v>
      </c>
      <c r="B40" s="5" t="s">
        <v>145</v>
      </c>
      <c r="C40" s="7"/>
      <c r="D40" s="7"/>
      <c r="E40" s="7"/>
      <c r="F40" s="7"/>
      <c r="G40" s="6"/>
      <c r="H40" s="9"/>
      <c r="I40" s="9">
        <f>'9.1 melléklet'!J135+'9.2 kiadás'!I43+'9.3 melléklet'!I132+' 9.4 melléklet'!I134+'9.5 melléklet'!I132+'9.6 melléklet'!I132+'9.7 melléklet'!I134</f>
        <v>0</v>
      </c>
      <c r="J40" s="108"/>
    </row>
    <row r="41" spans="1:10" x14ac:dyDescent="0.2">
      <c r="A41" s="36" t="s">
        <v>258</v>
      </c>
      <c r="B41" s="8" t="s">
        <v>146</v>
      </c>
      <c r="C41" s="10"/>
      <c r="D41" s="10"/>
      <c r="E41" s="10"/>
      <c r="F41" s="10"/>
      <c r="G41" s="6"/>
      <c r="H41" s="9"/>
      <c r="I41" s="9">
        <f>'9.1 melléklet'!J136+'9.2 kiadás'!I44+'9.3 melléklet'!I133+' 9.4 melléklet'!I135+'9.5 melléklet'!I133+'9.6 melléklet'!I133+'9.7 melléklet'!I135</f>
        <v>0</v>
      </c>
      <c r="J41" s="108"/>
    </row>
    <row r="42" spans="1:10" ht="22.5" x14ac:dyDescent="0.2">
      <c r="A42" s="36" t="s">
        <v>259</v>
      </c>
      <c r="B42" s="8" t="s">
        <v>147</v>
      </c>
      <c r="C42" s="10"/>
      <c r="D42" s="10"/>
      <c r="E42" s="10"/>
      <c r="F42" s="10"/>
      <c r="G42" s="6"/>
      <c r="H42" s="9"/>
      <c r="I42" s="9">
        <f>'9.1 melléklet'!J137+'9.2 kiadás'!I45+'9.3 melléklet'!I134+' 9.4 melléklet'!I136+'9.5 melléklet'!I134+'9.6 melléklet'!I134+'9.7 melléklet'!I136</f>
        <v>0</v>
      </c>
      <c r="J42" s="108"/>
    </row>
    <row r="43" spans="1:10" x14ac:dyDescent="0.2">
      <c r="A43" s="36" t="s">
        <v>260</v>
      </c>
      <c r="B43" s="8" t="s">
        <v>148</v>
      </c>
      <c r="C43" s="10"/>
      <c r="D43" s="10"/>
      <c r="E43" s="10"/>
      <c r="F43" s="10"/>
      <c r="G43" s="6"/>
      <c r="H43" s="9"/>
      <c r="I43" s="9">
        <f>'9.1 melléklet'!J138+'9.2 kiadás'!I46+'9.3 melléklet'!I135+' 9.4 melléklet'!I137+'9.5 melléklet'!I135+'9.6 melléklet'!I135+'9.7 melléklet'!I137</f>
        <v>0</v>
      </c>
      <c r="J43" s="108"/>
    </row>
    <row r="44" spans="1:10" ht="21" x14ac:dyDescent="0.2">
      <c r="A44" s="103" t="s">
        <v>53</v>
      </c>
      <c r="B44" s="5" t="s">
        <v>149</v>
      </c>
      <c r="C44" s="7"/>
      <c r="D44" s="7"/>
      <c r="E44" s="7"/>
      <c r="F44" s="7"/>
      <c r="G44" s="6"/>
      <c r="H44" s="9"/>
      <c r="I44" s="9">
        <f>'9.1 melléklet'!J139+'9.2 kiadás'!I47+'9.3 melléklet'!I136+' 9.4 melléklet'!I138+'9.5 melléklet'!I136+'9.6 melléklet'!I136+'9.7 melléklet'!I138</f>
        <v>0</v>
      </c>
      <c r="J44" s="108"/>
    </row>
    <row r="45" spans="1:10" x14ac:dyDescent="0.2">
      <c r="A45" s="36" t="s">
        <v>268</v>
      </c>
      <c r="B45" s="8" t="s">
        <v>150</v>
      </c>
      <c r="C45" s="10"/>
      <c r="D45" s="10"/>
      <c r="E45" s="10"/>
      <c r="F45" s="10"/>
      <c r="G45" s="6"/>
      <c r="H45" s="9"/>
      <c r="I45" s="9">
        <f>'9.1 melléklet'!J140+'9.2 kiadás'!I48+'9.3 melléklet'!I137+' 9.4 melléklet'!I139+'9.5 melléklet'!I137+'9.6 melléklet'!I137+'9.7 melléklet'!I139</f>
        <v>0</v>
      </c>
      <c r="J45" s="108"/>
    </row>
    <row r="46" spans="1:10" x14ac:dyDescent="0.2">
      <c r="A46" s="36" t="s">
        <v>269</v>
      </c>
      <c r="B46" s="8" t="s">
        <v>151</v>
      </c>
      <c r="C46" s="10"/>
      <c r="D46" s="10"/>
      <c r="E46" s="10"/>
      <c r="F46" s="10"/>
      <c r="G46" s="6"/>
      <c r="H46" s="9"/>
      <c r="I46" s="9">
        <f>'9.1 melléklet'!J141+'9.2 kiadás'!I49+'9.3 melléklet'!I138+' 9.4 melléklet'!I140+'9.5 melléklet'!I138+'9.6 melléklet'!I138+'9.7 melléklet'!I140</f>
        <v>0</v>
      </c>
      <c r="J46" s="108"/>
    </row>
    <row r="47" spans="1:10" x14ac:dyDescent="0.2">
      <c r="A47" s="36" t="s">
        <v>270</v>
      </c>
      <c r="B47" s="8" t="s">
        <v>152</v>
      </c>
      <c r="C47" s="10"/>
      <c r="D47" s="10"/>
      <c r="E47" s="10"/>
      <c r="F47" s="10"/>
      <c r="G47" s="6"/>
      <c r="H47" s="9"/>
      <c r="I47" s="9">
        <f>'9.1 melléklet'!J142+'9.2 kiadás'!I50+'9.3 melléklet'!I139+' 9.4 melléklet'!I141+'9.5 melléklet'!I139+'9.6 melléklet'!I139+'9.7 melléklet'!I141</f>
        <v>0</v>
      </c>
      <c r="J47" s="108"/>
    </row>
    <row r="48" spans="1:10" x14ac:dyDescent="0.2">
      <c r="A48" s="36" t="s">
        <v>271</v>
      </c>
      <c r="B48" s="8" t="s">
        <v>153</v>
      </c>
      <c r="C48" s="10"/>
      <c r="D48" s="10"/>
      <c r="E48" s="10"/>
      <c r="F48" s="10"/>
      <c r="G48" s="6"/>
      <c r="H48" s="9"/>
      <c r="I48" s="9">
        <f>'9.1 melléklet'!J143+'9.2 kiadás'!I51+'9.3 melléklet'!I140+' 9.4 melléklet'!I142+'9.5 melléklet'!I140+'9.6 melléklet'!I140+'9.7 melléklet'!I142</f>
        <v>0</v>
      </c>
      <c r="J48" s="108"/>
    </row>
    <row r="49" spans="1:10" ht="21" x14ac:dyDescent="0.2">
      <c r="A49" s="103" t="s">
        <v>154</v>
      </c>
      <c r="B49" s="5" t="s">
        <v>155</v>
      </c>
      <c r="C49" s="6">
        <v>21261195</v>
      </c>
      <c r="D49" s="7"/>
      <c r="E49" s="7"/>
      <c r="F49" s="6">
        <v>21261195</v>
      </c>
      <c r="G49" s="6">
        <f>+G51+G54</f>
        <v>21261195</v>
      </c>
      <c r="H49" s="6">
        <f>+H51+H54</f>
        <v>21848334</v>
      </c>
      <c r="I49" s="6">
        <f>'9.1 melléklet'!J144+'9.2 kiadás'!I52+'9.3 melléklet'!I141+' 9.4 melléklet'!I143+'9.5 melléklet'!I141+'9.6 melléklet'!I141+'9.7 melléklet'!I143</f>
        <v>684722916</v>
      </c>
      <c r="J49" s="108"/>
    </row>
    <row r="50" spans="1:10" ht="22.5" x14ac:dyDescent="0.2">
      <c r="A50" s="36" t="s">
        <v>273</v>
      </c>
      <c r="B50" s="8" t="s">
        <v>156</v>
      </c>
      <c r="C50" s="10"/>
      <c r="D50" s="10"/>
      <c r="E50" s="10"/>
      <c r="F50" s="10"/>
      <c r="G50" s="6"/>
      <c r="H50" s="9"/>
      <c r="I50" s="9">
        <f>'9.1 melléklet'!J145+'9.2 kiadás'!I53+'9.3 melléklet'!I142+' 9.4 melléklet'!I144+'9.5 melléklet'!I142+'9.6 melléklet'!I142+'9.7 melléklet'!I144</f>
        <v>0</v>
      </c>
      <c r="J50" s="108"/>
    </row>
    <row r="51" spans="1:10" ht="22.5" x14ac:dyDescent="0.2">
      <c r="A51" s="36" t="s">
        <v>274</v>
      </c>
      <c r="B51" s="8" t="s">
        <v>157</v>
      </c>
      <c r="C51" s="9">
        <v>21261195</v>
      </c>
      <c r="D51" s="10"/>
      <c r="E51" s="10"/>
      <c r="F51" s="9">
        <v>21261195</v>
      </c>
      <c r="G51" s="9">
        <f>+'9.1 melléklet'!H146</f>
        <v>21261195</v>
      </c>
      <c r="H51" s="9">
        <f>+'9.1 melléklet'!I146</f>
        <v>21848334</v>
      </c>
      <c r="I51" s="9">
        <f>'9.1 melléklet'!J146+'9.2 kiadás'!I54+'9.3 melléklet'!I143+' 9.4 melléklet'!I145+'9.5 melléklet'!I143+'9.6 melléklet'!I143+'9.7 melléklet'!I145</f>
        <v>21848334</v>
      </c>
      <c r="J51" s="108"/>
    </row>
    <row r="52" spans="1:10" x14ac:dyDescent="0.2">
      <c r="A52" s="36" t="s">
        <v>275</v>
      </c>
      <c r="B52" s="8" t="s">
        <v>158</v>
      </c>
      <c r="C52" s="10"/>
      <c r="D52" s="10"/>
      <c r="E52" s="10"/>
      <c r="F52" s="10"/>
      <c r="G52" s="6"/>
      <c r="H52" s="9"/>
      <c r="I52" s="9">
        <f>'9.1 melléklet'!J147+'9.2 kiadás'!I55+'9.3 melléklet'!I144+' 9.4 melléklet'!I146+'9.5 melléklet'!I144+'9.6 melléklet'!I144+'9.7 melléklet'!I146</f>
        <v>0</v>
      </c>
      <c r="J52" s="108"/>
    </row>
    <row r="53" spans="1:10" x14ac:dyDescent="0.2">
      <c r="A53" s="36" t="s">
        <v>276</v>
      </c>
      <c r="B53" s="8" t="s">
        <v>159</v>
      </c>
      <c r="C53" s="10"/>
      <c r="D53" s="10"/>
      <c r="E53" s="10"/>
      <c r="F53" s="10"/>
      <c r="G53" s="6"/>
      <c r="H53" s="9"/>
      <c r="I53" s="9">
        <f>'9.1 melléklet'!J148+'9.2 kiadás'!I56+'9.3 melléklet'!I145+' 9.4 melléklet'!I147+'9.5 melléklet'!I145+'9.6 melléklet'!I145+'9.7 melléklet'!I147</f>
        <v>0</v>
      </c>
      <c r="J53" s="108"/>
    </row>
    <row r="54" spans="1:10" x14ac:dyDescent="0.2">
      <c r="A54" s="36" t="s">
        <v>311</v>
      </c>
      <c r="B54" s="39" t="s">
        <v>209</v>
      </c>
      <c r="C54" s="10"/>
      <c r="D54" s="10"/>
      <c r="E54" s="10"/>
      <c r="F54" s="10"/>
      <c r="G54" s="9"/>
      <c r="H54" s="9"/>
      <c r="I54" s="9">
        <f>'9.1 melléklet'!J149+'9.2 kiadás'!I57+'9.3 melléklet'!I146+' 9.4 melléklet'!I148+'9.5 melléklet'!I146+'9.6 melléklet'!I146+'9.7 melléklet'!I148</f>
        <v>662874582</v>
      </c>
      <c r="J54" s="108"/>
    </row>
    <row r="55" spans="1:10" ht="21" x14ac:dyDescent="0.2">
      <c r="A55" s="103" t="s">
        <v>66</v>
      </c>
      <c r="B55" s="5" t="s">
        <v>160</v>
      </c>
      <c r="C55" s="7"/>
      <c r="D55" s="7"/>
      <c r="E55" s="7"/>
      <c r="F55" s="7"/>
      <c r="G55" s="6"/>
      <c r="H55" s="9"/>
      <c r="I55" s="9">
        <f>'9.1 melléklet'!J150+'9.2 kiadás'!I58+'9.3 melléklet'!I147+' 9.4 melléklet'!I149+'9.5 melléklet'!I147+'9.6 melléklet'!I147+'9.7 melléklet'!I149</f>
        <v>0</v>
      </c>
      <c r="J55" s="108"/>
    </row>
    <row r="56" spans="1:10" x14ac:dyDescent="0.2">
      <c r="A56" s="36" t="s">
        <v>277</v>
      </c>
      <c r="B56" s="8" t="s">
        <v>161</v>
      </c>
      <c r="C56" s="10"/>
      <c r="D56" s="10"/>
      <c r="E56" s="10"/>
      <c r="F56" s="10"/>
      <c r="G56" s="6"/>
      <c r="H56" s="9"/>
      <c r="I56" s="9">
        <f>'9.1 melléklet'!J151+'9.2 kiadás'!I59+'9.3 melléklet'!I148+' 9.4 melléklet'!I150+'9.5 melléklet'!I148+'9.6 melléklet'!I148+'9.7 melléklet'!I150</f>
        <v>0</v>
      </c>
      <c r="J56" s="108"/>
    </row>
    <row r="57" spans="1:10" x14ac:dyDescent="0.2">
      <c r="A57" s="36" t="s">
        <v>278</v>
      </c>
      <c r="B57" s="8" t="s">
        <v>162</v>
      </c>
      <c r="C57" s="10"/>
      <c r="D57" s="10"/>
      <c r="E57" s="10"/>
      <c r="F57" s="10"/>
      <c r="G57" s="6"/>
      <c r="H57" s="9"/>
      <c r="I57" s="9">
        <f>'9.1 melléklet'!J152+'9.2 kiadás'!I60+'9.3 melléklet'!I149+' 9.4 melléklet'!I151+'9.5 melléklet'!I149+'9.6 melléklet'!I149+'9.7 melléklet'!I151</f>
        <v>0</v>
      </c>
      <c r="J57" s="108"/>
    </row>
    <row r="58" spans="1:10" x14ac:dyDescent="0.2">
      <c r="A58" s="36" t="s">
        <v>279</v>
      </c>
      <c r="B58" s="8" t="s">
        <v>163</v>
      </c>
      <c r="C58" s="10"/>
      <c r="D58" s="10"/>
      <c r="E58" s="10"/>
      <c r="F58" s="10"/>
      <c r="G58" s="6"/>
      <c r="H58" s="9"/>
      <c r="I58" s="9">
        <f>'9.1 melléklet'!J153+'9.2 kiadás'!I61+'9.3 melléklet'!I150+' 9.4 melléklet'!I152+'9.5 melléklet'!I150+'9.6 melléklet'!I150+'9.7 melléklet'!I152</f>
        <v>0</v>
      </c>
      <c r="J58" s="108"/>
    </row>
    <row r="59" spans="1:10" x14ac:dyDescent="0.2">
      <c r="A59" s="36" t="s">
        <v>280</v>
      </c>
      <c r="B59" s="8" t="s">
        <v>164</v>
      </c>
      <c r="C59" s="10"/>
      <c r="D59" s="10"/>
      <c r="E59" s="10"/>
      <c r="F59" s="10"/>
      <c r="G59" s="6"/>
      <c r="H59" s="9"/>
      <c r="I59" s="9">
        <f>'9.1 melléklet'!J154+'9.2 kiadás'!I62+'9.3 melléklet'!I151+' 9.4 melléklet'!I153+'9.5 melléklet'!I151+'9.6 melléklet'!I151+'9.7 melléklet'!I153</f>
        <v>0</v>
      </c>
      <c r="J59" s="108"/>
    </row>
    <row r="60" spans="1:10" ht="21" x14ac:dyDescent="0.2">
      <c r="A60" s="103" t="s">
        <v>72</v>
      </c>
      <c r="B60" s="5" t="s">
        <v>165</v>
      </c>
      <c r="C60" s="6">
        <v>21261195</v>
      </c>
      <c r="D60" s="7"/>
      <c r="E60" s="7"/>
      <c r="F60" s="6">
        <v>21261195</v>
      </c>
      <c r="G60" s="6">
        <f>+G49</f>
        <v>21261195</v>
      </c>
      <c r="H60" s="6">
        <f>+H49</f>
        <v>21848334</v>
      </c>
      <c r="I60" s="6">
        <f>'9.1 melléklet'!J155+'9.2 kiadás'!I62+'9.3 melléklet'!I151+' 9.4 melléklet'!I153+'9.5 melléklet'!I151+'9.6 melléklet'!I151+'9.7 melléklet'!I153</f>
        <v>684722916</v>
      </c>
      <c r="J60" s="108"/>
    </row>
    <row r="61" spans="1:10" x14ac:dyDescent="0.2">
      <c r="A61" s="103" t="s">
        <v>166</v>
      </c>
      <c r="B61" s="5" t="s">
        <v>167</v>
      </c>
      <c r="C61" s="6">
        <v>817237981</v>
      </c>
      <c r="D61" s="6">
        <v>669333472</v>
      </c>
      <c r="E61" s="6">
        <v>239961206</v>
      </c>
      <c r="F61" s="6">
        <v>1726532659</v>
      </c>
      <c r="G61" s="6">
        <f>+G60+G39</f>
        <v>1732963871</v>
      </c>
      <c r="H61" s="6">
        <f>+H39+H60</f>
        <v>1696543962</v>
      </c>
      <c r="I61" s="6">
        <f>'9.1 melléklet'!J156+'9.2 kiadás'!I63+'9.3 melléklet'!I152+' 9.4 melléklet'!I154+'9.5 melléklet'!I152+'9.6 melléklet'!I152+'9.7 melléklet'!I154</f>
        <v>2460059237</v>
      </c>
      <c r="J61" s="108"/>
    </row>
    <row r="62" spans="1:10" x14ac:dyDescent="0.2">
      <c r="H62" s="108"/>
    </row>
    <row r="63" spans="1:10" x14ac:dyDescent="0.2">
      <c r="H63" s="108"/>
    </row>
  </sheetData>
  <mergeCells count="8">
    <mergeCell ref="I3:I4"/>
    <mergeCell ref="A1:H1"/>
    <mergeCell ref="H3:H4"/>
    <mergeCell ref="B3:B4"/>
    <mergeCell ref="C3:F3"/>
    <mergeCell ref="G3:G4"/>
    <mergeCell ref="A2:G2"/>
    <mergeCell ref="A3:A4"/>
  </mergeCells>
  <pageMargins left="0.7" right="0.7" top="0.75" bottom="0.75" header="0.3" footer="0.3"/>
  <pageSetup paperSize="9" scale="7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3"/>
  <sheetViews>
    <sheetView topLeftCell="A148" zoomScaleNormal="100" workbookViewId="0">
      <selection activeCell="G163" sqref="G163"/>
    </sheetView>
  </sheetViews>
  <sheetFormatPr defaultRowHeight="15" x14ac:dyDescent="0.25"/>
  <cols>
    <col min="1" max="1" width="7.140625" style="63" customWidth="1"/>
    <col min="2" max="2" width="9.140625" style="63" hidden="1" customWidth="1"/>
    <col min="3" max="3" width="28" style="64" customWidth="1"/>
    <col min="4" max="4" width="18.85546875" hidden="1" customWidth="1"/>
    <col min="5" max="5" width="12.85546875" hidden="1" customWidth="1"/>
    <col min="6" max="6" width="14.28515625" hidden="1" customWidth="1"/>
    <col min="7" max="7" width="15.42578125" customWidth="1"/>
    <col min="8" max="8" width="17" style="23" customWidth="1"/>
    <col min="9" max="10" width="14.28515625" style="23" customWidth="1"/>
  </cols>
  <sheetData>
    <row r="2" spans="1:10" ht="15" customHeight="1" x14ac:dyDescent="0.25">
      <c r="A2" s="157" t="s">
        <v>172</v>
      </c>
      <c r="B2" s="157"/>
      <c r="C2" s="157"/>
      <c r="D2" s="157"/>
      <c r="E2" s="157"/>
      <c r="F2" s="157"/>
      <c r="G2" s="157"/>
      <c r="H2" s="157"/>
      <c r="I2" s="157"/>
      <c r="J2" s="133"/>
    </row>
    <row r="3" spans="1:10" x14ac:dyDescent="0.25">
      <c r="A3" s="170" t="s">
        <v>170</v>
      </c>
      <c r="B3" s="170"/>
      <c r="C3" s="165" t="s">
        <v>173</v>
      </c>
      <c r="D3" s="166"/>
      <c r="E3" s="166"/>
      <c r="F3" s="166"/>
      <c r="G3" s="166"/>
      <c r="H3" s="166"/>
      <c r="I3" s="166"/>
      <c r="J3" s="167"/>
    </row>
    <row r="4" spans="1:10" x14ac:dyDescent="0.25">
      <c r="A4" s="170" t="s">
        <v>174</v>
      </c>
      <c r="B4" s="170"/>
      <c r="C4" s="165" t="s">
        <v>175</v>
      </c>
      <c r="D4" s="166"/>
      <c r="E4" s="166"/>
      <c r="F4" s="166"/>
      <c r="G4" s="166"/>
      <c r="H4" s="166"/>
      <c r="I4" s="166"/>
      <c r="J4" s="167"/>
    </row>
    <row r="5" spans="1:10" x14ac:dyDescent="0.25">
      <c r="A5" s="169"/>
      <c r="B5" s="169"/>
      <c r="C5" s="44"/>
      <c r="D5" s="45"/>
      <c r="E5" s="45"/>
      <c r="F5" s="45"/>
      <c r="G5" s="46"/>
      <c r="H5" s="136"/>
      <c r="I5" s="46" t="s">
        <v>2</v>
      </c>
      <c r="J5" s="46"/>
    </row>
    <row r="6" spans="1:10" ht="15" customHeight="1" x14ac:dyDescent="0.25">
      <c r="A6" s="160" t="s">
        <v>176</v>
      </c>
      <c r="B6" s="160"/>
      <c r="C6" s="164" t="s">
        <v>177</v>
      </c>
      <c r="D6" s="151" t="s">
        <v>4</v>
      </c>
      <c r="E6" s="151"/>
      <c r="F6" s="151"/>
      <c r="G6" s="168"/>
      <c r="H6" s="147" t="s">
        <v>319</v>
      </c>
      <c r="I6" s="147" t="s">
        <v>323</v>
      </c>
      <c r="J6" s="147" t="s">
        <v>326</v>
      </c>
    </row>
    <row r="7" spans="1:10" ht="21" x14ac:dyDescent="0.25">
      <c r="A7" s="160"/>
      <c r="B7" s="160"/>
      <c r="C7" s="164"/>
      <c r="D7" s="16" t="s">
        <v>5</v>
      </c>
      <c r="E7" s="16" t="s">
        <v>6</v>
      </c>
      <c r="F7" s="16" t="s">
        <v>7</v>
      </c>
      <c r="G7" s="4" t="s">
        <v>8</v>
      </c>
      <c r="H7" s="147"/>
      <c r="I7" s="147"/>
      <c r="J7" s="147"/>
    </row>
    <row r="8" spans="1:10" x14ac:dyDescent="0.25">
      <c r="A8" s="160">
        <v>1</v>
      </c>
      <c r="B8" s="160"/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129">
        <v>9</v>
      </c>
    </row>
    <row r="9" spans="1:10" x14ac:dyDescent="0.25">
      <c r="A9" s="147" t="s">
        <v>168</v>
      </c>
      <c r="B9" s="147"/>
      <c r="C9" s="147"/>
      <c r="D9" s="147"/>
      <c r="E9" s="147"/>
      <c r="F9" s="147"/>
      <c r="G9" s="147"/>
      <c r="H9" s="25"/>
      <c r="I9" s="25"/>
      <c r="J9" s="25"/>
    </row>
    <row r="10" spans="1:10" ht="31.5" customHeight="1" x14ac:dyDescent="0.25">
      <c r="A10" s="160" t="s">
        <v>9</v>
      </c>
      <c r="B10" s="160"/>
      <c r="C10" s="43" t="s">
        <v>10</v>
      </c>
      <c r="D10" s="6">
        <v>479982328</v>
      </c>
      <c r="E10" s="7"/>
      <c r="F10" s="6">
        <v>121736220</v>
      </c>
      <c r="G10" s="6">
        <v>601718548</v>
      </c>
      <c r="H10" s="26">
        <f>+H11+H12+H13+H14</f>
        <v>608080863</v>
      </c>
      <c r="I10" s="26">
        <f t="shared" ref="I10" si="0">+I11+I12+I13+I14+I15+I16+I17</f>
        <v>607036277</v>
      </c>
      <c r="J10" s="26">
        <f>SUM(J11:J17)</f>
        <v>619708317</v>
      </c>
    </row>
    <row r="11" spans="1:10" ht="33.75" customHeight="1" x14ac:dyDescent="0.25">
      <c r="A11" s="161" t="s">
        <v>234</v>
      </c>
      <c r="B11" s="161"/>
      <c r="C11" s="42" t="s">
        <v>11</v>
      </c>
      <c r="D11" s="9">
        <v>50524670</v>
      </c>
      <c r="E11" s="10"/>
      <c r="F11" s="9">
        <v>121736220</v>
      </c>
      <c r="G11" s="9">
        <v>172260890</v>
      </c>
      <c r="H11" s="25">
        <v>178623205</v>
      </c>
      <c r="I11" s="25">
        <v>172281752</v>
      </c>
      <c r="J11" s="25">
        <v>172281752</v>
      </c>
    </row>
    <row r="12" spans="1:10" ht="33.75" customHeight="1" x14ac:dyDescent="0.25">
      <c r="A12" s="161" t="s">
        <v>211</v>
      </c>
      <c r="B12" s="161"/>
      <c r="C12" s="42" t="s">
        <v>12</v>
      </c>
      <c r="D12" s="9">
        <v>205754000</v>
      </c>
      <c r="E12" s="10"/>
      <c r="F12" s="10"/>
      <c r="G12" s="9">
        <v>205754000</v>
      </c>
      <c r="H12" s="25">
        <f>+G12</f>
        <v>205754000</v>
      </c>
      <c r="I12" s="25">
        <v>206283666</v>
      </c>
      <c r="J12" s="25">
        <v>214138835</v>
      </c>
    </row>
    <row r="13" spans="1:10" ht="33.75" customHeight="1" x14ac:dyDescent="0.25">
      <c r="A13" s="161" t="s">
        <v>235</v>
      </c>
      <c r="B13" s="161"/>
      <c r="C13" s="42" t="s">
        <v>13</v>
      </c>
      <c r="D13" s="9">
        <v>211102718</v>
      </c>
      <c r="E13" s="10"/>
      <c r="F13" s="10"/>
      <c r="G13" s="9">
        <v>211102718</v>
      </c>
      <c r="H13" s="25">
        <f>+G13</f>
        <v>211102718</v>
      </c>
      <c r="I13" s="25">
        <v>207031612</v>
      </c>
      <c r="J13" s="25">
        <v>210465476</v>
      </c>
    </row>
    <row r="14" spans="1:10" ht="33.75" customHeight="1" x14ac:dyDescent="0.25">
      <c r="A14" s="161" t="s">
        <v>236</v>
      </c>
      <c r="B14" s="161"/>
      <c r="C14" s="42" t="s">
        <v>14</v>
      </c>
      <c r="D14" s="9">
        <v>12600940</v>
      </c>
      <c r="E14" s="10"/>
      <c r="F14" s="10"/>
      <c r="G14" s="9">
        <v>12600940</v>
      </c>
      <c r="H14" s="25">
        <f>+G14</f>
        <v>12600940</v>
      </c>
      <c r="I14" s="25">
        <v>14773073</v>
      </c>
      <c r="J14" s="25">
        <v>15067521</v>
      </c>
    </row>
    <row r="15" spans="1:10" ht="33.75" customHeight="1" x14ac:dyDescent="0.25">
      <c r="A15" s="161" t="s">
        <v>237</v>
      </c>
      <c r="B15" s="161"/>
      <c r="C15" s="42" t="s">
        <v>15</v>
      </c>
      <c r="D15" s="10"/>
      <c r="E15" s="10"/>
      <c r="F15" s="10"/>
      <c r="G15" s="10"/>
      <c r="H15" s="25"/>
      <c r="I15" s="25"/>
      <c r="J15" s="25"/>
    </row>
    <row r="16" spans="1:10" ht="22.5" customHeight="1" x14ac:dyDescent="0.25">
      <c r="A16" s="161" t="s">
        <v>238</v>
      </c>
      <c r="B16" s="161"/>
      <c r="C16" s="42" t="s">
        <v>16</v>
      </c>
      <c r="D16" s="10"/>
      <c r="E16" s="10"/>
      <c r="F16" s="10"/>
      <c r="G16" s="10"/>
      <c r="H16" s="25"/>
      <c r="I16" s="25">
        <v>1134183</v>
      </c>
      <c r="J16" s="25">
        <v>2222742</v>
      </c>
    </row>
    <row r="17" spans="1:10" ht="22.5" customHeight="1" x14ac:dyDescent="0.25">
      <c r="A17" s="158" t="s">
        <v>239</v>
      </c>
      <c r="B17" s="159"/>
      <c r="C17" s="47" t="s">
        <v>206</v>
      </c>
      <c r="D17" s="40"/>
      <c r="E17" s="40"/>
      <c r="F17" s="40"/>
      <c r="G17" s="40"/>
      <c r="H17" s="41"/>
      <c r="I17" s="41">
        <v>5531991</v>
      </c>
      <c r="J17" s="41">
        <v>5531991</v>
      </c>
    </row>
    <row r="18" spans="1:10" ht="42" customHeight="1" x14ac:dyDescent="0.25">
      <c r="A18" s="160" t="s">
        <v>17</v>
      </c>
      <c r="B18" s="160"/>
      <c r="C18" s="43" t="s">
        <v>18</v>
      </c>
      <c r="D18" s="6">
        <v>23723220</v>
      </c>
      <c r="E18" s="7"/>
      <c r="F18" s="7"/>
      <c r="G18" s="6">
        <v>23723220</v>
      </c>
      <c r="H18" s="26">
        <f>+H19+H20+H21+H22+H23</f>
        <v>23723220</v>
      </c>
      <c r="I18" s="26">
        <f>+I19+I20+I21+I22+I23</f>
        <v>22366571</v>
      </c>
      <c r="J18" s="26">
        <f>SUM(J19:J23)</f>
        <v>35605087</v>
      </c>
    </row>
    <row r="19" spans="1:10" ht="22.5" customHeight="1" x14ac:dyDescent="0.25">
      <c r="A19" s="161" t="s">
        <v>240</v>
      </c>
      <c r="B19" s="161"/>
      <c r="C19" s="42" t="s">
        <v>19</v>
      </c>
      <c r="D19" s="10"/>
      <c r="E19" s="10"/>
      <c r="F19" s="10"/>
      <c r="G19" s="10"/>
      <c r="H19" s="25"/>
      <c r="I19" s="25"/>
      <c r="J19" s="25"/>
    </row>
    <row r="20" spans="1:10" ht="33.75" customHeight="1" x14ac:dyDescent="0.25">
      <c r="A20" s="161" t="s">
        <v>241</v>
      </c>
      <c r="B20" s="161"/>
      <c r="C20" s="42" t="s">
        <v>20</v>
      </c>
      <c r="D20" s="10"/>
      <c r="E20" s="10"/>
      <c r="F20" s="10"/>
      <c r="G20" s="10"/>
      <c r="H20" s="25"/>
      <c r="I20" s="25"/>
      <c r="J20" s="25"/>
    </row>
    <row r="21" spans="1:10" ht="45" customHeight="1" x14ac:dyDescent="0.25">
      <c r="A21" s="161" t="s">
        <v>242</v>
      </c>
      <c r="B21" s="161"/>
      <c r="C21" s="42" t="s">
        <v>178</v>
      </c>
      <c r="D21" s="10"/>
      <c r="E21" s="10"/>
      <c r="F21" s="10"/>
      <c r="G21" s="10"/>
      <c r="H21" s="25"/>
      <c r="I21" s="25"/>
      <c r="J21" s="25"/>
    </row>
    <row r="22" spans="1:10" ht="45" customHeight="1" x14ac:dyDescent="0.25">
      <c r="A22" s="161" t="s">
        <v>243</v>
      </c>
      <c r="B22" s="161"/>
      <c r="C22" s="42" t="s">
        <v>179</v>
      </c>
      <c r="D22" s="10"/>
      <c r="E22" s="10"/>
      <c r="F22" s="10"/>
      <c r="G22" s="10"/>
      <c r="H22" s="25"/>
      <c r="I22" s="25"/>
      <c r="J22" s="25"/>
    </row>
    <row r="23" spans="1:10" ht="22.5" customHeight="1" x14ac:dyDescent="0.25">
      <c r="A23" s="161" t="s">
        <v>244</v>
      </c>
      <c r="B23" s="161"/>
      <c r="C23" s="42" t="s">
        <v>23</v>
      </c>
      <c r="D23" s="9">
        <v>23723220</v>
      </c>
      <c r="E23" s="10"/>
      <c r="F23" s="10"/>
      <c r="G23" s="9">
        <v>23723220</v>
      </c>
      <c r="H23" s="25">
        <f>+G23</f>
        <v>23723220</v>
      </c>
      <c r="I23" s="25">
        <f>23723220-1356649</f>
        <v>22366571</v>
      </c>
      <c r="J23" s="25">
        <v>35605087</v>
      </c>
    </row>
    <row r="24" spans="1:10" x14ac:dyDescent="0.25">
      <c r="A24" s="161" t="s">
        <v>245</v>
      </c>
      <c r="B24" s="161"/>
      <c r="C24" s="42" t="s">
        <v>24</v>
      </c>
      <c r="D24" s="10"/>
      <c r="E24" s="10"/>
      <c r="F24" s="10"/>
      <c r="G24" s="10"/>
      <c r="H24" s="25"/>
      <c r="I24" s="25"/>
      <c r="J24" s="25"/>
    </row>
    <row r="25" spans="1:10" ht="42" customHeight="1" x14ac:dyDescent="0.25">
      <c r="A25" s="160" t="s">
        <v>25</v>
      </c>
      <c r="B25" s="160"/>
      <c r="C25" s="43" t="s">
        <v>26</v>
      </c>
      <c r="D25" s="7"/>
      <c r="E25" s="6">
        <v>41341086</v>
      </c>
      <c r="F25" s="7"/>
      <c r="G25" s="6">
        <v>41341086</v>
      </c>
      <c r="H25" s="26">
        <f>+H26+H27+H28+H29+H30</f>
        <v>41341086</v>
      </c>
      <c r="I25" s="26">
        <f t="shared" ref="I25" si="1">+I26+I27+I28+I29+I30</f>
        <v>72090086</v>
      </c>
      <c r="J25" s="26">
        <f>SUM(J26:J30)</f>
        <v>72090086</v>
      </c>
    </row>
    <row r="26" spans="1:10" ht="33.75" customHeight="1" x14ac:dyDescent="0.25">
      <c r="A26" s="161" t="s">
        <v>246</v>
      </c>
      <c r="B26" s="161"/>
      <c r="C26" s="42" t="s">
        <v>27</v>
      </c>
      <c r="D26" s="10"/>
      <c r="E26" s="10"/>
      <c r="F26" s="10"/>
      <c r="G26" s="10"/>
      <c r="H26" s="25">
        <v>0</v>
      </c>
      <c r="I26" s="25">
        <v>30749000</v>
      </c>
      <c r="J26" s="25">
        <v>30749000</v>
      </c>
    </row>
    <row r="27" spans="1:10" ht="33.75" customHeight="1" x14ac:dyDescent="0.25">
      <c r="A27" s="161" t="s">
        <v>247</v>
      </c>
      <c r="B27" s="161"/>
      <c r="C27" s="42" t="s">
        <v>28</v>
      </c>
      <c r="D27" s="10"/>
      <c r="E27" s="10"/>
      <c r="F27" s="10"/>
      <c r="G27" s="10"/>
      <c r="H27" s="25"/>
      <c r="I27" s="25"/>
      <c r="J27" s="25"/>
    </row>
    <row r="28" spans="1:10" ht="45" customHeight="1" x14ac:dyDescent="0.25">
      <c r="A28" s="161" t="s">
        <v>248</v>
      </c>
      <c r="B28" s="161"/>
      <c r="C28" s="42" t="s">
        <v>180</v>
      </c>
      <c r="D28" s="10"/>
      <c r="E28" s="10"/>
      <c r="F28" s="10"/>
      <c r="G28" s="10"/>
      <c r="H28" s="25"/>
      <c r="I28" s="25"/>
      <c r="J28" s="25"/>
    </row>
    <row r="29" spans="1:10" ht="45" customHeight="1" x14ac:dyDescent="0.25">
      <c r="A29" s="161" t="s">
        <v>249</v>
      </c>
      <c r="B29" s="161"/>
      <c r="C29" s="42" t="s">
        <v>181</v>
      </c>
      <c r="D29" s="10"/>
      <c r="E29" s="10"/>
      <c r="F29" s="10"/>
      <c r="G29" s="10"/>
      <c r="H29" s="25"/>
      <c r="I29" s="25"/>
      <c r="J29" s="25"/>
    </row>
    <row r="30" spans="1:10" ht="22.5" customHeight="1" x14ac:dyDescent="0.25">
      <c r="A30" s="161" t="s">
        <v>250</v>
      </c>
      <c r="B30" s="161"/>
      <c r="C30" s="42" t="s">
        <v>31</v>
      </c>
      <c r="D30" s="10"/>
      <c r="E30" s="9">
        <v>41341086</v>
      </c>
      <c r="F30" s="10"/>
      <c r="G30" s="9">
        <v>41341086</v>
      </c>
      <c r="H30" s="25">
        <f>+G30</f>
        <v>41341086</v>
      </c>
      <c r="I30" s="25">
        <v>41341086</v>
      </c>
      <c r="J30" s="25">
        <v>41341086</v>
      </c>
    </row>
    <row r="31" spans="1:10" x14ac:dyDescent="0.25">
      <c r="A31" s="161" t="s">
        <v>251</v>
      </c>
      <c r="B31" s="161"/>
      <c r="C31" s="42" t="s">
        <v>32</v>
      </c>
      <c r="D31" s="10"/>
      <c r="E31" s="10"/>
      <c r="F31" s="10"/>
      <c r="G31" s="10"/>
      <c r="H31" s="25"/>
      <c r="I31" s="25"/>
      <c r="J31" s="25"/>
    </row>
    <row r="32" spans="1:10" ht="21" customHeight="1" x14ac:dyDescent="0.25">
      <c r="A32" s="160" t="s">
        <v>33</v>
      </c>
      <c r="B32" s="160"/>
      <c r="C32" s="43" t="s">
        <v>34</v>
      </c>
      <c r="D32" s="6">
        <v>399000000</v>
      </c>
      <c r="E32" s="7"/>
      <c r="F32" s="7"/>
      <c r="G32" s="6">
        <v>399000000</v>
      </c>
      <c r="H32" s="26">
        <f>+H33+H36+H37+H38</f>
        <v>399000000</v>
      </c>
      <c r="I32" s="26">
        <f t="shared" ref="I32" si="2">+I33+I36+I37+I38</f>
        <v>399318395</v>
      </c>
      <c r="J32" s="26">
        <f>SUM(J34:J38)</f>
        <v>399318395</v>
      </c>
    </row>
    <row r="33" spans="1:10" ht="22.5" customHeight="1" x14ac:dyDescent="0.25">
      <c r="A33" s="161" t="s">
        <v>252</v>
      </c>
      <c r="B33" s="161"/>
      <c r="C33" s="42" t="s">
        <v>35</v>
      </c>
      <c r="D33" s="9">
        <v>360000000</v>
      </c>
      <c r="E33" s="10"/>
      <c r="F33" s="10"/>
      <c r="G33" s="9">
        <v>360000000</v>
      </c>
      <c r="H33" s="25">
        <f>+G33</f>
        <v>360000000</v>
      </c>
      <c r="I33" s="25">
        <v>360000000</v>
      </c>
      <c r="J33" s="25">
        <f>J34+J35</f>
        <v>360000000</v>
      </c>
    </row>
    <row r="34" spans="1:10" x14ac:dyDescent="0.25">
      <c r="A34" s="161" t="s">
        <v>253</v>
      </c>
      <c r="B34" s="161"/>
      <c r="C34" s="42" t="s">
        <v>36</v>
      </c>
      <c r="D34" s="9">
        <v>60000000</v>
      </c>
      <c r="E34" s="10"/>
      <c r="F34" s="10"/>
      <c r="G34" s="9">
        <v>60000000</v>
      </c>
      <c r="H34" s="25">
        <f t="shared" ref="H34:H38" si="3">+G34</f>
        <v>60000000</v>
      </c>
      <c r="I34" s="25">
        <v>60000000</v>
      </c>
      <c r="J34" s="25">
        <v>63370553</v>
      </c>
    </row>
    <row r="35" spans="1:10" ht="22.5" customHeight="1" x14ac:dyDescent="0.25">
      <c r="A35" s="161" t="s">
        <v>254</v>
      </c>
      <c r="B35" s="161"/>
      <c r="C35" s="42" t="s">
        <v>37</v>
      </c>
      <c r="D35" s="9">
        <v>300000000</v>
      </c>
      <c r="E35" s="10"/>
      <c r="F35" s="10"/>
      <c r="G35" s="9">
        <v>300000000</v>
      </c>
      <c r="H35" s="25">
        <f t="shared" si="3"/>
        <v>300000000</v>
      </c>
      <c r="I35" s="25">
        <v>300000000</v>
      </c>
      <c r="J35" s="25">
        <v>296629447</v>
      </c>
    </row>
    <row r="36" spans="1:10" x14ac:dyDescent="0.25">
      <c r="A36" s="161" t="s">
        <v>255</v>
      </c>
      <c r="B36" s="161"/>
      <c r="C36" s="42" t="s">
        <v>38</v>
      </c>
      <c r="D36" s="9">
        <v>30000000</v>
      </c>
      <c r="E36" s="10"/>
      <c r="F36" s="10"/>
      <c r="G36" s="9">
        <v>30000000</v>
      </c>
      <c r="H36" s="25">
        <f t="shared" si="3"/>
        <v>30000000</v>
      </c>
      <c r="I36" s="25">
        <v>30000000</v>
      </c>
      <c r="J36" s="25">
        <v>30000000</v>
      </c>
    </row>
    <row r="37" spans="1:10" ht="22.5" customHeight="1" x14ac:dyDescent="0.25">
      <c r="A37" s="161" t="s">
        <v>256</v>
      </c>
      <c r="B37" s="161"/>
      <c r="C37" s="42" t="s">
        <v>39</v>
      </c>
      <c r="D37" s="9">
        <v>7000000</v>
      </c>
      <c r="E37" s="10"/>
      <c r="F37" s="10"/>
      <c r="G37" s="9">
        <v>7000000</v>
      </c>
      <c r="H37" s="25">
        <f t="shared" si="3"/>
        <v>7000000</v>
      </c>
      <c r="I37" s="25">
        <v>7000000</v>
      </c>
      <c r="J37" s="25">
        <v>7000000</v>
      </c>
    </row>
    <row r="38" spans="1:10" ht="22.5" customHeight="1" x14ac:dyDescent="0.25">
      <c r="A38" s="161" t="s">
        <v>257</v>
      </c>
      <c r="B38" s="161"/>
      <c r="C38" s="42" t="s">
        <v>40</v>
      </c>
      <c r="D38" s="9">
        <v>2000000</v>
      </c>
      <c r="E38" s="10"/>
      <c r="F38" s="10"/>
      <c r="G38" s="9">
        <v>2000000</v>
      </c>
      <c r="H38" s="25">
        <f t="shared" si="3"/>
        <v>2000000</v>
      </c>
      <c r="I38" s="25">
        <v>2318395</v>
      </c>
      <c r="J38" s="25">
        <v>2318395</v>
      </c>
    </row>
    <row r="39" spans="1:10" ht="21" customHeight="1" x14ac:dyDescent="0.25">
      <c r="A39" s="160" t="s">
        <v>41</v>
      </c>
      <c r="B39" s="160"/>
      <c r="C39" s="43" t="s">
        <v>42</v>
      </c>
      <c r="D39" s="6">
        <v>104145610</v>
      </c>
      <c r="E39" s="7"/>
      <c r="F39" s="7"/>
      <c r="G39" s="6">
        <v>104145610</v>
      </c>
      <c r="H39" s="26">
        <f>SUM(H41:H49)</f>
        <v>104145610</v>
      </c>
      <c r="I39" s="26">
        <f t="shared" ref="I39" si="4">SUM(I41:I49)</f>
        <v>76243684</v>
      </c>
      <c r="J39" s="26">
        <f>SUM(J40:J49)</f>
        <v>128669754</v>
      </c>
    </row>
    <row r="40" spans="1:10" ht="22.5" customHeight="1" x14ac:dyDescent="0.25">
      <c r="A40" s="161" t="s">
        <v>258</v>
      </c>
      <c r="B40" s="161"/>
      <c r="C40" s="42" t="s">
        <v>43</v>
      </c>
      <c r="D40" s="10"/>
      <c r="E40" s="10"/>
      <c r="F40" s="10"/>
      <c r="G40" s="10"/>
      <c r="H40" s="25"/>
      <c r="I40" s="25"/>
      <c r="J40" s="25"/>
    </row>
    <row r="41" spans="1:10" x14ac:dyDescent="0.25">
      <c r="A41" s="161" t="s">
        <v>259</v>
      </c>
      <c r="B41" s="161"/>
      <c r="C41" s="42" t="s">
        <v>44</v>
      </c>
      <c r="D41" s="9">
        <v>3000000</v>
      </c>
      <c r="E41" s="10"/>
      <c r="F41" s="10"/>
      <c r="G41" s="9">
        <v>3000000</v>
      </c>
      <c r="H41" s="25">
        <f>+G41</f>
        <v>3000000</v>
      </c>
      <c r="I41" s="25">
        <v>3000000</v>
      </c>
      <c r="J41" s="25">
        <v>2607475</v>
      </c>
    </row>
    <row r="42" spans="1:10" ht="22.5" customHeight="1" x14ac:dyDescent="0.25">
      <c r="A42" s="161" t="s">
        <v>260</v>
      </c>
      <c r="B42" s="161"/>
      <c r="C42" s="42" t="s">
        <v>45</v>
      </c>
      <c r="D42" s="9">
        <v>15000000</v>
      </c>
      <c r="E42" s="10"/>
      <c r="F42" s="10"/>
      <c r="G42" s="9">
        <v>15000000</v>
      </c>
      <c r="H42" s="25">
        <f t="shared" ref="H42:H49" si="5">+G42</f>
        <v>15000000</v>
      </c>
      <c r="I42" s="25">
        <v>15000000</v>
      </c>
      <c r="J42" s="25">
        <v>47899225</v>
      </c>
    </row>
    <row r="43" spans="1:10" x14ac:dyDescent="0.25">
      <c r="A43" s="161" t="s">
        <v>261</v>
      </c>
      <c r="B43" s="161"/>
      <c r="C43" s="42" t="s">
        <v>46</v>
      </c>
      <c r="D43" s="9">
        <v>57095610</v>
      </c>
      <c r="E43" s="10"/>
      <c r="F43" s="10"/>
      <c r="G43" s="9">
        <v>57095610</v>
      </c>
      <c r="H43" s="25">
        <f t="shared" si="5"/>
        <v>57095610</v>
      </c>
      <c r="I43" s="25">
        <v>5095610</v>
      </c>
      <c r="J43" s="25">
        <v>16162046</v>
      </c>
    </row>
    <row r="44" spans="1:10" x14ac:dyDescent="0.25">
      <c r="A44" s="161" t="s">
        <v>262</v>
      </c>
      <c r="B44" s="161"/>
      <c r="C44" s="42" t="s">
        <v>47</v>
      </c>
      <c r="D44" s="9">
        <v>19000000</v>
      </c>
      <c r="E44" s="10"/>
      <c r="F44" s="10"/>
      <c r="G44" s="9">
        <v>19000000</v>
      </c>
      <c r="H44" s="25">
        <f t="shared" si="5"/>
        <v>19000000</v>
      </c>
      <c r="I44" s="25">
        <v>19000000</v>
      </c>
      <c r="J44" s="25">
        <v>19000000</v>
      </c>
    </row>
    <row r="45" spans="1:10" ht="22.5" customHeight="1" x14ac:dyDescent="0.25">
      <c r="A45" s="161" t="s">
        <v>263</v>
      </c>
      <c r="B45" s="161"/>
      <c r="C45" s="42" t="s">
        <v>48</v>
      </c>
      <c r="D45" s="9">
        <v>8000000</v>
      </c>
      <c r="E45" s="10"/>
      <c r="F45" s="10"/>
      <c r="G45" s="9">
        <v>8000000</v>
      </c>
      <c r="H45" s="25">
        <f t="shared" si="5"/>
        <v>8000000</v>
      </c>
      <c r="I45" s="25">
        <v>8000000</v>
      </c>
      <c r="J45" s="25">
        <v>16392398</v>
      </c>
    </row>
    <row r="46" spans="1:10" ht="22.5" customHeight="1" x14ac:dyDescent="0.25">
      <c r="A46" s="161" t="s">
        <v>264</v>
      </c>
      <c r="B46" s="161"/>
      <c r="C46" s="42" t="s">
        <v>49</v>
      </c>
      <c r="D46" s="10"/>
      <c r="E46" s="10"/>
      <c r="F46" s="10"/>
      <c r="G46" s="10"/>
      <c r="H46" s="25">
        <f t="shared" si="5"/>
        <v>0</v>
      </c>
      <c r="I46" s="25"/>
      <c r="J46" s="25"/>
    </row>
    <row r="47" spans="1:10" x14ac:dyDescent="0.25">
      <c r="A47" s="161" t="s">
        <v>265</v>
      </c>
      <c r="B47" s="161"/>
      <c r="C47" s="42" t="s">
        <v>50</v>
      </c>
      <c r="D47" s="9">
        <v>50000</v>
      </c>
      <c r="E47" s="10"/>
      <c r="F47" s="10"/>
      <c r="G47" s="9">
        <v>50000</v>
      </c>
      <c r="H47" s="25">
        <f t="shared" si="5"/>
        <v>50000</v>
      </c>
      <c r="I47" s="25">
        <v>50000</v>
      </c>
      <c r="J47" s="25">
        <v>50000</v>
      </c>
    </row>
    <row r="48" spans="1:10" ht="22.5" customHeight="1" x14ac:dyDescent="0.25">
      <c r="A48" s="161" t="s">
        <v>266</v>
      </c>
      <c r="B48" s="161"/>
      <c r="C48" s="42" t="s">
        <v>51</v>
      </c>
      <c r="D48" s="10"/>
      <c r="E48" s="10"/>
      <c r="F48" s="10"/>
      <c r="G48" s="10"/>
      <c r="H48" s="25">
        <f t="shared" si="5"/>
        <v>0</v>
      </c>
      <c r="I48" s="25">
        <v>279215</v>
      </c>
      <c r="J48" s="25">
        <v>279215</v>
      </c>
    </row>
    <row r="49" spans="1:10" x14ac:dyDescent="0.25">
      <c r="A49" s="161" t="s">
        <v>267</v>
      </c>
      <c r="B49" s="161"/>
      <c r="C49" s="42" t="s">
        <v>52</v>
      </c>
      <c r="D49" s="9">
        <v>2000000</v>
      </c>
      <c r="E49" s="10"/>
      <c r="F49" s="10"/>
      <c r="G49" s="9">
        <v>2000000</v>
      </c>
      <c r="H49" s="25">
        <f t="shared" si="5"/>
        <v>2000000</v>
      </c>
      <c r="I49" s="25">
        <v>25818859</v>
      </c>
      <c r="J49" s="25">
        <v>26279395</v>
      </c>
    </row>
    <row r="50" spans="1:10" ht="21" customHeight="1" x14ac:dyDescent="0.25">
      <c r="A50" s="160" t="s">
        <v>53</v>
      </c>
      <c r="B50" s="160"/>
      <c r="C50" s="43" t="s">
        <v>54</v>
      </c>
      <c r="D50" s="7"/>
      <c r="E50" s="6">
        <v>32656780</v>
      </c>
      <c r="F50" s="7"/>
      <c r="G50" s="6">
        <v>32656780</v>
      </c>
      <c r="H50" s="26">
        <f>+H52</f>
        <v>32656780</v>
      </c>
      <c r="I50" s="26">
        <f t="shared" ref="I50" si="6">+I52</f>
        <v>0</v>
      </c>
      <c r="J50" s="26">
        <f>SUM(J51:J55)</f>
        <v>32656780</v>
      </c>
    </row>
    <row r="51" spans="1:10" ht="22.5" customHeight="1" x14ac:dyDescent="0.25">
      <c r="A51" s="161" t="s">
        <v>268</v>
      </c>
      <c r="B51" s="161"/>
      <c r="C51" s="42" t="s">
        <v>55</v>
      </c>
      <c r="D51" s="10"/>
      <c r="E51" s="10"/>
      <c r="F51" s="10"/>
      <c r="G51" s="10"/>
      <c r="H51" s="25"/>
      <c r="I51" s="25"/>
      <c r="J51" s="25"/>
    </row>
    <row r="52" spans="1:10" x14ac:dyDescent="0.25">
      <c r="A52" s="161" t="s">
        <v>269</v>
      </c>
      <c r="B52" s="161"/>
      <c r="C52" s="42" t="s">
        <v>56</v>
      </c>
      <c r="D52" s="10"/>
      <c r="E52" s="9">
        <v>32656780</v>
      </c>
      <c r="F52" s="10"/>
      <c r="G52" s="9">
        <v>32656780</v>
      </c>
      <c r="H52" s="25">
        <f>+G52</f>
        <v>32656780</v>
      </c>
      <c r="I52" s="25">
        <v>0</v>
      </c>
      <c r="J52" s="25">
        <v>32656780</v>
      </c>
    </row>
    <row r="53" spans="1:10" ht="22.5" customHeight="1" x14ac:dyDescent="0.25">
      <c r="A53" s="161" t="s">
        <v>270</v>
      </c>
      <c r="B53" s="161"/>
      <c r="C53" s="42" t="s">
        <v>57</v>
      </c>
      <c r="D53" s="10"/>
      <c r="E53" s="10"/>
      <c r="F53" s="10"/>
      <c r="G53" s="10"/>
      <c r="H53" s="25"/>
      <c r="I53" s="25"/>
      <c r="J53" s="25"/>
    </row>
    <row r="54" spans="1:10" x14ac:dyDescent="0.25">
      <c r="A54" s="161" t="s">
        <v>271</v>
      </c>
      <c r="B54" s="161"/>
      <c r="C54" s="42" t="s">
        <v>58</v>
      </c>
      <c r="D54" s="10"/>
      <c r="E54" s="10"/>
      <c r="F54" s="10"/>
      <c r="G54" s="10"/>
      <c r="H54" s="25"/>
      <c r="I54" s="25"/>
      <c r="J54" s="25"/>
    </row>
    <row r="55" spans="1:10" ht="33.75" customHeight="1" x14ac:dyDescent="0.25">
      <c r="A55" s="161" t="s">
        <v>272</v>
      </c>
      <c r="B55" s="161"/>
      <c r="C55" s="42" t="s">
        <v>59</v>
      </c>
      <c r="D55" s="10"/>
      <c r="E55" s="10"/>
      <c r="F55" s="10"/>
      <c r="G55" s="10"/>
      <c r="H55" s="25"/>
      <c r="I55" s="25"/>
      <c r="J55" s="25"/>
    </row>
    <row r="56" spans="1:10" ht="31.5" customHeight="1" x14ac:dyDescent="0.25">
      <c r="A56" s="160" t="s">
        <v>60</v>
      </c>
      <c r="B56" s="160"/>
      <c r="C56" s="43" t="s">
        <v>61</v>
      </c>
      <c r="D56" s="7"/>
      <c r="E56" s="7"/>
      <c r="F56" s="7"/>
      <c r="G56" s="7"/>
      <c r="H56" s="25"/>
      <c r="I56" s="26">
        <v>90000</v>
      </c>
      <c r="J56" s="26">
        <f>SUM(J57:J60)</f>
        <v>90000</v>
      </c>
    </row>
    <row r="57" spans="1:10" ht="45" customHeight="1" x14ac:dyDescent="0.25">
      <c r="A57" s="161" t="s">
        <v>273</v>
      </c>
      <c r="B57" s="161"/>
      <c r="C57" s="42" t="s">
        <v>62</v>
      </c>
      <c r="D57" s="10"/>
      <c r="E57" s="10"/>
      <c r="F57" s="10"/>
      <c r="G57" s="10"/>
      <c r="H57" s="25"/>
      <c r="I57" s="25"/>
      <c r="J57" s="25"/>
    </row>
    <row r="58" spans="1:10" ht="45" customHeight="1" x14ac:dyDescent="0.25">
      <c r="A58" s="161" t="s">
        <v>274</v>
      </c>
      <c r="B58" s="161"/>
      <c r="C58" s="42" t="s">
        <v>63</v>
      </c>
      <c r="D58" s="10"/>
      <c r="E58" s="10"/>
      <c r="F58" s="10"/>
      <c r="G58" s="10"/>
      <c r="H58" s="25"/>
      <c r="I58" s="25"/>
      <c r="J58" s="25"/>
    </row>
    <row r="59" spans="1:10" ht="22.5" customHeight="1" x14ac:dyDescent="0.25">
      <c r="A59" s="161" t="s">
        <v>275</v>
      </c>
      <c r="B59" s="161"/>
      <c r="C59" s="42" t="s">
        <v>64</v>
      </c>
      <c r="D59" s="10"/>
      <c r="E59" s="10"/>
      <c r="F59" s="10"/>
      <c r="G59" s="10"/>
      <c r="H59" s="25"/>
      <c r="I59" s="25">
        <v>90000</v>
      </c>
      <c r="J59" s="25">
        <v>90000</v>
      </c>
    </row>
    <row r="60" spans="1:10" ht="22.5" customHeight="1" x14ac:dyDescent="0.25">
      <c r="A60" s="161" t="s">
        <v>276</v>
      </c>
      <c r="B60" s="161"/>
      <c r="C60" s="42" t="s">
        <v>65</v>
      </c>
      <c r="D60" s="10"/>
      <c r="E60" s="10"/>
      <c r="F60" s="10"/>
      <c r="G60" s="10"/>
      <c r="H60" s="25"/>
      <c r="I60" s="25"/>
      <c r="J60" s="25"/>
    </row>
    <row r="61" spans="1:10" ht="31.5" customHeight="1" x14ac:dyDescent="0.25">
      <c r="A61" s="160" t="s">
        <v>66</v>
      </c>
      <c r="B61" s="160"/>
      <c r="C61" s="43" t="s">
        <v>67</v>
      </c>
      <c r="D61" s="7"/>
      <c r="E61" s="7"/>
      <c r="F61" s="7"/>
      <c r="G61" s="7"/>
      <c r="H61" s="26">
        <f>+H64</f>
        <v>68897</v>
      </c>
      <c r="I61" s="26">
        <f>+I64</f>
        <v>10076042</v>
      </c>
      <c r="J61" s="26">
        <f>SUM(J62:J65)</f>
        <v>83187</v>
      </c>
    </row>
    <row r="62" spans="1:10" ht="45" customHeight="1" x14ac:dyDescent="0.25">
      <c r="A62" s="161" t="s">
        <v>277</v>
      </c>
      <c r="B62" s="161"/>
      <c r="C62" s="42" t="s">
        <v>68</v>
      </c>
      <c r="D62" s="10"/>
      <c r="E62" s="10"/>
      <c r="F62" s="10"/>
      <c r="G62" s="10"/>
      <c r="H62" s="25"/>
      <c r="I62" s="25"/>
      <c r="J62" s="25"/>
    </row>
    <row r="63" spans="1:10" ht="45" customHeight="1" x14ac:dyDescent="0.25">
      <c r="A63" s="161" t="s">
        <v>278</v>
      </c>
      <c r="B63" s="161"/>
      <c r="C63" s="42" t="s">
        <v>69</v>
      </c>
      <c r="D63" s="10"/>
      <c r="E63" s="10"/>
      <c r="F63" s="10"/>
      <c r="G63" s="10"/>
      <c r="H63" s="25"/>
      <c r="I63" s="25"/>
      <c r="J63" s="25"/>
    </row>
    <row r="64" spans="1:10" ht="22.5" customHeight="1" x14ac:dyDescent="0.25">
      <c r="A64" s="161" t="s">
        <v>279</v>
      </c>
      <c r="B64" s="161"/>
      <c r="C64" s="42" t="s">
        <v>70</v>
      </c>
      <c r="D64" s="10"/>
      <c r="E64" s="10"/>
      <c r="F64" s="10"/>
      <c r="G64" s="10"/>
      <c r="H64" s="25">
        <v>68897</v>
      </c>
      <c r="I64" s="25">
        <v>10076042</v>
      </c>
      <c r="J64" s="25">
        <v>83187</v>
      </c>
    </row>
    <row r="65" spans="1:10" ht="22.5" customHeight="1" x14ac:dyDescent="0.25">
      <c r="A65" s="161" t="s">
        <v>280</v>
      </c>
      <c r="B65" s="161"/>
      <c r="C65" s="42" t="s">
        <v>71</v>
      </c>
      <c r="D65" s="10"/>
      <c r="E65" s="10"/>
      <c r="F65" s="10"/>
      <c r="G65" s="10"/>
      <c r="H65" s="25"/>
      <c r="I65" s="25"/>
      <c r="J65" s="25"/>
    </row>
    <row r="66" spans="1:10" ht="31.5" customHeight="1" x14ac:dyDescent="0.25">
      <c r="A66" s="160" t="s">
        <v>72</v>
      </c>
      <c r="B66" s="160"/>
      <c r="C66" s="43" t="s">
        <v>73</v>
      </c>
      <c r="D66" s="6">
        <v>1006851158</v>
      </c>
      <c r="E66" s="6">
        <v>73997866</v>
      </c>
      <c r="F66" s="6">
        <v>121736220</v>
      </c>
      <c r="G66" s="6">
        <v>1202585244</v>
      </c>
      <c r="H66" s="26">
        <f>+H10+H18+H25+H32+H39+H50+H61</f>
        <v>1209016456</v>
      </c>
      <c r="I66" s="26">
        <f t="shared" ref="I66" si="7">+I10+I18+I25+I32+I39+I50+I61+I56</f>
        <v>1187221055</v>
      </c>
      <c r="J66" s="26">
        <f>J61+J56+J50+J39+J32+J25+J18+J10</f>
        <v>1288221606</v>
      </c>
    </row>
    <row r="67" spans="1:10" ht="31.5" customHeight="1" x14ac:dyDescent="0.25">
      <c r="A67" s="160" t="s">
        <v>182</v>
      </c>
      <c r="B67" s="160"/>
      <c r="C67" s="43" t="s">
        <v>75</v>
      </c>
      <c r="D67" s="7"/>
      <c r="E67" s="7"/>
      <c r="F67" s="7"/>
      <c r="G67" s="7"/>
      <c r="H67" s="25"/>
      <c r="I67" s="25"/>
      <c r="J67" s="25"/>
    </row>
    <row r="68" spans="1:10" ht="22.5" customHeight="1" x14ac:dyDescent="0.25">
      <c r="A68" s="161" t="s">
        <v>281</v>
      </c>
      <c r="B68" s="161"/>
      <c r="C68" s="42" t="s">
        <v>76</v>
      </c>
      <c r="D68" s="10"/>
      <c r="E68" s="10"/>
      <c r="F68" s="10"/>
      <c r="G68" s="10"/>
      <c r="H68" s="25"/>
      <c r="I68" s="25"/>
      <c r="J68" s="25"/>
    </row>
    <row r="69" spans="1:10" ht="33.75" customHeight="1" x14ac:dyDescent="0.25">
      <c r="A69" s="161" t="s">
        <v>282</v>
      </c>
      <c r="B69" s="161"/>
      <c r="C69" s="42" t="s">
        <v>77</v>
      </c>
      <c r="D69" s="10"/>
      <c r="E69" s="10"/>
      <c r="F69" s="10"/>
      <c r="G69" s="10"/>
      <c r="H69" s="25"/>
      <c r="I69" s="25"/>
      <c r="J69" s="25"/>
    </row>
    <row r="70" spans="1:10" ht="22.5" customHeight="1" x14ac:dyDescent="0.25">
      <c r="A70" s="161" t="s">
        <v>283</v>
      </c>
      <c r="B70" s="161"/>
      <c r="C70" s="42" t="s">
        <v>183</v>
      </c>
      <c r="D70" s="10"/>
      <c r="E70" s="10"/>
      <c r="F70" s="10"/>
      <c r="G70" s="10"/>
      <c r="H70" s="25"/>
      <c r="I70" s="25"/>
      <c r="J70" s="25"/>
    </row>
    <row r="71" spans="1:10" ht="31.5" customHeight="1" x14ac:dyDescent="0.25">
      <c r="A71" s="160" t="s">
        <v>79</v>
      </c>
      <c r="B71" s="160"/>
      <c r="C71" s="43" t="s">
        <v>80</v>
      </c>
      <c r="D71" s="7"/>
      <c r="E71" s="7"/>
      <c r="F71" s="7"/>
      <c r="G71" s="7"/>
      <c r="H71" s="25"/>
      <c r="I71" s="25"/>
      <c r="J71" s="25"/>
    </row>
    <row r="72" spans="1:10" ht="33.75" customHeight="1" x14ac:dyDescent="0.25">
      <c r="A72" s="161" t="s">
        <v>284</v>
      </c>
      <c r="B72" s="161"/>
      <c r="C72" s="42" t="s">
        <v>81</v>
      </c>
      <c r="D72" s="10"/>
      <c r="E72" s="10"/>
      <c r="F72" s="10"/>
      <c r="G72" s="10"/>
      <c r="H72" s="25"/>
      <c r="I72" s="25"/>
      <c r="J72" s="25"/>
    </row>
    <row r="73" spans="1:10" ht="22.5" customHeight="1" x14ac:dyDescent="0.25">
      <c r="A73" s="161" t="s">
        <v>285</v>
      </c>
      <c r="B73" s="161"/>
      <c r="C73" s="42" t="s">
        <v>82</v>
      </c>
      <c r="D73" s="10"/>
      <c r="E73" s="10"/>
      <c r="F73" s="10"/>
      <c r="G73" s="10"/>
      <c r="H73" s="25"/>
      <c r="I73" s="25"/>
      <c r="J73" s="25"/>
    </row>
    <row r="74" spans="1:10" ht="33.75" customHeight="1" x14ac:dyDescent="0.25">
      <c r="A74" s="161" t="s">
        <v>286</v>
      </c>
      <c r="B74" s="161"/>
      <c r="C74" s="42" t="s">
        <v>83</v>
      </c>
      <c r="D74" s="10"/>
      <c r="E74" s="10"/>
      <c r="F74" s="10"/>
      <c r="G74" s="10"/>
      <c r="H74" s="25"/>
      <c r="I74" s="25"/>
      <c r="J74" s="25"/>
    </row>
    <row r="75" spans="1:10" ht="22.5" customHeight="1" x14ac:dyDescent="0.25">
      <c r="A75" s="161" t="s">
        <v>287</v>
      </c>
      <c r="B75" s="161"/>
      <c r="C75" s="42" t="s">
        <v>84</v>
      </c>
      <c r="D75" s="10"/>
      <c r="E75" s="10"/>
      <c r="F75" s="10"/>
      <c r="G75" s="10"/>
      <c r="H75" s="25"/>
      <c r="I75" s="25"/>
      <c r="J75" s="25"/>
    </row>
    <row r="76" spans="1:10" ht="31.5" customHeight="1" x14ac:dyDescent="0.25">
      <c r="A76" s="160" t="s">
        <v>85</v>
      </c>
      <c r="B76" s="160"/>
      <c r="C76" s="43" t="s">
        <v>86</v>
      </c>
      <c r="D76" s="6">
        <v>440000000</v>
      </c>
      <c r="E76" s="7"/>
      <c r="F76" s="7"/>
      <c r="G76" s="6">
        <v>440000000</v>
      </c>
      <c r="H76" s="26">
        <f>+H77</f>
        <v>440000000</v>
      </c>
      <c r="I76" s="26">
        <v>409960217</v>
      </c>
      <c r="J76" s="26">
        <f>SUM(J77:J78)</f>
        <v>409960217</v>
      </c>
    </row>
    <row r="77" spans="1:10" ht="33.75" customHeight="1" x14ac:dyDescent="0.25">
      <c r="A77" s="161" t="s">
        <v>288</v>
      </c>
      <c r="B77" s="161"/>
      <c r="C77" s="42" t="s">
        <v>87</v>
      </c>
      <c r="D77" s="9">
        <v>440000000</v>
      </c>
      <c r="E77" s="10"/>
      <c r="F77" s="10"/>
      <c r="G77" s="9">
        <v>440000000</v>
      </c>
      <c r="H77" s="25">
        <f>+G77</f>
        <v>440000000</v>
      </c>
      <c r="I77" s="25">
        <v>409960217</v>
      </c>
      <c r="J77" s="25">
        <v>409960217</v>
      </c>
    </row>
    <row r="78" spans="1:10" ht="33.75" customHeight="1" x14ac:dyDescent="0.25">
      <c r="A78" s="161" t="s">
        <v>289</v>
      </c>
      <c r="B78" s="161"/>
      <c r="C78" s="42" t="s">
        <v>88</v>
      </c>
      <c r="D78" s="10"/>
      <c r="E78" s="10"/>
      <c r="F78" s="10"/>
      <c r="G78" s="10"/>
      <c r="H78" s="25"/>
      <c r="I78" s="25"/>
      <c r="J78" s="25"/>
    </row>
    <row r="79" spans="1:10" ht="31.5" customHeight="1" x14ac:dyDescent="0.25">
      <c r="A79" s="160" t="s">
        <v>89</v>
      </c>
      <c r="B79" s="160"/>
      <c r="C79" s="43" t="s">
        <v>90</v>
      </c>
      <c r="D79" s="6">
        <v>21261195</v>
      </c>
      <c r="E79" s="7"/>
      <c r="F79" s="7"/>
      <c r="G79" s="6">
        <v>21261195</v>
      </c>
      <c r="H79" s="26">
        <f>+H80</f>
        <v>21261195</v>
      </c>
      <c r="I79" s="26">
        <f>+I80+I83</f>
        <v>21848334</v>
      </c>
      <c r="J79" s="26">
        <f>SUM(J80)</f>
        <v>21422264</v>
      </c>
    </row>
    <row r="80" spans="1:10" ht="22.5" customHeight="1" x14ac:dyDescent="0.25">
      <c r="A80" s="161" t="s">
        <v>290</v>
      </c>
      <c r="B80" s="161"/>
      <c r="C80" s="42" t="s">
        <v>91</v>
      </c>
      <c r="D80" s="9">
        <v>21261195</v>
      </c>
      <c r="E80" s="10"/>
      <c r="F80" s="10"/>
      <c r="G80" s="9">
        <v>21261195</v>
      </c>
      <c r="H80" s="25">
        <f>+G80</f>
        <v>21261195</v>
      </c>
      <c r="I80" s="25">
        <v>21848334</v>
      </c>
      <c r="J80" s="25">
        <v>21422264</v>
      </c>
    </row>
    <row r="81" spans="1:10" ht="33.75" customHeight="1" x14ac:dyDescent="0.25">
      <c r="A81" s="161" t="s">
        <v>291</v>
      </c>
      <c r="B81" s="161"/>
      <c r="C81" s="42" t="s">
        <v>92</v>
      </c>
      <c r="D81" s="10"/>
      <c r="E81" s="10"/>
      <c r="F81" s="10"/>
      <c r="G81" s="10"/>
      <c r="H81" s="25"/>
      <c r="I81" s="25"/>
      <c r="J81" s="25"/>
    </row>
    <row r="82" spans="1:10" x14ac:dyDescent="0.25">
      <c r="A82" s="161" t="s">
        <v>292</v>
      </c>
      <c r="B82" s="161"/>
      <c r="C82" s="42" t="s">
        <v>93</v>
      </c>
      <c r="D82" s="10"/>
      <c r="E82" s="10"/>
      <c r="F82" s="10"/>
      <c r="G82" s="10"/>
      <c r="H82" s="25"/>
      <c r="I82" s="25"/>
      <c r="J82" s="25"/>
    </row>
    <row r="83" spans="1:10" x14ac:dyDescent="0.25">
      <c r="A83" s="158" t="s">
        <v>293</v>
      </c>
      <c r="B83" s="159"/>
      <c r="C83" s="47" t="s">
        <v>207</v>
      </c>
      <c r="D83" s="48"/>
      <c r="E83" s="10"/>
      <c r="F83" s="10"/>
      <c r="G83" s="10"/>
      <c r="H83" s="25"/>
      <c r="I83" s="25">
        <v>0</v>
      </c>
      <c r="J83" s="25"/>
    </row>
    <row r="84" spans="1:10" ht="21" customHeight="1" x14ac:dyDescent="0.25">
      <c r="A84" s="160" t="s">
        <v>294</v>
      </c>
      <c r="B84" s="160"/>
      <c r="C84" s="43" t="s">
        <v>95</v>
      </c>
      <c r="D84" s="7"/>
      <c r="E84" s="7"/>
      <c r="F84" s="7"/>
      <c r="G84" s="7"/>
      <c r="H84" s="25"/>
      <c r="I84" s="25"/>
      <c r="J84" s="25"/>
    </row>
    <row r="85" spans="1:10" ht="33.75" customHeight="1" x14ac:dyDescent="0.25">
      <c r="A85" s="161" t="s">
        <v>96</v>
      </c>
      <c r="B85" s="161"/>
      <c r="C85" s="42" t="s">
        <v>97</v>
      </c>
      <c r="D85" s="10"/>
      <c r="E85" s="10"/>
      <c r="F85" s="10"/>
      <c r="G85" s="10"/>
      <c r="H85" s="25"/>
      <c r="I85" s="25"/>
      <c r="J85" s="25"/>
    </row>
    <row r="86" spans="1:10" ht="33.75" customHeight="1" x14ac:dyDescent="0.25">
      <c r="A86" s="161" t="s">
        <v>98</v>
      </c>
      <c r="B86" s="161"/>
      <c r="C86" s="42" t="s">
        <v>99</v>
      </c>
      <c r="D86" s="10"/>
      <c r="E86" s="10"/>
      <c r="F86" s="10"/>
      <c r="G86" s="10"/>
      <c r="H86" s="25"/>
      <c r="I86" s="25"/>
      <c r="J86" s="25"/>
    </row>
    <row r="87" spans="1:10" ht="22.5" customHeight="1" x14ac:dyDescent="0.25">
      <c r="A87" s="161" t="s">
        <v>100</v>
      </c>
      <c r="B87" s="161"/>
      <c r="C87" s="42" t="s">
        <v>101</v>
      </c>
      <c r="D87" s="10"/>
      <c r="E87" s="10"/>
      <c r="F87" s="10"/>
      <c r="G87" s="10"/>
      <c r="H87" s="25"/>
      <c r="I87" s="25"/>
      <c r="J87" s="25"/>
    </row>
    <row r="88" spans="1:10" ht="22.5" customHeight="1" x14ac:dyDescent="0.25">
      <c r="A88" s="161" t="s">
        <v>102</v>
      </c>
      <c r="B88" s="161"/>
      <c r="C88" s="42" t="s">
        <v>103</v>
      </c>
      <c r="D88" s="10"/>
      <c r="E88" s="10"/>
      <c r="F88" s="10"/>
      <c r="G88" s="10"/>
      <c r="H88" s="25"/>
      <c r="I88" s="25"/>
      <c r="J88" s="25"/>
    </row>
    <row r="89" spans="1:10" ht="42" customHeight="1" x14ac:dyDescent="0.25">
      <c r="A89" s="160" t="s">
        <v>104</v>
      </c>
      <c r="B89" s="160"/>
      <c r="C89" s="43" t="s">
        <v>105</v>
      </c>
      <c r="D89" s="7"/>
      <c r="E89" s="7"/>
      <c r="F89" s="7"/>
      <c r="G89" s="7"/>
      <c r="H89" s="25"/>
      <c r="I89" s="25"/>
      <c r="J89" s="25"/>
    </row>
    <row r="90" spans="1:10" ht="42" customHeight="1" x14ac:dyDescent="0.25">
      <c r="A90" s="160" t="s">
        <v>106</v>
      </c>
      <c r="B90" s="160"/>
      <c r="C90" s="43" t="s">
        <v>107</v>
      </c>
      <c r="D90" s="6">
        <v>461261195</v>
      </c>
      <c r="E90" s="7"/>
      <c r="F90" s="7"/>
      <c r="G90" s="6">
        <v>461261195</v>
      </c>
      <c r="H90" s="26">
        <f>+H76+H79</f>
        <v>461261195</v>
      </c>
      <c r="I90" s="26">
        <f>+I76+I79</f>
        <v>431808551</v>
      </c>
      <c r="J90" s="26">
        <f>SUM(J76+J79)</f>
        <v>431382481</v>
      </c>
    </row>
    <row r="91" spans="1:10" ht="21" customHeight="1" x14ac:dyDescent="0.25">
      <c r="A91" s="160" t="s">
        <v>108</v>
      </c>
      <c r="B91" s="160"/>
      <c r="C91" s="43" t="s">
        <v>184</v>
      </c>
      <c r="D91" s="6">
        <v>1468112353</v>
      </c>
      <c r="E91" s="6">
        <v>73997866</v>
      </c>
      <c r="F91" s="6">
        <v>121736220</v>
      </c>
      <c r="G91" s="6">
        <v>1663846439</v>
      </c>
      <c r="H91" s="26">
        <f>+H66+H90</f>
        <v>1670277651</v>
      </c>
      <c r="I91" s="26">
        <f t="shared" ref="I91" si="8">+I66+I90</f>
        <v>1619029606</v>
      </c>
      <c r="J91" s="26">
        <f>J90+J66</f>
        <v>1719604087</v>
      </c>
    </row>
    <row r="92" spans="1:10" ht="15" customHeight="1" x14ac:dyDescent="0.25">
      <c r="A92" s="49"/>
      <c r="B92" s="49"/>
      <c r="C92" s="50"/>
      <c r="D92" s="12"/>
      <c r="E92" s="12"/>
      <c r="F92" s="12"/>
      <c r="G92" s="12"/>
      <c r="I92" s="23">
        <f>+I830</f>
        <v>0</v>
      </c>
    </row>
    <row r="93" spans="1:10" ht="15" customHeight="1" x14ac:dyDescent="0.25">
      <c r="A93" s="49"/>
      <c r="B93" s="49"/>
      <c r="C93" s="50"/>
      <c r="D93" s="12"/>
      <c r="E93" s="12"/>
      <c r="F93" s="12"/>
      <c r="G93" s="12"/>
    </row>
    <row r="94" spans="1:10" ht="15" customHeight="1" x14ac:dyDescent="0.25">
      <c r="A94" s="49"/>
      <c r="B94" s="49"/>
      <c r="C94" s="50"/>
      <c r="D94" s="12"/>
      <c r="E94" s="12"/>
      <c r="F94" s="12"/>
      <c r="G94" s="12"/>
    </row>
    <row r="95" spans="1:10" x14ac:dyDescent="0.25">
      <c r="A95" s="163"/>
      <c r="B95" s="163"/>
      <c r="C95" s="51"/>
      <c r="D95" s="12"/>
      <c r="E95" s="12"/>
      <c r="F95" s="12"/>
      <c r="G95" s="12"/>
    </row>
    <row r="96" spans="1:10" x14ac:dyDescent="0.25">
      <c r="A96" s="162"/>
      <c r="B96" s="162"/>
      <c r="C96" s="51"/>
      <c r="D96" s="1"/>
      <c r="E96" s="1"/>
      <c r="F96" s="1"/>
      <c r="G96" s="15"/>
      <c r="I96" s="15" t="s">
        <v>2</v>
      </c>
      <c r="J96" s="130"/>
    </row>
    <row r="97" spans="1:10" ht="15" customHeight="1" x14ac:dyDescent="0.25">
      <c r="A97" s="160" t="s">
        <v>176</v>
      </c>
      <c r="B97" s="160"/>
      <c r="C97" s="164" t="s">
        <v>177</v>
      </c>
      <c r="D97" s="151" t="s">
        <v>4</v>
      </c>
      <c r="E97" s="151"/>
      <c r="F97" s="151"/>
      <c r="G97" s="151"/>
      <c r="H97" s="147" t="s">
        <v>319</v>
      </c>
      <c r="I97" s="147" t="s">
        <v>323</v>
      </c>
      <c r="J97" s="147" t="s">
        <v>326</v>
      </c>
    </row>
    <row r="98" spans="1:10" ht="21" x14ac:dyDescent="0.25">
      <c r="A98" s="160"/>
      <c r="B98" s="160"/>
      <c r="C98" s="164"/>
      <c r="D98" s="16" t="s">
        <v>5</v>
      </c>
      <c r="E98" s="16" t="s">
        <v>6</v>
      </c>
      <c r="F98" s="16" t="s">
        <v>7</v>
      </c>
      <c r="G98" s="4" t="s">
        <v>8</v>
      </c>
      <c r="H98" s="147"/>
      <c r="I98" s="147"/>
      <c r="J98" s="147"/>
    </row>
    <row r="99" spans="1:10" x14ac:dyDescent="0.25">
      <c r="A99" s="160">
        <v>1</v>
      </c>
      <c r="B99" s="160"/>
      <c r="C99" s="43">
        <v>2</v>
      </c>
      <c r="D99" s="4">
        <v>3</v>
      </c>
      <c r="E99" s="4">
        <v>4</v>
      </c>
      <c r="F99" s="4">
        <v>5</v>
      </c>
      <c r="G99" s="4">
        <v>6</v>
      </c>
      <c r="H99" s="141">
        <v>7</v>
      </c>
      <c r="I99" s="141">
        <v>8</v>
      </c>
      <c r="J99" s="141">
        <v>9</v>
      </c>
    </row>
    <row r="100" spans="1:10" x14ac:dyDescent="0.25">
      <c r="A100" s="147" t="s">
        <v>169</v>
      </c>
      <c r="B100" s="147"/>
      <c r="C100" s="147"/>
      <c r="D100" s="147"/>
      <c r="E100" s="147"/>
      <c r="F100" s="147"/>
      <c r="G100" s="147"/>
      <c r="H100" s="25"/>
      <c r="I100" s="25"/>
      <c r="J100" s="25"/>
    </row>
    <row r="101" spans="1:10" ht="21.75" customHeight="1" x14ac:dyDescent="0.25">
      <c r="A101" s="160" t="s">
        <v>9</v>
      </c>
      <c r="B101" s="160"/>
      <c r="C101" s="43" t="s">
        <v>112</v>
      </c>
      <c r="D101" s="6">
        <v>743655786</v>
      </c>
      <c r="E101" s="6">
        <v>78315086</v>
      </c>
      <c r="F101" s="6">
        <v>229595986</v>
      </c>
      <c r="G101" s="6">
        <v>1051566858</v>
      </c>
      <c r="H101" s="26">
        <f>SUM(H102:H106)</f>
        <v>1051214960</v>
      </c>
      <c r="I101" s="26">
        <f>SUM(I102:I106)</f>
        <v>393901282</v>
      </c>
      <c r="J101" s="26">
        <f>SUM(J102:J106)</f>
        <v>440791727</v>
      </c>
    </row>
    <row r="102" spans="1:10" x14ac:dyDescent="0.25">
      <c r="A102" s="161" t="s">
        <v>234</v>
      </c>
      <c r="B102" s="161"/>
      <c r="C102" s="42" t="s">
        <v>113</v>
      </c>
      <c r="D102" s="9">
        <v>56558088</v>
      </c>
      <c r="E102" s="9">
        <v>11790855</v>
      </c>
      <c r="F102" s="10"/>
      <c r="G102" s="9">
        <v>68348943</v>
      </c>
      <c r="H102" s="25">
        <f>+G102</f>
        <v>68348943</v>
      </c>
      <c r="I102" s="25">
        <v>68348943</v>
      </c>
      <c r="J102" s="25">
        <v>59355100</v>
      </c>
    </row>
    <row r="103" spans="1:10" ht="33.75" customHeight="1" x14ac:dyDescent="0.25">
      <c r="A103" s="161" t="s">
        <v>295</v>
      </c>
      <c r="B103" s="161"/>
      <c r="C103" s="42" t="s">
        <v>114</v>
      </c>
      <c r="D103" s="9">
        <v>11028827</v>
      </c>
      <c r="E103" s="9">
        <v>2299217</v>
      </c>
      <c r="F103" s="10"/>
      <c r="G103" s="9">
        <v>13328044</v>
      </c>
      <c r="H103" s="25">
        <f>+G103</f>
        <v>13328044</v>
      </c>
      <c r="I103" s="25">
        <v>13328044</v>
      </c>
      <c r="J103" s="25">
        <v>11536440</v>
      </c>
    </row>
    <row r="104" spans="1:10" x14ac:dyDescent="0.25">
      <c r="A104" s="161" t="s">
        <v>235</v>
      </c>
      <c r="B104" s="161"/>
      <c r="C104" s="42" t="s">
        <v>115</v>
      </c>
      <c r="D104" s="9">
        <v>177879130</v>
      </c>
      <c r="E104" s="9">
        <v>5506400</v>
      </c>
      <c r="F104" s="10"/>
      <c r="G104" s="9">
        <v>183385530</v>
      </c>
      <c r="H104" s="25">
        <v>179033631</v>
      </c>
      <c r="I104" s="25">
        <v>179262120</v>
      </c>
      <c r="J104" s="25">
        <v>243662754</v>
      </c>
    </row>
    <row r="105" spans="1:10" ht="22.5" customHeight="1" x14ac:dyDescent="0.25">
      <c r="A105" s="161" t="s">
        <v>236</v>
      </c>
      <c r="B105" s="161"/>
      <c r="C105" s="42" t="s">
        <v>116</v>
      </c>
      <c r="D105" s="9">
        <v>19000000</v>
      </c>
      <c r="E105" s="10"/>
      <c r="F105" s="10"/>
      <c r="G105" s="9">
        <v>19000000</v>
      </c>
      <c r="H105" s="25">
        <v>19000000</v>
      </c>
      <c r="I105" s="25">
        <v>19000000</v>
      </c>
      <c r="J105" s="25">
        <v>19000000</v>
      </c>
    </row>
    <row r="106" spans="1:10" ht="22.5" customHeight="1" x14ac:dyDescent="0.25">
      <c r="A106" s="161" t="s">
        <v>237</v>
      </c>
      <c r="B106" s="161"/>
      <c r="C106" s="42" t="s">
        <v>117</v>
      </c>
      <c r="D106" s="9">
        <v>479189741</v>
      </c>
      <c r="E106" s="9">
        <v>58718614</v>
      </c>
      <c r="F106" s="9">
        <v>229595986</v>
      </c>
      <c r="G106" s="9">
        <v>767504341</v>
      </c>
      <c r="H106" s="25">
        <v>771504342</v>
      </c>
      <c r="I106" s="25">
        <f>72568994+41393181</f>
        <v>113962175</v>
      </c>
      <c r="J106" s="25">
        <f>SUM(J107:J116)</f>
        <v>107237433</v>
      </c>
    </row>
    <row r="107" spans="1:10" ht="22.5" customHeight="1" x14ac:dyDescent="0.25">
      <c r="A107" s="161" t="s">
        <v>238</v>
      </c>
      <c r="B107" s="161"/>
      <c r="C107" s="42" t="s">
        <v>118</v>
      </c>
      <c r="D107" s="9">
        <v>11000000</v>
      </c>
      <c r="E107" s="10"/>
      <c r="F107" s="10"/>
      <c r="G107" s="9">
        <v>11000000</v>
      </c>
      <c r="H107" s="25">
        <v>11000000</v>
      </c>
      <c r="I107" s="25">
        <v>11959771</v>
      </c>
      <c r="J107" s="25">
        <v>11959771</v>
      </c>
    </row>
    <row r="108" spans="1:10" ht="22.5" x14ac:dyDescent="0.25">
      <c r="A108" s="161" t="s">
        <v>239</v>
      </c>
      <c r="B108" s="161"/>
      <c r="C108" s="42" t="s">
        <v>119</v>
      </c>
      <c r="D108" s="10"/>
      <c r="E108" s="10"/>
      <c r="F108" s="10"/>
      <c r="G108" s="10"/>
      <c r="H108" s="25"/>
      <c r="I108" s="25"/>
      <c r="J108" s="25"/>
    </row>
    <row r="109" spans="1:10" ht="33.75" customHeight="1" x14ac:dyDescent="0.25">
      <c r="A109" s="161" t="s">
        <v>296</v>
      </c>
      <c r="B109" s="161"/>
      <c r="C109" s="42" t="s">
        <v>120</v>
      </c>
      <c r="D109" s="10"/>
      <c r="E109" s="10"/>
      <c r="F109" s="10"/>
      <c r="G109" s="10"/>
      <c r="H109" s="25"/>
      <c r="I109" s="25"/>
      <c r="J109" s="25"/>
    </row>
    <row r="110" spans="1:10" ht="33.75" customHeight="1" x14ac:dyDescent="0.25">
      <c r="A110" s="161" t="s">
        <v>297</v>
      </c>
      <c r="B110" s="161"/>
      <c r="C110" s="42" t="s">
        <v>121</v>
      </c>
      <c r="D110" s="10"/>
      <c r="E110" s="10"/>
      <c r="F110" s="10"/>
      <c r="G110" s="10"/>
      <c r="H110" s="25"/>
      <c r="I110" s="25"/>
      <c r="J110" s="25"/>
    </row>
    <row r="111" spans="1:10" ht="22.5" x14ac:dyDescent="0.25">
      <c r="A111" s="161" t="s">
        <v>298</v>
      </c>
      <c r="B111" s="161"/>
      <c r="C111" s="42" t="s">
        <v>122</v>
      </c>
      <c r="D111" s="9">
        <v>468189741</v>
      </c>
      <c r="E111" s="10"/>
      <c r="F111" s="9">
        <v>229595986</v>
      </c>
      <c r="G111" s="9">
        <v>697785727</v>
      </c>
      <c r="H111" s="25">
        <f>+G111</f>
        <v>697785727</v>
      </c>
      <c r="I111" s="25">
        <v>390609</v>
      </c>
      <c r="J111" s="25">
        <v>2027400</v>
      </c>
    </row>
    <row r="112" spans="1:10" ht="22.5" x14ac:dyDescent="0.25">
      <c r="A112" s="161" t="s">
        <v>299</v>
      </c>
      <c r="B112" s="161"/>
      <c r="C112" s="42" t="s">
        <v>123</v>
      </c>
      <c r="D112" s="10"/>
      <c r="E112" s="10"/>
      <c r="F112" s="10"/>
      <c r="G112" s="10"/>
      <c r="H112" s="25"/>
      <c r="I112" s="25"/>
      <c r="J112" s="25"/>
    </row>
    <row r="113" spans="1:10" ht="33.75" customHeight="1" x14ac:dyDescent="0.25">
      <c r="A113" s="161" t="s">
        <v>300</v>
      </c>
      <c r="B113" s="161"/>
      <c r="C113" s="42" t="s">
        <v>124</v>
      </c>
      <c r="D113" s="10"/>
      <c r="E113" s="10"/>
      <c r="F113" s="10"/>
      <c r="G113" s="10"/>
      <c r="H113" s="25"/>
      <c r="I113" s="25"/>
      <c r="J113" s="25"/>
    </row>
    <row r="114" spans="1:10" ht="22.5" customHeight="1" x14ac:dyDescent="0.25">
      <c r="A114" s="161" t="s">
        <v>301</v>
      </c>
      <c r="B114" s="161"/>
      <c r="C114" s="42" t="s">
        <v>125</v>
      </c>
      <c r="D114" s="10"/>
      <c r="E114" s="10"/>
      <c r="F114" s="10"/>
      <c r="G114" s="10"/>
      <c r="H114" s="25"/>
      <c r="I114" s="25"/>
      <c r="J114" s="25"/>
    </row>
    <row r="115" spans="1:10" x14ac:dyDescent="0.25">
      <c r="A115" s="161" t="s">
        <v>302</v>
      </c>
      <c r="B115" s="161"/>
      <c r="C115" s="42" t="s">
        <v>325</v>
      </c>
      <c r="D115" s="10"/>
      <c r="E115" s="10"/>
      <c r="F115" s="10"/>
      <c r="G115" s="10"/>
      <c r="H115" s="25"/>
      <c r="I115" s="25"/>
      <c r="J115" s="25">
        <v>31986501</v>
      </c>
    </row>
    <row r="116" spans="1:10" ht="33.75" customHeight="1" x14ac:dyDescent="0.25">
      <c r="A116" s="161" t="s">
        <v>303</v>
      </c>
      <c r="B116" s="161"/>
      <c r="C116" s="42" t="s">
        <v>127</v>
      </c>
      <c r="D116" s="10"/>
      <c r="E116" s="9">
        <v>58718614</v>
      </c>
      <c r="F116" s="10"/>
      <c r="G116" s="9">
        <v>58718614</v>
      </c>
      <c r="H116" s="25">
        <v>60718614</v>
      </c>
      <c r="I116" s="25">
        <v>60218614</v>
      </c>
      <c r="J116" s="25">
        <v>61263761</v>
      </c>
    </row>
    <row r="117" spans="1:10" ht="32.25" customHeight="1" x14ac:dyDescent="0.25">
      <c r="A117" s="160" t="s">
        <v>17</v>
      </c>
      <c r="B117" s="160"/>
      <c r="C117" s="43" t="s">
        <v>128</v>
      </c>
      <c r="D117" s="7"/>
      <c r="E117" s="6">
        <v>557461606</v>
      </c>
      <c r="F117" s="7"/>
      <c r="G117" s="6">
        <v>557461606</v>
      </c>
      <c r="H117" s="26">
        <f>+H118+H120+H122</f>
        <v>557882401</v>
      </c>
      <c r="I117" s="26">
        <f>+I118+I120+I122</f>
        <v>502819076</v>
      </c>
      <c r="J117" s="26">
        <f>SUM(J118:J129)</f>
        <v>594089444</v>
      </c>
    </row>
    <row r="118" spans="1:10" x14ac:dyDescent="0.25">
      <c r="A118" s="161" t="s">
        <v>240</v>
      </c>
      <c r="B118" s="161"/>
      <c r="C118" s="42" t="s">
        <v>129</v>
      </c>
      <c r="D118" s="10"/>
      <c r="E118" s="9">
        <v>528207483</v>
      </c>
      <c r="F118" s="10"/>
      <c r="G118" s="9">
        <v>528207483</v>
      </c>
      <c r="H118" s="25">
        <v>528384596</v>
      </c>
      <c r="I118" s="25">
        <f>488511603-1356649</f>
        <v>487154954</v>
      </c>
      <c r="J118" s="25">
        <v>300228825</v>
      </c>
    </row>
    <row r="119" spans="1:10" ht="22.5" customHeight="1" x14ac:dyDescent="0.25">
      <c r="A119" s="161" t="s">
        <v>241</v>
      </c>
      <c r="B119" s="161"/>
      <c r="C119" s="42" t="s">
        <v>130</v>
      </c>
      <c r="D119" s="10"/>
      <c r="E119" s="10"/>
      <c r="F119" s="10"/>
      <c r="G119" s="10"/>
      <c r="H119" s="25"/>
      <c r="I119" s="25"/>
      <c r="J119" s="25"/>
    </row>
    <row r="120" spans="1:10" x14ac:dyDescent="0.25">
      <c r="A120" s="161" t="s">
        <v>242</v>
      </c>
      <c r="B120" s="161"/>
      <c r="C120" s="42" t="s">
        <v>131</v>
      </c>
      <c r="D120" s="10"/>
      <c r="E120" s="9">
        <v>23499270</v>
      </c>
      <c r="F120" s="10"/>
      <c r="G120" s="9">
        <v>23499270</v>
      </c>
      <c r="H120" s="25">
        <v>23742953</v>
      </c>
      <c r="I120" s="25">
        <v>9909270</v>
      </c>
      <c r="J120" s="25">
        <v>288105767</v>
      </c>
    </row>
    <row r="121" spans="1:10" ht="22.5" customHeight="1" x14ac:dyDescent="0.25">
      <c r="A121" s="161" t="s">
        <v>243</v>
      </c>
      <c r="B121" s="161"/>
      <c r="C121" s="42" t="s">
        <v>132</v>
      </c>
      <c r="D121" s="10"/>
      <c r="E121" s="10"/>
      <c r="F121" s="10"/>
      <c r="G121" s="10"/>
      <c r="H121" s="25"/>
      <c r="I121" s="25"/>
      <c r="J121" s="25"/>
    </row>
    <row r="122" spans="1:10" ht="22.5" customHeight="1" x14ac:dyDescent="0.25">
      <c r="A122" s="161" t="s">
        <v>244</v>
      </c>
      <c r="B122" s="161"/>
      <c r="C122" s="42" t="s">
        <v>133</v>
      </c>
      <c r="D122" s="10"/>
      <c r="E122" s="9">
        <v>5754852</v>
      </c>
      <c r="F122" s="10"/>
      <c r="G122" s="9">
        <v>5754852</v>
      </c>
      <c r="H122" s="25">
        <f>+G122</f>
        <v>5754852</v>
      </c>
      <c r="I122" s="25">
        <v>5754852</v>
      </c>
      <c r="J122" s="25">
        <v>5754852</v>
      </c>
    </row>
    <row r="123" spans="1:10" ht="33.75" customHeight="1" x14ac:dyDescent="0.25">
      <c r="A123" s="161" t="s">
        <v>245</v>
      </c>
      <c r="B123" s="161"/>
      <c r="C123" s="42" t="s">
        <v>134</v>
      </c>
      <c r="D123" s="10"/>
      <c r="E123" s="10"/>
      <c r="F123" s="10"/>
      <c r="G123" s="10"/>
      <c r="H123" s="25"/>
      <c r="I123" s="25"/>
      <c r="J123" s="25"/>
    </row>
    <row r="124" spans="1:10" ht="33.75" customHeight="1" x14ac:dyDescent="0.25">
      <c r="A124" s="161" t="s">
        <v>304</v>
      </c>
      <c r="B124" s="161"/>
      <c r="C124" s="42" t="s">
        <v>135</v>
      </c>
      <c r="D124" s="10"/>
      <c r="E124" s="10"/>
      <c r="F124" s="10"/>
      <c r="G124" s="10"/>
      <c r="H124" s="25"/>
      <c r="I124" s="25"/>
      <c r="J124" s="25"/>
    </row>
    <row r="125" spans="1:10" ht="33.75" customHeight="1" x14ac:dyDescent="0.25">
      <c r="A125" s="161" t="s">
        <v>305</v>
      </c>
      <c r="B125" s="161"/>
      <c r="C125" s="42" t="s">
        <v>121</v>
      </c>
      <c r="D125" s="10"/>
      <c r="E125" s="10"/>
      <c r="F125" s="10"/>
      <c r="G125" s="10"/>
      <c r="H125" s="25"/>
      <c r="I125" s="25"/>
      <c r="J125" s="25"/>
    </row>
    <row r="126" spans="1:10" ht="33.75" customHeight="1" x14ac:dyDescent="0.25">
      <c r="A126" s="161" t="s">
        <v>306</v>
      </c>
      <c r="B126" s="161"/>
      <c r="C126" s="42" t="s">
        <v>136</v>
      </c>
      <c r="D126" s="10"/>
      <c r="E126" s="10"/>
      <c r="F126" s="10"/>
      <c r="G126" s="10"/>
      <c r="H126" s="25"/>
      <c r="I126" s="25"/>
      <c r="J126" s="25"/>
    </row>
    <row r="127" spans="1:10" ht="33.75" customHeight="1" x14ac:dyDescent="0.25">
      <c r="A127" s="161" t="s">
        <v>307</v>
      </c>
      <c r="B127" s="161"/>
      <c r="C127" s="42" t="s">
        <v>137</v>
      </c>
      <c r="D127" s="10"/>
      <c r="E127" s="10"/>
      <c r="F127" s="10"/>
      <c r="G127" s="10"/>
      <c r="H127" s="25"/>
      <c r="I127" s="25"/>
      <c r="J127" s="25"/>
    </row>
    <row r="128" spans="1:10" ht="33.75" customHeight="1" x14ac:dyDescent="0.25">
      <c r="A128" s="161" t="s">
        <v>308</v>
      </c>
      <c r="B128" s="161"/>
      <c r="C128" s="42" t="s">
        <v>124</v>
      </c>
      <c r="D128" s="10"/>
      <c r="E128" s="10"/>
      <c r="F128" s="10"/>
      <c r="G128" s="10"/>
      <c r="H128" s="25"/>
      <c r="I128" s="25"/>
      <c r="J128" s="25"/>
    </row>
    <row r="129" spans="1:10" x14ac:dyDescent="0.25">
      <c r="A129" s="161" t="s">
        <v>309</v>
      </c>
      <c r="B129" s="161"/>
      <c r="C129" s="42" t="s">
        <v>138</v>
      </c>
      <c r="D129" s="10"/>
      <c r="E129" s="10"/>
      <c r="F129" s="10"/>
      <c r="G129" s="10"/>
      <c r="H129" s="25"/>
      <c r="I129" s="25"/>
      <c r="J129" s="25"/>
    </row>
    <row r="130" spans="1:10" ht="66.75" customHeight="1" x14ac:dyDescent="0.25">
      <c r="A130" s="161" t="s">
        <v>310</v>
      </c>
      <c r="B130" s="161"/>
      <c r="C130" s="42" t="s">
        <v>185</v>
      </c>
      <c r="D130" s="10"/>
      <c r="E130" s="9">
        <v>5754852</v>
      </c>
      <c r="F130" s="10"/>
      <c r="G130" s="9">
        <v>5754852</v>
      </c>
      <c r="H130" s="25">
        <f>+G130</f>
        <v>5754852</v>
      </c>
      <c r="I130" s="25">
        <v>5754852</v>
      </c>
      <c r="J130" s="25">
        <v>5754852</v>
      </c>
    </row>
    <row r="131" spans="1:10" x14ac:dyDescent="0.25">
      <c r="A131" s="160" t="s">
        <v>25</v>
      </c>
      <c r="B131" s="160"/>
      <c r="C131" s="43" t="s">
        <v>140</v>
      </c>
      <c r="D131" s="7"/>
      <c r="E131" s="6">
        <v>33556780</v>
      </c>
      <c r="F131" s="7"/>
      <c r="G131" s="6">
        <v>33556780</v>
      </c>
      <c r="H131" s="26">
        <f>+H132+H133</f>
        <v>39919095</v>
      </c>
      <c r="I131" s="26">
        <v>0</v>
      </c>
      <c r="J131" s="26"/>
    </row>
    <row r="132" spans="1:10" x14ac:dyDescent="0.25">
      <c r="A132" s="161" t="s">
        <v>246</v>
      </c>
      <c r="B132" s="161"/>
      <c r="C132" s="42" t="s">
        <v>141</v>
      </c>
      <c r="D132" s="10"/>
      <c r="E132" s="9">
        <v>32656780</v>
      </c>
      <c r="F132" s="10"/>
      <c r="G132" s="9">
        <v>32656780</v>
      </c>
      <c r="H132" s="25">
        <v>39019095</v>
      </c>
      <c r="I132" s="25"/>
      <c r="J132" s="25"/>
    </row>
    <row r="133" spans="1:10" x14ac:dyDescent="0.25">
      <c r="A133" s="161" t="s">
        <v>247</v>
      </c>
      <c r="B133" s="161"/>
      <c r="C133" s="42" t="s">
        <v>142</v>
      </c>
      <c r="D133" s="10"/>
      <c r="E133" s="9">
        <v>900000</v>
      </c>
      <c r="F133" s="10"/>
      <c r="G133" s="9">
        <v>900000</v>
      </c>
      <c r="H133" s="25">
        <v>900000</v>
      </c>
      <c r="I133" s="25"/>
      <c r="J133" s="25"/>
    </row>
    <row r="134" spans="1:10" ht="31.5" customHeight="1" x14ac:dyDescent="0.25">
      <c r="A134" s="160" t="s">
        <v>143</v>
      </c>
      <c r="B134" s="160"/>
      <c r="C134" s="43" t="s">
        <v>144</v>
      </c>
      <c r="D134" s="6">
        <v>743655786</v>
      </c>
      <c r="E134" s="6">
        <v>669333472</v>
      </c>
      <c r="F134" s="6">
        <v>229595986</v>
      </c>
      <c r="G134" s="6">
        <v>1642585244</v>
      </c>
      <c r="H134" s="26">
        <f>+H101+H117+H131</f>
        <v>1649016456</v>
      </c>
      <c r="I134" s="26">
        <f>+I101+I117</f>
        <v>896720358</v>
      </c>
      <c r="J134" s="26">
        <f>+J101+J117</f>
        <v>1034881171</v>
      </c>
    </row>
    <row r="135" spans="1:10" ht="42" customHeight="1" x14ac:dyDescent="0.25">
      <c r="A135" s="160" t="s">
        <v>41</v>
      </c>
      <c r="B135" s="160"/>
      <c r="C135" s="43" t="s">
        <v>145</v>
      </c>
      <c r="D135" s="7"/>
      <c r="E135" s="7"/>
      <c r="F135" s="7"/>
      <c r="G135" s="7"/>
      <c r="H135" s="25"/>
      <c r="I135" s="25"/>
      <c r="J135" s="25"/>
    </row>
    <row r="136" spans="1:10" ht="22.5" customHeight="1" x14ac:dyDescent="0.25">
      <c r="A136" s="161" t="s">
        <v>258</v>
      </c>
      <c r="B136" s="161"/>
      <c r="C136" s="42" t="s">
        <v>186</v>
      </c>
      <c r="D136" s="10"/>
      <c r="E136" s="10"/>
      <c r="F136" s="10"/>
      <c r="G136" s="10"/>
      <c r="H136" s="25"/>
      <c r="I136" s="25"/>
      <c r="J136" s="25"/>
    </row>
    <row r="137" spans="1:10" ht="33.75" customHeight="1" x14ac:dyDescent="0.25">
      <c r="A137" s="161" t="s">
        <v>259</v>
      </c>
      <c r="B137" s="161"/>
      <c r="C137" s="42" t="s">
        <v>187</v>
      </c>
      <c r="D137" s="10"/>
      <c r="E137" s="10"/>
      <c r="F137" s="10"/>
      <c r="G137" s="10"/>
      <c r="H137" s="25"/>
      <c r="I137" s="25"/>
      <c r="J137" s="25"/>
    </row>
    <row r="138" spans="1:10" ht="22.5" customHeight="1" x14ac:dyDescent="0.25">
      <c r="A138" s="161" t="s">
        <v>260</v>
      </c>
      <c r="B138" s="161"/>
      <c r="C138" s="42" t="s">
        <v>188</v>
      </c>
      <c r="D138" s="10"/>
      <c r="E138" s="10"/>
      <c r="F138" s="10"/>
      <c r="G138" s="10"/>
      <c r="H138" s="25"/>
      <c r="I138" s="25"/>
      <c r="J138" s="25"/>
    </row>
    <row r="139" spans="1:10" ht="31.5" customHeight="1" x14ac:dyDescent="0.25">
      <c r="A139" s="160" t="s">
        <v>53</v>
      </c>
      <c r="B139" s="160"/>
      <c r="C139" s="43" t="s">
        <v>149</v>
      </c>
      <c r="D139" s="7"/>
      <c r="E139" s="7"/>
      <c r="F139" s="7"/>
      <c r="G139" s="7"/>
      <c r="H139" s="25"/>
      <c r="I139" s="25"/>
      <c r="J139" s="25"/>
    </row>
    <row r="140" spans="1:10" ht="22.5" customHeight="1" x14ac:dyDescent="0.25">
      <c r="A140" s="161" t="s">
        <v>268</v>
      </c>
      <c r="B140" s="161"/>
      <c r="C140" s="42" t="s">
        <v>150</v>
      </c>
      <c r="D140" s="10"/>
      <c r="E140" s="10"/>
      <c r="F140" s="10"/>
      <c r="G140" s="10"/>
      <c r="H140" s="25"/>
      <c r="I140" s="25"/>
      <c r="J140" s="25"/>
    </row>
    <row r="141" spans="1:10" ht="22.5" customHeight="1" x14ac:dyDescent="0.25">
      <c r="A141" s="161" t="s">
        <v>269</v>
      </c>
      <c r="B141" s="161"/>
      <c r="C141" s="42" t="s">
        <v>151</v>
      </c>
      <c r="D141" s="10"/>
      <c r="E141" s="10"/>
      <c r="F141" s="10"/>
      <c r="G141" s="10"/>
      <c r="H141" s="25"/>
      <c r="I141" s="25"/>
      <c r="J141" s="25"/>
    </row>
    <row r="142" spans="1:10" ht="22.5" customHeight="1" x14ac:dyDescent="0.25">
      <c r="A142" s="161" t="s">
        <v>270</v>
      </c>
      <c r="B142" s="161"/>
      <c r="C142" s="42" t="s">
        <v>152</v>
      </c>
      <c r="D142" s="10"/>
      <c r="E142" s="10"/>
      <c r="F142" s="10"/>
      <c r="G142" s="10"/>
      <c r="H142" s="25"/>
      <c r="I142" s="25"/>
      <c r="J142" s="25"/>
    </row>
    <row r="143" spans="1:10" ht="22.5" customHeight="1" x14ac:dyDescent="0.25">
      <c r="A143" s="161" t="s">
        <v>271</v>
      </c>
      <c r="B143" s="161"/>
      <c r="C143" s="42" t="s">
        <v>153</v>
      </c>
      <c r="D143" s="10"/>
      <c r="E143" s="10"/>
      <c r="F143" s="10"/>
      <c r="G143" s="10"/>
      <c r="H143" s="25"/>
      <c r="I143" s="25"/>
      <c r="J143" s="25"/>
    </row>
    <row r="144" spans="1:10" ht="31.5" customHeight="1" x14ac:dyDescent="0.25">
      <c r="A144" s="160" t="s">
        <v>154</v>
      </c>
      <c r="B144" s="160"/>
      <c r="C144" s="43" t="s">
        <v>155</v>
      </c>
      <c r="D144" s="6">
        <v>21261195</v>
      </c>
      <c r="E144" s="7"/>
      <c r="F144" s="7"/>
      <c r="G144" s="6">
        <v>21261195</v>
      </c>
      <c r="H144" s="26">
        <f>+H146</f>
        <v>21261195</v>
      </c>
      <c r="I144" s="26">
        <f t="shared" ref="I144:J144" si="9">+I146+I149</f>
        <v>722309248</v>
      </c>
      <c r="J144" s="26">
        <f t="shared" si="9"/>
        <v>684722916</v>
      </c>
    </row>
    <row r="145" spans="1:10" ht="33.75" customHeight="1" x14ac:dyDescent="0.25">
      <c r="A145" s="161" t="s">
        <v>273</v>
      </c>
      <c r="B145" s="161"/>
      <c r="C145" s="52" t="s">
        <v>156</v>
      </c>
      <c r="D145" s="6"/>
      <c r="E145" s="7"/>
      <c r="F145" s="7"/>
      <c r="G145" s="6"/>
      <c r="H145" s="25"/>
      <c r="I145" s="25"/>
      <c r="J145" s="25"/>
    </row>
    <row r="146" spans="1:10" ht="33.75" customHeight="1" x14ac:dyDescent="0.25">
      <c r="A146" s="161" t="s">
        <v>274</v>
      </c>
      <c r="B146" s="161"/>
      <c r="C146" s="52" t="s">
        <v>157</v>
      </c>
      <c r="D146" s="9">
        <v>21261195</v>
      </c>
      <c r="E146" s="10"/>
      <c r="F146" s="10"/>
      <c r="G146" s="9">
        <v>21261195</v>
      </c>
      <c r="H146" s="25">
        <f>+G146</f>
        <v>21261195</v>
      </c>
      <c r="I146" s="25">
        <v>21848334</v>
      </c>
      <c r="J146" s="25">
        <v>21848334</v>
      </c>
    </row>
    <row r="147" spans="1:10" ht="22.5" customHeight="1" x14ac:dyDescent="0.25">
      <c r="A147" s="161" t="s">
        <v>275</v>
      </c>
      <c r="B147" s="161"/>
      <c r="C147" s="52" t="s">
        <v>158</v>
      </c>
      <c r="D147" s="6"/>
      <c r="E147" s="7"/>
      <c r="F147" s="7"/>
      <c r="G147" s="6"/>
      <c r="H147" s="25"/>
      <c r="I147" s="25"/>
      <c r="J147" s="25"/>
    </row>
    <row r="148" spans="1:10" ht="19.5" customHeight="1" x14ac:dyDescent="0.25">
      <c r="A148" s="161" t="s">
        <v>276</v>
      </c>
      <c r="B148" s="161"/>
      <c r="C148" s="52" t="s">
        <v>159</v>
      </c>
      <c r="D148" s="6"/>
      <c r="E148" s="7"/>
      <c r="F148" s="7"/>
      <c r="G148" s="6"/>
      <c r="H148" s="25"/>
      <c r="I148" s="25"/>
      <c r="J148" s="25"/>
    </row>
    <row r="149" spans="1:10" ht="19.5" customHeight="1" x14ac:dyDescent="0.25">
      <c r="A149" s="158" t="s">
        <v>311</v>
      </c>
      <c r="B149" s="159"/>
      <c r="C149" s="39" t="s">
        <v>209</v>
      </c>
      <c r="D149" s="6"/>
      <c r="E149" s="7"/>
      <c r="F149" s="7"/>
      <c r="G149" s="6"/>
      <c r="H149" s="25"/>
      <c r="I149" s="25">
        <v>700460914</v>
      </c>
      <c r="J149" s="25">
        <v>662874582</v>
      </c>
    </row>
    <row r="150" spans="1:10" ht="31.5" customHeight="1" x14ac:dyDescent="0.25">
      <c r="A150" s="160" t="s">
        <v>66</v>
      </c>
      <c r="B150" s="160"/>
      <c r="C150" s="53" t="s">
        <v>160</v>
      </c>
      <c r="D150" s="6"/>
      <c r="E150" s="7"/>
      <c r="F150" s="7"/>
      <c r="G150" s="6"/>
      <c r="H150" s="25"/>
      <c r="I150" s="25"/>
      <c r="J150" s="25"/>
    </row>
    <row r="151" spans="1:10" ht="22.5" customHeight="1" x14ac:dyDescent="0.25">
      <c r="A151" s="161" t="s">
        <v>277</v>
      </c>
      <c r="B151" s="161"/>
      <c r="C151" s="52" t="s">
        <v>189</v>
      </c>
      <c r="D151" s="6"/>
      <c r="E151" s="7"/>
      <c r="F151" s="7"/>
      <c r="G151" s="6"/>
      <c r="H151" s="25"/>
      <c r="I151" s="25"/>
      <c r="J151" s="25"/>
    </row>
    <row r="152" spans="1:10" ht="22.5" customHeight="1" x14ac:dyDescent="0.25">
      <c r="A152" s="161" t="s">
        <v>278</v>
      </c>
      <c r="B152" s="161"/>
      <c r="C152" s="52" t="s">
        <v>190</v>
      </c>
      <c r="D152" s="6"/>
      <c r="E152" s="7"/>
      <c r="F152" s="7"/>
      <c r="G152" s="6"/>
      <c r="H152" s="25"/>
      <c r="I152" s="25"/>
      <c r="J152" s="25"/>
    </row>
    <row r="153" spans="1:10" ht="22.5" customHeight="1" x14ac:dyDescent="0.25">
      <c r="A153" s="161" t="s">
        <v>279</v>
      </c>
      <c r="B153" s="161"/>
      <c r="C153" s="52" t="s">
        <v>191</v>
      </c>
      <c r="D153" s="6"/>
      <c r="E153" s="7"/>
      <c r="F153" s="7"/>
      <c r="G153" s="6"/>
      <c r="H153" s="25"/>
      <c r="I153" s="25"/>
      <c r="J153" s="25"/>
    </row>
    <row r="154" spans="1:10" ht="22.5" customHeight="1" x14ac:dyDescent="0.25">
      <c r="A154" s="161" t="s">
        <v>280</v>
      </c>
      <c r="B154" s="161"/>
      <c r="C154" s="52" t="s">
        <v>192</v>
      </c>
      <c r="D154" s="6"/>
      <c r="E154" s="7"/>
      <c r="F154" s="7"/>
      <c r="G154" s="6"/>
      <c r="H154" s="25"/>
      <c r="I154" s="25"/>
      <c r="J154" s="25"/>
    </row>
    <row r="155" spans="1:10" ht="31.5" customHeight="1" x14ac:dyDescent="0.25">
      <c r="A155" s="160" t="s">
        <v>72</v>
      </c>
      <c r="B155" s="160"/>
      <c r="C155" s="53" t="s">
        <v>165</v>
      </c>
      <c r="D155" s="6">
        <v>21261195</v>
      </c>
      <c r="E155" s="7"/>
      <c r="F155" s="7"/>
      <c r="G155" s="6">
        <v>21261195</v>
      </c>
      <c r="H155" s="25">
        <f>+H144</f>
        <v>21261195</v>
      </c>
      <c r="I155" s="25">
        <f>+I144</f>
        <v>722309248</v>
      </c>
      <c r="J155" s="26">
        <f>+J144</f>
        <v>684722916</v>
      </c>
    </row>
    <row r="156" spans="1:10" ht="21" customHeight="1" x14ac:dyDescent="0.25">
      <c r="A156" s="160" t="s">
        <v>166</v>
      </c>
      <c r="B156" s="160"/>
      <c r="C156" s="53" t="s">
        <v>167</v>
      </c>
      <c r="D156" s="6">
        <v>764916981</v>
      </c>
      <c r="E156" s="7">
        <v>669333472</v>
      </c>
      <c r="F156" s="7">
        <v>229595986</v>
      </c>
      <c r="G156" s="6">
        <v>1663846439</v>
      </c>
      <c r="H156" s="26">
        <f>+H134+H155</f>
        <v>1670277651</v>
      </c>
      <c r="I156" s="26">
        <f t="shared" ref="I156" si="10">+I134+I155</f>
        <v>1619029606</v>
      </c>
      <c r="J156" s="26">
        <f t="shared" ref="J156" si="11">+J134+J155</f>
        <v>1719604087</v>
      </c>
    </row>
    <row r="157" spans="1:10" ht="21" customHeight="1" x14ac:dyDescent="0.25">
      <c r="A157" s="54"/>
      <c r="B157" s="55"/>
      <c r="C157" s="56"/>
      <c r="D157" s="56"/>
      <c r="E157" s="56"/>
      <c r="F157" s="56"/>
      <c r="G157" s="57">
        <f>+G91-G156</f>
        <v>0</v>
      </c>
      <c r="H157" s="57">
        <f t="shared" ref="H157" si="12">+H91-H156</f>
        <v>0</v>
      </c>
      <c r="I157" s="57">
        <f>+I91-I156</f>
        <v>0</v>
      </c>
      <c r="J157" s="57">
        <f>+J91-J156</f>
        <v>0</v>
      </c>
    </row>
    <row r="158" spans="1:10" x14ac:dyDescent="0.25">
      <c r="A158" s="58"/>
      <c r="B158" s="59"/>
      <c r="C158" s="60"/>
      <c r="D158" s="60"/>
      <c r="E158" s="60"/>
      <c r="F158" s="60"/>
      <c r="G158" s="60"/>
    </row>
    <row r="159" spans="1:10" ht="15" customHeight="1" x14ac:dyDescent="0.25">
      <c r="A159" s="61" t="s">
        <v>193</v>
      </c>
      <c r="B159" s="61"/>
      <c r="C159" s="62"/>
      <c r="D159" s="6">
        <v>9</v>
      </c>
      <c r="E159" s="7"/>
      <c r="F159" s="7"/>
      <c r="G159" s="6">
        <v>8</v>
      </c>
      <c r="H159" s="25"/>
      <c r="I159" s="25"/>
      <c r="J159" s="25"/>
    </row>
    <row r="160" spans="1:10" ht="15.75" customHeight="1" x14ac:dyDescent="0.25">
      <c r="A160" s="61"/>
      <c r="B160" s="61"/>
      <c r="C160" s="62"/>
      <c r="D160" s="6"/>
      <c r="E160" s="7"/>
      <c r="F160" s="7"/>
      <c r="G160" s="6"/>
      <c r="H160" s="25"/>
      <c r="I160" s="25"/>
      <c r="J160" s="25"/>
    </row>
    <row r="161" spans="1:10" ht="15" customHeight="1" x14ac:dyDescent="0.25">
      <c r="A161" s="61" t="s">
        <v>194</v>
      </c>
      <c r="B161" s="61"/>
      <c r="C161" s="62"/>
      <c r="D161" s="6">
        <v>6</v>
      </c>
      <c r="E161" s="7"/>
      <c r="F161" s="7"/>
      <c r="G161" s="6">
        <v>0</v>
      </c>
      <c r="H161" s="25"/>
      <c r="I161" s="25"/>
      <c r="J161" s="25"/>
    </row>
    <row r="162" spans="1:10" ht="15.75" customHeight="1" x14ac:dyDescent="0.25">
      <c r="A162" s="61"/>
      <c r="B162" s="61"/>
      <c r="C162" s="62"/>
      <c r="D162" s="6"/>
      <c r="E162" s="7"/>
      <c r="F162" s="7"/>
      <c r="G162" s="6"/>
      <c r="H162" s="25"/>
      <c r="I162" s="25"/>
      <c r="J162" s="25"/>
    </row>
    <row r="163" spans="1:10" x14ac:dyDescent="0.25">
      <c r="A163" s="49"/>
      <c r="B163" s="49"/>
      <c r="C163" s="51"/>
      <c r="D163" s="12"/>
      <c r="E163" s="12"/>
      <c r="F163" s="12"/>
      <c r="G163" s="12"/>
    </row>
  </sheetData>
  <mergeCells count="162">
    <mergeCell ref="J6:J7"/>
    <mergeCell ref="J97:J98"/>
    <mergeCell ref="C3:J3"/>
    <mergeCell ref="C4:J4"/>
    <mergeCell ref="C6:C7"/>
    <mergeCell ref="D6:G6"/>
    <mergeCell ref="A11:B11"/>
    <mergeCell ref="A9:G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A28:B28"/>
    <mergeCell ref="A27:B27"/>
    <mergeCell ref="A30:B30"/>
    <mergeCell ref="A29:B29"/>
    <mergeCell ref="A32:B32"/>
    <mergeCell ref="A31:B31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96:B96"/>
    <mergeCell ref="A95:B95"/>
    <mergeCell ref="A99:B99"/>
    <mergeCell ref="A97:B98"/>
    <mergeCell ref="C97:C98"/>
    <mergeCell ref="D97:G97"/>
    <mergeCell ref="A102:B102"/>
    <mergeCell ref="A100:G100"/>
    <mergeCell ref="A101:B10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130:B130"/>
    <mergeCell ref="A129:B129"/>
    <mergeCell ref="A132:B132"/>
    <mergeCell ref="A131:B13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2:I2"/>
    <mergeCell ref="H6:H7"/>
    <mergeCell ref="A149:B149"/>
    <mergeCell ref="H97:H98"/>
    <mergeCell ref="I97:I98"/>
    <mergeCell ref="I6:I7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</mergeCells>
  <pageMargins left="0.7" right="0.7" top="0.75" bottom="0.75" header="0.3" footer="0.3"/>
  <pageSetup paperSize="9" scale="87" orientation="portrait" r:id="rId1"/>
  <rowBreaks count="2" manualBreakCount="2">
    <brk id="32" max="9" man="1"/>
    <brk id="6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79" zoomScaleNormal="100" workbookViewId="0">
      <selection sqref="A1:K90"/>
    </sheetView>
  </sheetViews>
  <sheetFormatPr defaultRowHeight="21.95" customHeight="1" x14ac:dyDescent="0.25"/>
  <cols>
    <col min="1" max="1" width="9.140625" style="65"/>
    <col min="2" max="2" width="1.140625" style="65" customWidth="1"/>
    <col min="3" max="3" width="9.140625" style="65"/>
    <col min="4" max="4" width="20.28515625" style="65" customWidth="1"/>
    <col min="5" max="5" width="12.140625" style="65" hidden="1" customWidth="1"/>
    <col min="6" max="6" width="10.85546875" style="65" hidden="1" customWidth="1"/>
    <col min="7" max="7" width="16.140625" style="65" hidden="1" customWidth="1"/>
    <col min="8" max="8" width="16.42578125" style="65" customWidth="1"/>
    <col min="9" max="9" width="14.7109375" style="78" customWidth="1"/>
    <col min="10" max="11" width="12.7109375" style="79" customWidth="1"/>
    <col min="12" max="16384" width="9.140625" style="65"/>
  </cols>
  <sheetData>
    <row r="1" spans="1:11" ht="21.95" customHeight="1" x14ac:dyDescent="0.25">
      <c r="A1" s="186" t="s">
        <v>312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1.95" customHeight="1" x14ac:dyDescent="0.25">
      <c r="A2" s="188" t="s">
        <v>170</v>
      </c>
      <c r="B2" s="188"/>
      <c r="C2" s="181" t="s">
        <v>195</v>
      </c>
      <c r="D2" s="182"/>
      <c r="E2" s="182"/>
      <c r="F2" s="182"/>
      <c r="G2" s="182"/>
      <c r="H2" s="182"/>
      <c r="I2" s="182"/>
      <c r="J2" s="182"/>
      <c r="K2" s="183"/>
    </row>
    <row r="3" spans="1:11" ht="21.95" customHeight="1" x14ac:dyDescent="0.25">
      <c r="A3" s="188" t="s">
        <v>174</v>
      </c>
      <c r="B3" s="188"/>
      <c r="C3" s="181" t="s">
        <v>175</v>
      </c>
      <c r="D3" s="182"/>
      <c r="E3" s="182"/>
      <c r="F3" s="182"/>
      <c r="G3" s="182"/>
      <c r="H3" s="182"/>
      <c r="I3" s="182"/>
      <c r="J3" s="182"/>
      <c r="K3" s="183"/>
    </row>
    <row r="4" spans="1:11" ht="21.95" customHeight="1" x14ac:dyDescent="0.25">
      <c r="A4" s="191"/>
      <c r="B4" s="192"/>
      <c r="C4" s="192"/>
      <c r="D4" s="192"/>
      <c r="E4" s="192"/>
      <c r="F4" s="192"/>
      <c r="G4" s="192"/>
      <c r="H4" s="192"/>
      <c r="I4" s="193"/>
      <c r="J4" s="66" t="s">
        <v>2</v>
      </c>
      <c r="K4" s="66"/>
    </row>
    <row r="5" spans="1:11" ht="21.95" customHeight="1" x14ac:dyDescent="0.25">
      <c r="A5" s="187" t="s">
        <v>176</v>
      </c>
      <c r="B5" s="187"/>
      <c r="C5" s="189" t="s">
        <v>177</v>
      </c>
      <c r="D5" s="189"/>
      <c r="E5" s="190" t="s">
        <v>4</v>
      </c>
      <c r="F5" s="190"/>
      <c r="G5" s="190"/>
      <c r="H5" s="190"/>
      <c r="I5" s="147" t="s">
        <v>317</v>
      </c>
      <c r="J5" s="147" t="s">
        <v>324</v>
      </c>
      <c r="K5" s="179" t="s">
        <v>328</v>
      </c>
    </row>
    <row r="6" spans="1:11" ht="48.75" customHeight="1" x14ac:dyDescent="0.25">
      <c r="A6" s="187"/>
      <c r="B6" s="187"/>
      <c r="C6" s="187"/>
      <c r="D6" s="187"/>
      <c r="E6" s="67" t="s">
        <v>5</v>
      </c>
      <c r="F6" s="67" t="s">
        <v>6</v>
      </c>
      <c r="G6" s="68" t="s">
        <v>7</v>
      </c>
      <c r="H6" s="69" t="s">
        <v>8</v>
      </c>
      <c r="I6" s="147"/>
      <c r="J6" s="147"/>
      <c r="K6" s="180"/>
    </row>
    <row r="7" spans="1:11" ht="21.95" customHeight="1" x14ac:dyDescent="0.25">
      <c r="A7" s="187">
        <v>1</v>
      </c>
      <c r="B7" s="187"/>
      <c r="C7" s="187">
        <v>2</v>
      </c>
      <c r="D7" s="187"/>
      <c r="E7" s="70">
        <v>3</v>
      </c>
      <c r="F7" s="69">
        <v>4</v>
      </c>
      <c r="G7" s="69">
        <v>5</v>
      </c>
      <c r="H7" s="69">
        <v>6</v>
      </c>
      <c r="I7" s="142">
        <v>7</v>
      </c>
      <c r="J7" s="142">
        <v>8</v>
      </c>
      <c r="K7" s="142">
        <v>9</v>
      </c>
    </row>
    <row r="8" spans="1:11" ht="21.95" customHeight="1" x14ac:dyDescent="0.25">
      <c r="A8" s="184" t="s">
        <v>168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ht="21.95" customHeight="1" x14ac:dyDescent="0.25">
      <c r="A9" s="187" t="s">
        <v>9</v>
      </c>
      <c r="B9" s="187"/>
      <c r="C9" s="172" t="s">
        <v>10</v>
      </c>
      <c r="D9" s="172"/>
      <c r="E9" s="72"/>
      <c r="F9" s="73"/>
      <c r="G9" s="73"/>
      <c r="H9" s="73"/>
      <c r="I9" s="73"/>
      <c r="J9" s="73"/>
      <c r="K9" s="73"/>
    </row>
    <row r="10" spans="1:11" ht="21.95" customHeight="1" x14ac:dyDescent="0.25">
      <c r="A10" s="173" t="s">
        <v>234</v>
      </c>
      <c r="B10" s="173"/>
      <c r="C10" s="174" t="s">
        <v>11</v>
      </c>
      <c r="D10" s="174"/>
      <c r="E10" s="74"/>
      <c r="F10" s="40"/>
      <c r="G10" s="40"/>
      <c r="H10" s="40"/>
      <c r="I10" s="40"/>
      <c r="J10" s="40"/>
      <c r="K10" s="40"/>
    </row>
    <row r="11" spans="1:11" ht="21.95" customHeight="1" x14ac:dyDescent="0.25">
      <c r="A11" s="173" t="s">
        <v>211</v>
      </c>
      <c r="B11" s="173"/>
      <c r="C11" s="174" t="s">
        <v>12</v>
      </c>
      <c r="D11" s="174"/>
      <c r="E11" s="74"/>
      <c r="F11" s="40"/>
      <c r="G11" s="40"/>
      <c r="H11" s="40"/>
      <c r="I11" s="40"/>
      <c r="J11" s="40"/>
      <c r="K11" s="40"/>
    </row>
    <row r="12" spans="1:11" ht="21.95" customHeight="1" x14ac:dyDescent="0.25">
      <c r="A12" s="173" t="s">
        <v>235</v>
      </c>
      <c r="B12" s="173"/>
      <c r="C12" s="174" t="s">
        <v>13</v>
      </c>
      <c r="D12" s="174"/>
      <c r="E12" s="74"/>
      <c r="F12" s="40"/>
      <c r="G12" s="40"/>
      <c r="H12" s="40"/>
      <c r="I12" s="40"/>
      <c r="J12" s="40"/>
      <c r="K12" s="40"/>
    </row>
    <row r="13" spans="1:11" ht="21.95" customHeight="1" x14ac:dyDescent="0.25">
      <c r="A13" s="173" t="s">
        <v>236</v>
      </c>
      <c r="B13" s="173"/>
      <c r="C13" s="174" t="s">
        <v>14</v>
      </c>
      <c r="D13" s="174"/>
      <c r="E13" s="74"/>
      <c r="F13" s="40"/>
      <c r="G13" s="40"/>
      <c r="H13" s="40"/>
      <c r="I13" s="40"/>
      <c r="J13" s="40"/>
      <c r="K13" s="40"/>
    </row>
    <row r="14" spans="1:11" ht="21.95" customHeight="1" x14ac:dyDescent="0.25">
      <c r="A14" s="173" t="s">
        <v>237</v>
      </c>
      <c r="B14" s="173"/>
      <c r="C14" s="174" t="s">
        <v>15</v>
      </c>
      <c r="D14" s="174"/>
      <c r="E14" s="74"/>
      <c r="F14" s="40"/>
      <c r="G14" s="40"/>
      <c r="H14" s="40"/>
      <c r="I14" s="40"/>
      <c r="J14" s="40"/>
      <c r="K14" s="40"/>
    </row>
    <row r="15" spans="1:11" ht="21.95" customHeight="1" x14ac:dyDescent="0.25">
      <c r="A15" s="173" t="s">
        <v>238</v>
      </c>
      <c r="B15" s="173"/>
      <c r="C15" s="174" t="s">
        <v>16</v>
      </c>
      <c r="D15" s="174"/>
      <c r="E15" s="74"/>
      <c r="F15" s="40"/>
      <c r="G15" s="40"/>
      <c r="H15" s="40"/>
      <c r="I15" s="40"/>
      <c r="J15" s="40"/>
      <c r="K15" s="40"/>
    </row>
    <row r="16" spans="1:11" ht="21.95" customHeight="1" x14ac:dyDescent="0.25">
      <c r="A16" s="177" t="s">
        <v>239</v>
      </c>
      <c r="B16" s="178"/>
      <c r="C16" s="175"/>
      <c r="D16" s="176"/>
      <c r="E16" s="74"/>
      <c r="F16" s="40"/>
      <c r="G16" s="40"/>
      <c r="H16" s="40"/>
      <c r="I16" s="40"/>
      <c r="J16" s="40"/>
      <c r="K16" s="40"/>
    </row>
    <row r="17" spans="1:11" ht="21.95" customHeight="1" x14ac:dyDescent="0.25">
      <c r="A17" s="171" t="s">
        <v>17</v>
      </c>
      <c r="B17" s="171"/>
      <c r="C17" s="172" t="s">
        <v>18</v>
      </c>
      <c r="D17" s="172"/>
      <c r="E17" s="72"/>
      <c r="F17" s="73"/>
      <c r="G17" s="38">
        <v>231871206</v>
      </c>
      <c r="H17" s="38">
        <v>231871206</v>
      </c>
      <c r="I17" s="26">
        <f>+I22</f>
        <v>231871206</v>
      </c>
      <c r="J17" s="26">
        <v>2294624</v>
      </c>
      <c r="K17" s="26">
        <v>2294624</v>
      </c>
    </row>
    <row r="18" spans="1:11" ht="21.95" customHeight="1" x14ac:dyDescent="0.25">
      <c r="A18" s="173" t="s">
        <v>240</v>
      </c>
      <c r="B18" s="173"/>
      <c r="C18" s="174" t="s">
        <v>19</v>
      </c>
      <c r="D18" s="174"/>
      <c r="E18" s="74"/>
      <c r="F18" s="40"/>
      <c r="G18" s="40"/>
      <c r="H18" s="40"/>
      <c r="I18" s="40"/>
      <c r="J18" s="40"/>
      <c r="K18" s="40"/>
    </row>
    <row r="19" spans="1:11" ht="21.95" customHeight="1" x14ac:dyDescent="0.25">
      <c r="A19" s="173" t="s">
        <v>241</v>
      </c>
      <c r="B19" s="173"/>
      <c r="C19" s="174" t="s">
        <v>20</v>
      </c>
      <c r="D19" s="174"/>
      <c r="E19" s="74"/>
      <c r="F19" s="40"/>
      <c r="G19" s="40"/>
      <c r="H19" s="40"/>
      <c r="I19" s="40"/>
      <c r="J19" s="40"/>
      <c r="K19" s="40"/>
    </row>
    <row r="20" spans="1:11" ht="21.95" customHeight="1" x14ac:dyDescent="0.25">
      <c r="A20" s="173" t="s">
        <v>242</v>
      </c>
      <c r="B20" s="173"/>
      <c r="C20" s="174" t="s">
        <v>178</v>
      </c>
      <c r="D20" s="174"/>
      <c r="E20" s="74"/>
      <c r="F20" s="40"/>
      <c r="G20" s="40"/>
      <c r="H20" s="40"/>
      <c r="I20" s="40"/>
      <c r="J20" s="40"/>
      <c r="K20" s="40"/>
    </row>
    <row r="21" spans="1:11" ht="21.95" customHeight="1" x14ac:dyDescent="0.25">
      <c r="A21" s="173" t="s">
        <v>243</v>
      </c>
      <c r="B21" s="173"/>
      <c r="C21" s="174" t="s">
        <v>179</v>
      </c>
      <c r="D21" s="174"/>
      <c r="E21" s="74"/>
      <c r="F21" s="40"/>
      <c r="G21" s="40"/>
      <c r="H21" s="40"/>
      <c r="I21" s="40"/>
      <c r="J21" s="40"/>
      <c r="K21" s="40"/>
    </row>
    <row r="22" spans="1:11" ht="21.95" customHeight="1" x14ac:dyDescent="0.25">
      <c r="A22" s="173" t="s">
        <v>244</v>
      </c>
      <c r="B22" s="173"/>
      <c r="C22" s="174" t="s">
        <v>23</v>
      </c>
      <c r="D22" s="174"/>
      <c r="E22" s="74"/>
      <c r="F22" s="40"/>
      <c r="G22" s="76">
        <v>231871206</v>
      </c>
      <c r="H22" s="76">
        <v>231871206</v>
      </c>
      <c r="I22" s="137">
        <f>+H22</f>
        <v>231871206</v>
      </c>
      <c r="J22" s="137">
        <v>2294624</v>
      </c>
      <c r="K22" s="137">
        <v>2294624</v>
      </c>
    </row>
    <row r="23" spans="1:11" ht="21.95" customHeight="1" x14ac:dyDescent="0.25">
      <c r="A23" s="173" t="s">
        <v>245</v>
      </c>
      <c r="B23" s="173"/>
      <c r="C23" s="174" t="s">
        <v>24</v>
      </c>
      <c r="D23" s="174"/>
      <c r="E23" s="74"/>
      <c r="F23" s="40"/>
      <c r="G23" s="40"/>
      <c r="H23" s="40"/>
      <c r="I23" s="40"/>
      <c r="J23" s="40"/>
      <c r="K23" s="40"/>
    </row>
    <row r="24" spans="1:11" ht="21.95" customHeight="1" x14ac:dyDescent="0.25">
      <c r="A24" s="171" t="s">
        <v>25</v>
      </c>
      <c r="B24" s="171"/>
      <c r="C24" s="172" t="s">
        <v>26</v>
      </c>
      <c r="D24" s="172"/>
      <c r="E24" s="72"/>
      <c r="F24" s="73"/>
      <c r="G24" s="73"/>
      <c r="H24" s="73"/>
      <c r="I24" s="73"/>
      <c r="J24" s="73"/>
      <c r="K24" s="73"/>
    </row>
    <row r="25" spans="1:11" ht="21.95" customHeight="1" x14ac:dyDescent="0.25">
      <c r="A25" s="173" t="s">
        <v>246</v>
      </c>
      <c r="B25" s="173"/>
      <c r="C25" s="174" t="s">
        <v>27</v>
      </c>
      <c r="D25" s="174"/>
      <c r="E25" s="74"/>
      <c r="F25" s="40"/>
      <c r="G25" s="40"/>
      <c r="H25" s="40"/>
      <c r="I25" s="40"/>
      <c r="J25" s="40"/>
      <c r="K25" s="40"/>
    </row>
    <row r="26" spans="1:11" ht="21.95" customHeight="1" x14ac:dyDescent="0.25">
      <c r="A26" s="173" t="s">
        <v>247</v>
      </c>
      <c r="B26" s="173"/>
      <c r="C26" s="174" t="s">
        <v>28</v>
      </c>
      <c r="D26" s="174"/>
      <c r="E26" s="74"/>
      <c r="F26" s="40"/>
      <c r="G26" s="40"/>
      <c r="H26" s="40"/>
      <c r="I26" s="40"/>
      <c r="J26" s="40"/>
      <c r="K26" s="40"/>
    </row>
    <row r="27" spans="1:11" ht="21.95" customHeight="1" x14ac:dyDescent="0.25">
      <c r="A27" s="173" t="s">
        <v>248</v>
      </c>
      <c r="B27" s="173"/>
      <c r="C27" s="174" t="s">
        <v>180</v>
      </c>
      <c r="D27" s="174"/>
      <c r="E27" s="74"/>
      <c r="F27" s="40"/>
      <c r="G27" s="40"/>
      <c r="H27" s="40"/>
      <c r="I27" s="40"/>
      <c r="J27" s="40"/>
      <c r="K27" s="40"/>
    </row>
    <row r="28" spans="1:11" ht="21.95" customHeight="1" x14ac:dyDescent="0.25">
      <c r="A28" s="173" t="s">
        <v>249</v>
      </c>
      <c r="B28" s="173"/>
      <c r="C28" s="174" t="s">
        <v>181</v>
      </c>
      <c r="D28" s="174"/>
      <c r="E28" s="74"/>
      <c r="F28" s="40"/>
      <c r="G28" s="40"/>
      <c r="H28" s="40"/>
      <c r="I28" s="40"/>
      <c r="J28" s="40"/>
      <c r="K28" s="40"/>
    </row>
    <row r="29" spans="1:11" ht="21.95" customHeight="1" x14ac:dyDescent="0.25">
      <c r="A29" s="173" t="s">
        <v>250</v>
      </c>
      <c r="B29" s="173"/>
      <c r="C29" s="174" t="s">
        <v>31</v>
      </c>
      <c r="D29" s="174"/>
      <c r="E29" s="74"/>
      <c r="F29" s="40"/>
      <c r="G29" s="40"/>
      <c r="H29" s="40"/>
      <c r="I29" s="40"/>
      <c r="J29" s="40"/>
      <c r="K29" s="40"/>
    </row>
    <row r="30" spans="1:11" ht="21.95" customHeight="1" x14ac:dyDescent="0.25">
      <c r="A30" s="173" t="s">
        <v>251</v>
      </c>
      <c r="B30" s="173"/>
      <c r="C30" s="174" t="s">
        <v>32</v>
      </c>
      <c r="D30" s="174"/>
      <c r="E30" s="74"/>
      <c r="F30" s="40"/>
      <c r="G30" s="40"/>
      <c r="H30" s="40"/>
      <c r="I30" s="40"/>
      <c r="J30" s="40"/>
      <c r="K30" s="40"/>
    </row>
    <row r="31" spans="1:11" ht="21.95" customHeight="1" x14ac:dyDescent="0.25">
      <c r="A31" s="171" t="s">
        <v>33</v>
      </c>
      <c r="B31" s="171"/>
      <c r="C31" s="172" t="s">
        <v>34</v>
      </c>
      <c r="D31" s="172"/>
      <c r="E31" s="72"/>
      <c r="F31" s="73"/>
      <c r="G31" s="73"/>
      <c r="H31" s="73"/>
      <c r="I31" s="73"/>
      <c r="J31" s="73"/>
      <c r="K31" s="73"/>
    </row>
    <row r="32" spans="1:11" ht="21.95" customHeight="1" x14ac:dyDescent="0.25">
      <c r="A32" s="173" t="s">
        <v>252</v>
      </c>
      <c r="B32" s="173"/>
      <c r="C32" s="174" t="s">
        <v>35</v>
      </c>
      <c r="D32" s="174"/>
      <c r="E32" s="74"/>
      <c r="F32" s="40"/>
      <c r="G32" s="40"/>
      <c r="H32" s="40"/>
      <c r="I32" s="40"/>
      <c r="J32" s="40"/>
      <c r="K32" s="40"/>
    </row>
    <row r="33" spans="1:11" ht="21.95" customHeight="1" x14ac:dyDescent="0.25">
      <c r="A33" s="173" t="s">
        <v>253</v>
      </c>
      <c r="B33" s="173"/>
      <c r="C33" s="174" t="s">
        <v>36</v>
      </c>
      <c r="D33" s="174"/>
      <c r="E33" s="74"/>
      <c r="F33" s="40"/>
      <c r="G33" s="40"/>
      <c r="H33" s="40"/>
      <c r="I33" s="40"/>
      <c r="J33" s="40"/>
      <c r="K33" s="40"/>
    </row>
    <row r="34" spans="1:11" ht="21.95" customHeight="1" x14ac:dyDescent="0.25">
      <c r="A34" s="173" t="s">
        <v>254</v>
      </c>
      <c r="B34" s="173"/>
      <c r="C34" s="174" t="s">
        <v>37</v>
      </c>
      <c r="D34" s="174"/>
      <c r="E34" s="74"/>
      <c r="F34" s="40"/>
      <c r="G34" s="40"/>
      <c r="H34" s="40"/>
      <c r="I34" s="40"/>
      <c r="J34" s="40"/>
      <c r="K34" s="40"/>
    </row>
    <row r="35" spans="1:11" ht="21.95" customHeight="1" x14ac:dyDescent="0.25">
      <c r="A35" s="173" t="s">
        <v>255</v>
      </c>
      <c r="B35" s="173"/>
      <c r="C35" s="174" t="s">
        <v>38</v>
      </c>
      <c r="D35" s="174"/>
      <c r="E35" s="74"/>
      <c r="F35" s="40"/>
      <c r="G35" s="40"/>
      <c r="H35" s="40"/>
      <c r="I35" s="40"/>
      <c r="J35" s="40"/>
      <c r="K35" s="40"/>
    </row>
    <row r="36" spans="1:11" ht="21.95" customHeight="1" x14ac:dyDescent="0.25">
      <c r="A36" s="173" t="s">
        <v>256</v>
      </c>
      <c r="B36" s="173"/>
      <c r="C36" s="174" t="s">
        <v>39</v>
      </c>
      <c r="D36" s="174"/>
      <c r="E36" s="74"/>
      <c r="F36" s="40"/>
      <c r="G36" s="40"/>
      <c r="H36" s="40"/>
      <c r="I36" s="40"/>
      <c r="J36" s="40"/>
      <c r="K36" s="40"/>
    </row>
    <row r="37" spans="1:11" ht="21.95" customHeight="1" x14ac:dyDescent="0.25">
      <c r="A37" s="173" t="s">
        <v>257</v>
      </c>
      <c r="B37" s="173"/>
      <c r="C37" s="174" t="s">
        <v>40</v>
      </c>
      <c r="D37" s="174"/>
      <c r="E37" s="74"/>
      <c r="F37" s="40"/>
      <c r="G37" s="40"/>
      <c r="H37" s="40"/>
      <c r="I37" s="40"/>
      <c r="J37" s="40"/>
      <c r="K37" s="40"/>
    </row>
    <row r="38" spans="1:11" ht="21.95" customHeight="1" x14ac:dyDescent="0.25">
      <c r="A38" s="171" t="s">
        <v>41</v>
      </c>
      <c r="B38" s="171"/>
      <c r="C38" s="172" t="s">
        <v>42</v>
      </c>
      <c r="D38" s="172"/>
      <c r="E38" s="72"/>
      <c r="F38" s="73"/>
      <c r="G38" s="38">
        <v>5590000</v>
      </c>
      <c r="H38" s="38">
        <v>5590000</v>
      </c>
      <c r="I38" s="138">
        <f>SUM(I39:I48)</f>
        <v>5590000</v>
      </c>
      <c r="J38" s="138">
        <f t="shared" ref="J38" si="0">SUM(J39:J48)</f>
        <v>5590000</v>
      </c>
      <c r="K38" s="138">
        <f>SUM(K39:K48)</f>
        <v>3887255</v>
      </c>
    </row>
    <row r="39" spans="1:11" ht="21.95" customHeight="1" x14ac:dyDescent="0.25">
      <c r="A39" s="173" t="s">
        <v>258</v>
      </c>
      <c r="B39" s="173"/>
      <c r="C39" s="174" t="s">
        <v>43</v>
      </c>
      <c r="D39" s="174"/>
      <c r="E39" s="74"/>
      <c r="F39" s="40"/>
      <c r="G39" s="40"/>
      <c r="H39" s="40"/>
      <c r="I39" s="40"/>
      <c r="J39" s="40"/>
      <c r="K39" s="40"/>
    </row>
    <row r="40" spans="1:11" ht="21.95" customHeight="1" x14ac:dyDescent="0.25">
      <c r="A40" s="173" t="s">
        <v>259</v>
      </c>
      <c r="B40" s="173"/>
      <c r="C40" s="174" t="s">
        <v>44</v>
      </c>
      <c r="D40" s="174"/>
      <c r="E40" s="74"/>
      <c r="F40" s="40"/>
      <c r="G40" s="76">
        <v>500000</v>
      </c>
      <c r="H40" s="76">
        <v>500000</v>
      </c>
      <c r="I40" s="137">
        <f>+H40</f>
        <v>500000</v>
      </c>
      <c r="J40" s="137">
        <v>385000</v>
      </c>
      <c r="K40" s="137">
        <v>544210</v>
      </c>
    </row>
    <row r="41" spans="1:11" ht="21.95" customHeight="1" x14ac:dyDescent="0.25">
      <c r="A41" s="173" t="s">
        <v>260</v>
      </c>
      <c r="B41" s="173"/>
      <c r="C41" s="174" t="s">
        <v>45</v>
      </c>
      <c r="D41" s="174"/>
      <c r="E41" s="74"/>
      <c r="F41" s="40"/>
      <c r="G41" s="76">
        <v>4000000</v>
      </c>
      <c r="H41" s="76">
        <v>4000000</v>
      </c>
      <c r="I41" s="137">
        <f t="shared" ref="I41:I48" si="1">+H41</f>
        <v>4000000</v>
      </c>
      <c r="J41" s="137">
        <v>4000000</v>
      </c>
      <c r="K41" s="137">
        <v>2433386</v>
      </c>
    </row>
    <row r="42" spans="1:11" ht="21.95" customHeight="1" x14ac:dyDescent="0.25">
      <c r="A42" s="173" t="s">
        <v>261</v>
      </c>
      <c r="B42" s="173"/>
      <c r="C42" s="174" t="s">
        <v>46</v>
      </c>
      <c r="D42" s="174"/>
      <c r="E42" s="74"/>
      <c r="F42" s="40"/>
      <c r="G42" s="40"/>
      <c r="H42" s="40"/>
      <c r="I42" s="137">
        <f t="shared" si="1"/>
        <v>0</v>
      </c>
      <c r="J42" s="137"/>
      <c r="K42" s="137"/>
    </row>
    <row r="43" spans="1:11" ht="21.95" customHeight="1" x14ac:dyDescent="0.25">
      <c r="A43" s="173" t="s">
        <v>262</v>
      </c>
      <c r="B43" s="173"/>
      <c r="C43" s="174" t="s">
        <v>47</v>
      </c>
      <c r="D43" s="174"/>
      <c r="E43" s="74"/>
      <c r="F43" s="40"/>
      <c r="G43" s="40"/>
      <c r="H43" s="40"/>
      <c r="I43" s="137">
        <f t="shared" si="1"/>
        <v>0</v>
      </c>
      <c r="J43" s="137"/>
      <c r="K43" s="137"/>
    </row>
    <row r="44" spans="1:11" ht="21.95" customHeight="1" x14ac:dyDescent="0.25">
      <c r="A44" s="173" t="s">
        <v>263</v>
      </c>
      <c r="B44" s="173"/>
      <c r="C44" s="174" t="s">
        <v>48</v>
      </c>
      <c r="D44" s="174"/>
      <c r="E44" s="74"/>
      <c r="F44" s="40"/>
      <c r="G44" s="76">
        <v>1080000</v>
      </c>
      <c r="H44" s="76">
        <v>1080000</v>
      </c>
      <c r="I44" s="137">
        <f t="shared" si="1"/>
        <v>1080000</v>
      </c>
      <c r="J44" s="137">
        <v>1080000</v>
      </c>
      <c r="K44" s="137">
        <v>793363</v>
      </c>
    </row>
    <row r="45" spans="1:11" ht="21.95" customHeight="1" x14ac:dyDescent="0.25">
      <c r="A45" s="173" t="s">
        <v>264</v>
      </c>
      <c r="B45" s="173"/>
      <c r="C45" s="174" t="s">
        <v>49</v>
      </c>
      <c r="D45" s="174"/>
      <c r="E45" s="74"/>
      <c r="F45" s="40"/>
      <c r="G45" s="40"/>
      <c r="H45" s="40"/>
      <c r="I45" s="137">
        <f t="shared" si="1"/>
        <v>0</v>
      </c>
      <c r="J45" s="137"/>
      <c r="K45" s="137"/>
    </row>
    <row r="46" spans="1:11" ht="21.95" customHeight="1" x14ac:dyDescent="0.25">
      <c r="A46" s="173" t="s">
        <v>265</v>
      </c>
      <c r="B46" s="173"/>
      <c r="C46" s="174" t="s">
        <v>50</v>
      </c>
      <c r="D46" s="174"/>
      <c r="E46" s="74"/>
      <c r="F46" s="40"/>
      <c r="G46" s="76">
        <v>1000</v>
      </c>
      <c r="H46" s="76">
        <v>1000</v>
      </c>
      <c r="I46" s="137">
        <f t="shared" si="1"/>
        <v>1000</v>
      </c>
      <c r="J46" s="137">
        <v>1000</v>
      </c>
      <c r="K46" s="137">
        <v>1739</v>
      </c>
    </row>
    <row r="47" spans="1:11" ht="21.95" customHeight="1" x14ac:dyDescent="0.25">
      <c r="A47" s="173" t="s">
        <v>266</v>
      </c>
      <c r="B47" s="173"/>
      <c r="C47" s="174" t="s">
        <v>51</v>
      </c>
      <c r="D47" s="174"/>
      <c r="E47" s="74"/>
      <c r="F47" s="40"/>
      <c r="G47" s="40"/>
      <c r="H47" s="40"/>
      <c r="I47" s="137">
        <f t="shared" si="1"/>
        <v>0</v>
      </c>
      <c r="J47" s="137"/>
      <c r="K47" s="137"/>
    </row>
    <row r="48" spans="1:11" ht="21.95" customHeight="1" x14ac:dyDescent="0.25">
      <c r="A48" s="173" t="s">
        <v>267</v>
      </c>
      <c r="B48" s="173"/>
      <c r="C48" s="174" t="s">
        <v>52</v>
      </c>
      <c r="D48" s="174"/>
      <c r="E48" s="74"/>
      <c r="F48" s="40"/>
      <c r="G48" s="76">
        <v>9000</v>
      </c>
      <c r="H48" s="76">
        <v>9000</v>
      </c>
      <c r="I48" s="137">
        <f t="shared" si="1"/>
        <v>9000</v>
      </c>
      <c r="J48" s="137">
        <v>124000</v>
      </c>
      <c r="K48" s="137">
        <v>114557</v>
      </c>
    </row>
    <row r="49" spans="1:11" ht="21.95" customHeight="1" x14ac:dyDescent="0.25">
      <c r="A49" s="171" t="s">
        <v>53</v>
      </c>
      <c r="B49" s="171"/>
      <c r="C49" s="172" t="s">
        <v>54</v>
      </c>
      <c r="D49" s="172"/>
      <c r="E49" s="72"/>
      <c r="F49" s="73"/>
      <c r="G49" s="73"/>
      <c r="H49" s="73"/>
      <c r="I49" s="73"/>
      <c r="J49" s="73"/>
      <c r="K49" s="73"/>
    </row>
    <row r="50" spans="1:11" ht="21.95" customHeight="1" x14ac:dyDescent="0.25">
      <c r="A50" s="173" t="s">
        <v>268</v>
      </c>
      <c r="B50" s="173"/>
      <c r="C50" s="174" t="s">
        <v>55</v>
      </c>
      <c r="D50" s="174"/>
      <c r="E50" s="74"/>
      <c r="F50" s="40"/>
      <c r="G50" s="40"/>
      <c r="H50" s="40"/>
      <c r="I50" s="40"/>
      <c r="J50" s="40"/>
      <c r="K50" s="40"/>
    </row>
    <row r="51" spans="1:11" ht="21.95" customHeight="1" x14ac:dyDescent="0.25">
      <c r="A51" s="173" t="s">
        <v>269</v>
      </c>
      <c r="B51" s="173"/>
      <c r="C51" s="174" t="s">
        <v>56</v>
      </c>
      <c r="D51" s="174"/>
      <c r="E51" s="74"/>
      <c r="F51" s="40"/>
      <c r="G51" s="40"/>
      <c r="H51" s="40"/>
      <c r="I51" s="40"/>
      <c r="J51" s="40"/>
      <c r="K51" s="40"/>
    </row>
    <row r="52" spans="1:11" ht="21.95" customHeight="1" x14ac:dyDescent="0.25">
      <c r="A52" s="173" t="s">
        <v>270</v>
      </c>
      <c r="B52" s="173"/>
      <c r="C52" s="174" t="s">
        <v>57</v>
      </c>
      <c r="D52" s="174"/>
      <c r="E52" s="74"/>
      <c r="F52" s="40"/>
      <c r="G52" s="40"/>
      <c r="H52" s="40"/>
      <c r="I52" s="40"/>
      <c r="J52" s="40"/>
      <c r="K52" s="40"/>
    </row>
    <row r="53" spans="1:11" ht="21.95" customHeight="1" x14ac:dyDescent="0.25">
      <c r="A53" s="173" t="s">
        <v>271</v>
      </c>
      <c r="B53" s="173"/>
      <c r="C53" s="174" t="s">
        <v>58</v>
      </c>
      <c r="D53" s="174"/>
      <c r="E53" s="74"/>
      <c r="F53" s="40"/>
      <c r="G53" s="40"/>
      <c r="H53" s="40"/>
      <c r="I53" s="40"/>
      <c r="J53" s="40"/>
      <c r="K53" s="40"/>
    </row>
    <row r="54" spans="1:11" ht="21.95" customHeight="1" x14ac:dyDescent="0.25">
      <c r="A54" s="173" t="s">
        <v>272</v>
      </c>
      <c r="B54" s="173"/>
      <c r="C54" s="174" t="s">
        <v>59</v>
      </c>
      <c r="D54" s="174"/>
      <c r="E54" s="74"/>
      <c r="F54" s="40"/>
      <c r="G54" s="40"/>
      <c r="H54" s="40"/>
      <c r="I54" s="40"/>
      <c r="J54" s="40"/>
      <c r="K54" s="40"/>
    </row>
    <row r="55" spans="1:11" ht="21.95" customHeight="1" x14ac:dyDescent="0.25">
      <c r="A55" s="171" t="s">
        <v>60</v>
      </c>
      <c r="B55" s="171"/>
      <c r="C55" s="172" t="s">
        <v>61</v>
      </c>
      <c r="D55" s="172"/>
      <c r="E55" s="72"/>
      <c r="F55" s="73"/>
      <c r="G55" s="73"/>
      <c r="H55" s="73"/>
      <c r="I55" s="73"/>
      <c r="J55" s="73"/>
      <c r="K55" s="73"/>
    </row>
    <row r="56" spans="1:11" ht="21.95" customHeight="1" x14ac:dyDescent="0.25">
      <c r="A56" s="173" t="s">
        <v>273</v>
      </c>
      <c r="B56" s="173"/>
      <c r="C56" s="174" t="s">
        <v>62</v>
      </c>
      <c r="D56" s="174"/>
      <c r="E56" s="74"/>
      <c r="F56" s="40"/>
      <c r="G56" s="40"/>
      <c r="H56" s="40"/>
      <c r="I56" s="40"/>
      <c r="J56" s="40"/>
      <c r="K56" s="40"/>
    </row>
    <row r="57" spans="1:11" ht="21.95" customHeight="1" x14ac:dyDescent="0.25">
      <c r="A57" s="173" t="s">
        <v>274</v>
      </c>
      <c r="B57" s="173"/>
      <c r="C57" s="174" t="s">
        <v>63</v>
      </c>
      <c r="D57" s="174"/>
      <c r="E57" s="74"/>
      <c r="F57" s="40"/>
      <c r="G57" s="40"/>
      <c r="H57" s="40"/>
      <c r="I57" s="40"/>
      <c r="J57" s="40"/>
      <c r="K57" s="40"/>
    </row>
    <row r="58" spans="1:11" ht="21.95" customHeight="1" x14ac:dyDescent="0.25">
      <c r="A58" s="173" t="s">
        <v>275</v>
      </c>
      <c r="B58" s="173"/>
      <c r="C58" s="174" t="s">
        <v>64</v>
      </c>
      <c r="D58" s="174"/>
      <c r="E58" s="74"/>
      <c r="F58" s="40"/>
      <c r="G58" s="40"/>
      <c r="H58" s="40"/>
      <c r="I58" s="40"/>
      <c r="J58" s="40"/>
      <c r="K58" s="40"/>
    </row>
    <row r="59" spans="1:11" ht="21.95" customHeight="1" x14ac:dyDescent="0.25">
      <c r="A59" s="173" t="s">
        <v>276</v>
      </c>
      <c r="B59" s="173"/>
      <c r="C59" s="174" t="s">
        <v>65</v>
      </c>
      <c r="D59" s="174"/>
      <c r="E59" s="74"/>
      <c r="F59" s="40"/>
      <c r="G59" s="40"/>
      <c r="H59" s="40"/>
      <c r="I59" s="40"/>
      <c r="J59" s="40"/>
      <c r="K59" s="40"/>
    </row>
    <row r="60" spans="1:11" ht="21.95" customHeight="1" x14ac:dyDescent="0.25">
      <c r="A60" s="171" t="s">
        <v>66</v>
      </c>
      <c r="B60" s="171"/>
      <c r="C60" s="172" t="s">
        <v>67</v>
      </c>
      <c r="D60" s="172"/>
      <c r="E60" s="72"/>
      <c r="F60" s="73"/>
      <c r="G60" s="73"/>
      <c r="H60" s="73"/>
      <c r="I60" s="73"/>
      <c r="J60" s="73"/>
      <c r="K60" s="73"/>
    </row>
    <row r="61" spans="1:11" ht="21.95" customHeight="1" x14ac:dyDescent="0.25">
      <c r="A61" s="173" t="s">
        <v>277</v>
      </c>
      <c r="B61" s="173"/>
      <c r="C61" s="174" t="s">
        <v>68</v>
      </c>
      <c r="D61" s="174"/>
      <c r="E61" s="74"/>
      <c r="F61" s="40"/>
      <c r="G61" s="40"/>
      <c r="H61" s="40"/>
      <c r="I61" s="40"/>
      <c r="J61" s="40"/>
      <c r="K61" s="40"/>
    </row>
    <row r="62" spans="1:11" ht="21.95" customHeight="1" x14ac:dyDescent="0.25">
      <c r="A62" s="173" t="s">
        <v>278</v>
      </c>
      <c r="B62" s="173"/>
      <c r="C62" s="174" t="s">
        <v>69</v>
      </c>
      <c r="D62" s="174"/>
      <c r="E62" s="74"/>
      <c r="F62" s="40"/>
      <c r="G62" s="40"/>
      <c r="H62" s="40"/>
      <c r="I62" s="40"/>
      <c r="J62" s="40"/>
      <c r="K62" s="40"/>
    </row>
    <row r="63" spans="1:11" ht="21.95" customHeight="1" x14ac:dyDescent="0.25">
      <c r="A63" s="173" t="s">
        <v>279</v>
      </c>
      <c r="B63" s="173"/>
      <c r="C63" s="174" t="s">
        <v>70</v>
      </c>
      <c r="D63" s="174"/>
      <c r="E63" s="74"/>
      <c r="F63" s="40"/>
      <c r="G63" s="40"/>
      <c r="H63" s="40"/>
      <c r="I63" s="40"/>
      <c r="J63" s="40"/>
      <c r="K63" s="40"/>
    </row>
    <row r="64" spans="1:11" ht="21.95" customHeight="1" x14ac:dyDescent="0.25">
      <c r="A64" s="173" t="s">
        <v>280</v>
      </c>
      <c r="B64" s="173"/>
      <c r="C64" s="174" t="s">
        <v>71</v>
      </c>
      <c r="D64" s="174"/>
      <c r="E64" s="74"/>
      <c r="F64" s="40"/>
      <c r="G64" s="40"/>
      <c r="H64" s="40"/>
      <c r="I64" s="40"/>
      <c r="J64" s="40"/>
      <c r="K64" s="40"/>
    </row>
    <row r="65" spans="1:11" ht="21.95" customHeight="1" x14ac:dyDescent="0.25">
      <c r="A65" s="171" t="s">
        <v>72</v>
      </c>
      <c r="B65" s="171"/>
      <c r="C65" s="172" t="s">
        <v>73</v>
      </c>
      <c r="D65" s="172"/>
      <c r="E65" s="72"/>
      <c r="F65" s="73"/>
      <c r="G65" s="38">
        <v>237461206</v>
      </c>
      <c r="H65" s="38">
        <v>237461206</v>
      </c>
      <c r="I65" s="26">
        <f>+I17+I38+I60</f>
        <v>237461206</v>
      </c>
      <c r="J65" s="26">
        <f>+J17+J38+J60</f>
        <v>7884624</v>
      </c>
      <c r="K65" s="26">
        <f>+K17+K38+K60</f>
        <v>6181879</v>
      </c>
    </row>
    <row r="66" spans="1:11" ht="21.95" customHeight="1" x14ac:dyDescent="0.25">
      <c r="A66" s="171" t="s">
        <v>182</v>
      </c>
      <c r="B66" s="171"/>
      <c r="C66" s="172" t="s">
        <v>75</v>
      </c>
      <c r="D66" s="172"/>
      <c r="E66" s="72"/>
      <c r="F66" s="73"/>
      <c r="G66" s="73"/>
      <c r="H66" s="73"/>
      <c r="I66" s="73"/>
      <c r="J66" s="73"/>
      <c r="K66" s="73"/>
    </row>
    <row r="67" spans="1:11" ht="21.95" customHeight="1" x14ac:dyDescent="0.25">
      <c r="A67" s="173" t="s">
        <v>321</v>
      </c>
      <c r="B67" s="173"/>
      <c r="C67" s="174" t="s">
        <v>76</v>
      </c>
      <c r="D67" s="174"/>
      <c r="E67" s="74"/>
      <c r="F67" s="40"/>
      <c r="G67" s="40"/>
      <c r="H67" s="40"/>
      <c r="I67" s="40"/>
      <c r="J67" s="40"/>
      <c r="K67" s="40"/>
    </row>
    <row r="68" spans="1:11" ht="21.95" customHeight="1" x14ac:dyDescent="0.25">
      <c r="A68" s="173" t="s">
        <v>282</v>
      </c>
      <c r="B68" s="173"/>
      <c r="C68" s="174" t="s">
        <v>77</v>
      </c>
      <c r="D68" s="174"/>
      <c r="E68" s="74"/>
      <c r="F68" s="40"/>
      <c r="G68" s="40"/>
      <c r="H68" s="40"/>
      <c r="I68" s="40"/>
      <c r="J68" s="40"/>
      <c r="K68" s="40"/>
    </row>
    <row r="69" spans="1:11" ht="21.95" customHeight="1" x14ac:dyDescent="0.25">
      <c r="A69" s="173" t="s">
        <v>283</v>
      </c>
      <c r="B69" s="173"/>
      <c r="C69" s="174" t="s">
        <v>183</v>
      </c>
      <c r="D69" s="174"/>
      <c r="E69" s="74"/>
      <c r="F69" s="40"/>
      <c r="G69" s="40"/>
      <c r="H69" s="40"/>
      <c r="I69" s="40"/>
      <c r="J69" s="40"/>
      <c r="K69" s="40"/>
    </row>
    <row r="70" spans="1:11" ht="21.95" customHeight="1" x14ac:dyDescent="0.25">
      <c r="A70" s="171" t="s">
        <v>79</v>
      </c>
      <c r="B70" s="171"/>
      <c r="C70" s="172" t="s">
        <v>80</v>
      </c>
      <c r="D70" s="172"/>
      <c r="E70" s="72"/>
      <c r="F70" s="73"/>
      <c r="G70" s="73"/>
      <c r="H70" s="73"/>
      <c r="I70" s="73"/>
      <c r="J70" s="73"/>
      <c r="K70" s="73"/>
    </row>
    <row r="71" spans="1:11" ht="21.95" customHeight="1" x14ac:dyDescent="0.25">
      <c r="A71" s="173" t="s">
        <v>284</v>
      </c>
      <c r="B71" s="173"/>
      <c r="C71" s="174" t="s">
        <v>81</v>
      </c>
      <c r="D71" s="174"/>
      <c r="E71" s="74"/>
      <c r="F71" s="40"/>
      <c r="G71" s="40"/>
      <c r="H71" s="40"/>
      <c r="I71" s="40"/>
      <c r="J71" s="40"/>
      <c r="K71" s="40"/>
    </row>
    <row r="72" spans="1:11" ht="21.95" customHeight="1" x14ac:dyDescent="0.25">
      <c r="A72" s="173" t="s">
        <v>285</v>
      </c>
      <c r="B72" s="173"/>
      <c r="C72" s="174" t="s">
        <v>82</v>
      </c>
      <c r="D72" s="174"/>
      <c r="E72" s="74"/>
      <c r="F72" s="40"/>
      <c r="G72" s="40"/>
      <c r="H72" s="40"/>
      <c r="I72" s="40"/>
      <c r="J72" s="40"/>
      <c r="K72" s="40"/>
    </row>
    <row r="73" spans="1:11" ht="21.95" customHeight="1" x14ac:dyDescent="0.25">
      <c r="A73" s="173" t="s">
        <v>286</v>
      </c>
      <c r="B73" s="173"/>
      <c r="C73" s="174" t="s">
        <v>83</v>
      </c>
      <c r="D73" s="174"/>
      <c r="E73" s="74"/>
      <c r="F73" s="40"/>
      <c r="G73" s="40"/>
      <c r="H73" s="40"/>
      <c r="I73" s="40"/>
      <c r="J73" s="40"/>
      <c r="K73" s="40"/>
    </row>
    <row r="74" spans="1:11" ht="21.95" customHeight="1" x14ac:dyDescent="0.25">
      <c r="A74" s="173" t="s">
        <v>287</v>
      </c>
      <c r="B74" s="173"/>
      <c r="C74" s="174" t="s">
        <v>84</v>
      </c>
      <c r="D74" s="174"/>
      <c r="E74" s="74"/>
      <c r="F74" s="40"/>
      <c r="G74" s="40"/>
      <c r="H74" s="40"/>
      <c r="I74" s="40"/>
      <c r="J74" s="40"/>
      <c r="K74" s="40"/>
    </row>
    <row r="75" spans="1:11" ht="21.95" customHeight="1" x14ac:dyDescent="0.25">
      <c r="A75" s="171" t="s">
        <v>85</v>
      </c>
      <c r="B75" s="171"/>
      <c r="C75" s="172" t="s">
        <v>86</v>
      </c>
      <c r="D75" s="172"/>
      <c r="E75" s="72"/>
      <c r="F75" s="73"/>
      <c r="G75" s="38">
        <v>2500000</v>
      </c>
      <c r="H75" s="38">
        <v>2500000</v>
      </c>
      <c r="I75" s="26">
        <f>+I76</f>
        <v>2500000</v>
      </c>
      <c r="J75" s="26">
        <f>+J76</f>
        <v>11896965</v>
      </c>
      <c r="K75" s="26">
        <f>+K76</f>
        <v>11896965</v>
      </c>
    </row>
    <row r="76" spans="1:11" ht="21.95" customHeight="1" x14ac:dyDescent="0.25">
      <c r="A76" s="173" t="s">
        <v>288</v>
      </c>
      <c r="B76" s="173"/>
      <c r="C76" s="174" t="s">
        <v>87</v>
      </c>
      <c r="D76" s="174"/>
      <c r="E76" s="74"/>
      <c r="F76" s="40"/>
      <c r="G76" s="76">
        <v>2500000</v>
      </c>
      <c r="H76" s="76">
        <v>2500000</v>
      </c>
      <c r="I76" s="25">
        <f>+H76</f>
        <v>2500000</v>
      </c>
      <c r="J76" s="25">
        <v>11896965</v>
      </c>
      <c r="K76" s="25">
        <v>11896965</v>
      </c>
    </row>
    <row r="77" spans="1:11" ht="21.95" customHeight="1" x14ac:dyDescent="0.25">
      <c r="A77" s="173" t="s">
        <v>289</v>
      </c>
      <c r="B77" s="173"/>
      <c r="C77" s="174" t="s">
        <v>88</v>
      </c>
      <c r="D77" s="174"/>
      <c r="E77" s="74"/>
      <c r="F77" s="40"/>
      <c r="G77" s="40"/>
      <c r="H77" s="40"/>
      <c r="I77" s="40"/>
      <c r="J77" s="40"/>
      <c r="K77" s="40"/>
    </row>
    <row r="78" spans="1:11" ht="21.95" customHeight="1" x14ac:dyDescent="0.25">
      <c r="A78" s="171" t="s">
        <v>89</v>
      </c>
      <c r="B78" s="171"/>
      <c r="C78" s="172" t="s">
        <v>90</v>
      </c>
      <c r="D78" s="172"/>
      <c r="E78" s="72"/>
      <c r="F78" s="73"/>
      <c r="G78" s="73"/>
      <c r="H78" s="73"/>
      <c r="I78" s="73"/>
      <c r="J78" s="26">
        <v>230655586</v>
      </c>
      <c r="K78" s="26">
        <v>198022782</v>
      </c>
    </row>
    <row r="79" spans="1:11" ht="21.95" customHeight="1" x14ac:dyDescent="0.25">
      <c r="A79" s="173" t="s">
        <v>290</v>
      </c>
      <c r="B79" s="173"/>
      <c r="C79" s="174" t="s">
        <v>91</v>
      </c>
      <c r="D79" s="174"/>
      <c r="E79" s="74"/>
      <c r="F79" s="40"/>
      <c r="G79" s="40"/>
      <c r="H79" s="40"/>
      <c r="I79" s="40"/>
      <c r="J79" s="40"/>
      <c r="K79" s="40"/>
    </row>
    <row r="80" spans="1:11" ht="21.95" customHeight="1" x14ac:dyDescent="0.25">
      <c r="A80" s="173" t="s">
        <v>291</v>
      </c>
      <c r="B80" s="173"/>
      <c r="C80" s="174" t="s">
        <v>92</v>
      </c>
      <c r="D80" s="174"/>
      <c r="E80" s="74"/>
      <c r="F80" s="40"/>
      <c r="G80" s="40"/>
      <c r="H80" s="40"/>
      <c r="I80" s="40"/>
      <c r="J80" s="40"/>
      <c r="K80" s="40"/>
    </row>
    <row r="81" spans="1:11" ht="21.95" customHeight="1" x14ac:dyDescent="0.25">
      <c r="A81" s="173" t="s">
        <v>292</v>
      </c>
      <c r="B81" s="173"/>
      <c r="C81" s="174" t="s">
        <v>93</v>
      </c>
      <c r="D81" s="174"/>
      <c r="E81" s="74"/>
      <c r="F81" s="40"/>
      <c r="G81" s="40"/>
      <c r="H81" s="40"/>
      <c r="I81" s="40"/>
      <c r="J81" s="40"/>
      <c r="K81" s="40"/>
    </row>
    <row r="82" spans="1:11" ht="21.95" customHeight="1" x14ac:dyDescent="0.25">
      <c r="A82" s="177" t="s">
        <v>293</v>
      </c>
      <c r="B82" s="178"/>
      <c r="C82" s="175" t="s">
        <v>207</v>
      </c>
      <c r="D82" s="176"/>
      <c r="E82" s="77"/>
      <c r="F82" s="77"/>
      <c r="G82" s="77"/>
      <c r="H82" s="77"/>
      <c r="I82" s="137"/>
      <c r="J82" s="25">
        <v>230655586</v>
      </c>
      <c r="K82" s="25">
        <v>198022782</v>
      </c>
    </row>
    <row r="83" spans="1:11" ht="21.95" customHeight="1" x14ac:dyDescent="0.25">
      <c r="A83" s="171" t="s">
        <v>294</v>
      </c>
      <c r="B83" s="171"/>
      <c r="C83" s="172" t="s">
        <v>95</v>
      </c>
      <c r="D83" s="172"/>
      <c r="E83" s="72"/>
      <c r="F83" s="73"/>
      <c r="G83" s="73"/>
      <c r="H83" s="73"/>
      <c r="I83" s="73"/>
      <c r="J83" s="73"/>
      <c r="K83" s="73"/>
    </row>
    <row r="84" spans="1:11" ht="21.95" customHeight="1" x14ac:dyDescent="0.25">
      <c r="A84" s="173" t="s">
        <v>96</v>
      </c>
      <c r="B84" s="173"/>
      <c r="C84" s="174" t="s">
        <v>97</v>
      </c>
      <c r="D84" s="174"/>
      <c r="E84" s="74"/>
      <c r="F84" s="40"/>
      <c r="G84" s="40"/>
      <c r="H84" s="40"/>
      <c r="I84" s="40"/>
      <c r="J84" s="40"/>
      <c r="K84" s="40"/>
    </row>
    <row r="85" spans="1:11" ht="21.95" customHeight="1" x14ac:dyDescent="0.25">
      <c r="A85" s="173" t="s">
        <v>98</v>
      </c>
      <c r="B85" s="173"/>
      <c r="C85" s="174" t="s">
        <v>99</v>
      </c>
      <c r="D85" s="174"/>
      <c r="E85" s="74"/>
      <c r="F85" s="40"/>
      <c r="G85" s="40"/>
      <c r="H85" s="40"/>
      <c r="I85" s="40"/>
      <c r="J85" s="40"/>
      <c r="K85" s="40"/>
    </row>
    <row r="86" spans="1:11" ht="21.95" customHeight="1" x14ac:dyDescent="0.25">
      <c r="A86" s="173" t="s">
        <v>100</v>
      </c>
      <c r="B86" s="173"/>
      <c r="C86" s="174" t="s">
        <v>101</v>
      </c>
      <c r="D86" s="174"/>
      <c r="E86" s="74"/>
      <c r="F86" s="40"/>
      <c r="G86" s="40"/>
      <c r="H86" s="40"/>
      <c r="I86" s="40"/>
      <c r="J86" s="40"/>
      <c r="K86" s="40"/>
    </row>
    <row r="87" spans="1:11" ht="21.95" customHeight="1" x14ac:dyDescent="0.25">
      <c r="A87" s="173" t="s">
        <v>102</v>
      </c>
      <c r="B87" s="173"/>
      <c r="C87" s="174" t="s">
        <v>103</v>
      </c>
      <c r="D87" s="174"/>
      <c r="E87" s="74"/>
      <c r="F87" s="40"/>
      <c r="G87" s="40"/>
      <c r="H87" s="40"/>
      <c r="I87" s="40"/>
      <c r="J87" s="40"/>
      <c r="K87" s="40"/>
    </row>
    <row r="88" spans="1:11" ht="21.95" customHeight="1" x14ac:dyDescent="0.25">
      <c r="A88" s="171" t="s">
        <v>104</v>
      </c>
      <c r="B88" s="171"/>
      <c r="C88" s="172" t="s">
        <v>105</v>
      </c>
      <c r="D88" s="172"/>
      <c r="E88" s="72"/>
      <c r="F88" s="73"/>
      <c r="G88" s="73"/>
      <c r="H88" s="73"/>
      <c r="I88" s="73"/>
      <c r="J88" s="73"/>
      <c r="K88" s="73"/>
    </row>
    <row r="89" spans="1:11" ht="21.95" customHeight="1" x14ac:dyDescent="0.25">
      <c r="A89" s="171" t="s">
        <v>106</v>
      </c>
      <c r="B89" s="171"/>
      <c r="C89" s="172" t="s">
        <v>107</v>
      </c>
      <c r="D89" s="172"/>
      <c r="E89" s="72"/>
      <c r="F89" s="73"/>
      <c r="G89" s="38">
        <v>2500000</v>
      </c>
      <c r="H89" s="38">
        <v>2500000</v>
      </c>
      <c r="I89" s="139">
        <f>+I75+I78</f>
        <v>2500000</v>
      </c>
      <c r="J89" s="26">
        <f>+J75+J78</f>
        <v>242552551</v>
      </c>
      <c r="K89" s="26">
        <f>+K75+K78</f>
        <v>209919747</v>
      </c>
    </row>
    <row r="90" spans="1:11" ht="21.95" customHeight="1" x14ac:dyDescent="0.25">
      <c r="A90" s="171" t="s">
        <v>108</v>
      </c>
      <c r="B90" s="171"/>
      <c r="C90" s="172" t="s">
        <v>184</v>
      </c>
      <c r="D90" s="172"/>
      <c r="E90" s="72"/>
      <c r="F90" s="73"/>
      <c r="G90" s="38">
        <v>239961206</v>
      </c>
      <c r="H90" s="38">
        <v>239961206</v>
      </c>
      <c r="I90" s="26">
        <f>+I65+I89</f>
        <v>239961206</v>
      </c>
      <c r="J90" s="26">
        <f t="shared" ref="J90" si="2">+J65+J89</f>
        <v>250437175</v>
      </c>
      <c r="K90" s="26">
        <f>+K65+K89</f>
        <v>216101626</v>
      </c>
    </row>
    <row r="91" spans="1:11" ht="21.95" customHeight="1" x14ac:dyDescent="0.25">
      <c r="J91" s="78"/>
      <c r="K91" s="78"/>
    </row>
    <row r="92" spans="1:11" ht="21.95" customHeight="1" x14ac:dyDescent="0.25">
      <c r="I92" s="80"/>
      <c r="J92" s="80"/>
      <c r="K92" s="80"/>
    </row>
  </sheetData>
  <mergeCells count="179">
    <mergeCell ref="K5:K6"/>
    <mergeCell ref="C2:K2"/>
    <mergeCell ref="C3:K3"/>
    <mergeCell ref="A8:K8"/>
    <mergeCell ref="A1:K1"/>
    <mergeCell ref="I5:I6"/>
    <mergeCell ref="J5:J6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H5"/>
    <mergeCell ref="A4:I4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34" zoomScale="60" zoomScaleNormal="100" workbookViewId="0">
      <selection sqref="A1:I66"/>
    </sheetView>
  </sheetViews>
  <sheetFormatPr defaultRowHeight="15" x14ac:dyDescent="0.25"/>
  <cols>
    <col min="1" max="1" width="11" style="63" customWidth="1"/>
    <col min="2" max="2" width="42.5703125" bestFit="1" customWidth="1"/>
    <col min="3" max="3" width="11.140625" hidden="1" customWidth="1"/>
    <col min="4" max="4" width="0" hidden="1" customWidth="1"/>
    <col min="5" max="5" width="10.85546875" hidden="1" customWidth="1"/>
    <col min="6" max="6" width="10.85546875" bestFit="1" customWidth="1"/>
    <col min="7" max="7" width="14.28515625" style="23" customWidth="1"/>
    <col min="8" max="9" width="14.140625" style="23" customWidth="1"/>
  </cols>
  <sheetData>
    <row r="1" spans="1:9" ht="15" customHeight="1" x14ac:dyDescent="0.25">
      <c r="A1" s="197" t="s">
        <v>312</v>
      </c>
      <c r="B1" s="197"/>
      <c r="C1" s="197"/>
      <c r="D1" s="197"/>
      <c r="E1" s="197"/>
      <c r="F1" s="197"/>
      <c r="G1" s="197"/>
      <c r="H1" s="197"/>
      <c r="I1" s="197"/>
    </row>
    <row r="2" spans="1:9" ht="15" customHeight="1" x14ac:dyDescent="0.25">
      <c r="A2" s="67" t="s">
        <v>170</v>
      </c>
      <c r="B2" s="196" t="s">
        <v>195</v>
      </c>
      <c r="C2" s="196"/>
      <c r="D2" s="196"/>
      <c r="E2" s="196"/>
      <c r="F2" s="196"/>
      <c r="G2" s="196"/>
      <c r="H2" s="196"/>
      <c r="I2" s="196"/>
    </row>
    <row r="3" spans="1:9" ht="25.5" customHeight="1" x14ac:dyDescent="0.25">
      <c r="A3" s="67" t="s">
        <v>174</v>
      </c>
      <c r="B3" s="196" t="s">
        <v>175</v>
      </c>
      <c r="C3" s="196"/>
      <c r="D3" s="196"/>
      <c r="E3" s="196"/>
      <c r="F3" s="196"/>
      <c r="G3" s="196"/>
      <c r="H3" s="196"/>
      <c r="I3" s="196"/>
    </row>
    <row r="4" spans="1:9" x14ac:dyDescent="0.25">
      <c r="A4" s="112"/>
      <c r="B4" s="200"/>
      <c r="C4" s="200"/>
      <c r="D4" s="200"/>
      <c r="E4" s="200"/>
      <c r="F4" s="200"/>
      <c r="G4" s="200"/>
      <c r="H4" s="15" t="s">
        <v>2</v>
      </c>
      <c r="I4" s="130"/>
    </row>
    <row r="5" spans="1:9" ht="15" customHeight="1" x14ac:dyDescent="0.25">
      <c r="A5" s="160" t="s">
        <v>176</v>
      </c>
      <c r="B5" s="147" t="s">
        <v>177</v>
      </c>
      <c r="C5" s="151" t="s">
        <v>4</v>
      </c>
      <c r="D5" s="151"/>
      <c r="E5" s="151"/>
      <c r="F5" s="151"/>
      <c r="G5" s="147" t="s">
        <v>317</v>
      </c>
      <c r="H5" s="147" t="s">
        <v>323</v>
      </c>
      <c r="I5" s="147" t="s">
        <v>326</v>
      </c>
    </row>
    <row r="6" spans="1:9" ht="29.25" customHeight="1" x14ac:dyDescent="0.25">
      <c r="A6" s="160"/>
      <c r="B6" s="147"/>
      <c r="C6" s="16" t="s">
        <v>5</v>
      </c>
      <c r="D6" s="16" t="s">
        <v>6</v>
      </c>
      <c r="E6" s="16" t="s">
        <v>7</v>
      </c>
      <c r="F6" s="4" t="s">
        <v>8</v>
      </c>
      <c r="G6" s="147"/>
      <c r="H6" s="147"/>
      <c r="I6" s="147"/>
    </row>
    <row r="7" spans="1:9" x14ac:dyDescent="0.25">
      <c r="A7" s="102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44">
        <v>7</v>
      </c>
      <c r="H7" s="144">
        <v>8</v>
      </c>
      <c r="I7" s="144">
        <v>9</v>
      </c>
    </row>
    <row r="8" spans="1:9" x14ac:dyDescent="0.25">
      <c r="A8" s="198" t="s">
        <v>169</v>
      </c>
      <c r="B8" s="199"/>
      <c r="C8" s="199"/>
      <c r="D8" s="199"/>
      <c r="E8" s="199"/>
      <c r="F8" s="199"/>
      <c r="G8" s="199"/>
      <c r="H8" s="199"/>
      <c r="I8" s="199"/>
    </row>
    <row r="9" spans="1:9" x14ac:dyDescent="0.25">
      <c r="A9" s="102" t="s">
        <v>9</v>
      </c>
      <c r="B9" s="5" t="s">
        <v>112</v>
      </c>
      <c r="C9" s="7"/>
      <c r="D9" s="7"/>
      <c r="E9" s="6">
        <v>236151206</v>
      </c>
      <c r="F9" s="6">
        <v>236151206</v>
      </c>
      <c r="G9" s="26">
        <f>+G10+G11+G12</f>
        <v>236151206</v>
      </c>
      <c r="H9" s="26">
        <f t="shared" ref="H9:I9" si="0">+H10+H11+H12</f>
        <v>246627175</v>
      </c>
      <c r="I9" s="26">
        <f t="shared" si="0"/>
        <v>214134992</v>
      </c>
    </row>
    <row r="10" spans="1:9" x14ac:dyDescent="0.25">
      <c r="A10" s="113" t="s">
        <v>234</v>
      </c>
      <c r="B10" s="8" t="s">
        <v>113</v>
      </c>
      <c r="C10" s="10"/>
      <c r="D10" s="10"/>
      <c r="E10" s="9">
        <v>153979361</v>
      </c>
      <c r="F10" s="9">
        <v>153979361</v>
      </c>
      <c r="G10" s="25">
        <f>+F10</f>
        <v>153979361</v>
      </c>
      <c r="H10" s="25">
        <v>154813692</v>
      </c>
      <c r="I10" s="25">
        <v>141472348</v>
      </c>
    </row>
    <row r="11" spans="1:9" x14ac:dyDescent="0.25">
      <c r="A11" s="113" t="s">
        <v>295</v>
      </c>
      <c r="B11" s="8" t="s">
        <v>114</v>
      </c>
      <c r="C11" s="10"/>
      <c r="D11" s="10"/>
      <c r="E11" s="9">
        <v>30161845</v>
      </c>
      <c r="F11" s="9">
        <v>30161845</v>
      </c>
      <c r="G11" s="25">
        <f t="shared" ref="G11:G12" si="1">+F11</f>
        <v>30161845</v>
      </c>
      <c r="H11" s="25">
        <v>30387114</v>
      </c>
      <c r="I11" s="25">
        <v>29487966</v>
      </c>
    </row>
    <row r="12" spans="1:9" x14ac:dyDescent="0.25">
      <c r="A12" s="113" t="s">
        <v>235</v>
      </c>
      <c r="B12" s="8" t="s">
        <v>115</v>
      </c>
      <c r="C12" s="10"/>
      <c r="D12" s="10"/>
      <c r="E12" s="9">
        <v>52010000</v>
      </c>
      <c r="F12" s="9">
        <v>52010000</v>
      </c>
      <c r="G12" s="25">
        <f t="shared" si="1"/>
        <v>52010000</v>
      </c>
      <c r="H12" s="25">
        <v>61426369</v>
      </c>
      <c r="I12" s="25">
        <v>43174678</v>
      </c>
    </row>
    <row r="13" spans="1:9" x14ac:dyDescent="0.25">
      <c r="A13" s="113" t="s">
        <v>236</v>
      </c>
      <c r="B13" s="8" t="s">
        <v>116</v>
      </c>
      <c r="C13" s="10"/>
      <c r="D13" s="10"/>
      <c r="E13" s="10"/>
      <c r="F13" s="10"/>
      <c r="G13" s="25"/>
      <c r="H13" s="25"/>
      <c r="I13" s="25"/>
    </row>
    <row r="14" spans="1:9" x14ac:dyDescent="0.25">
      <c r="A14" s="113" t="s">
        <v>237</v>
      </c>
      <c r="B14" s="8" t="s">
        <v>117</v>
      </c>
      <c r="C14" s="10"/>
      <c r="D14" s="10"/>
      <c r="E14" s="10"/>
      <c r="F14" s="10"/>
      <c r="G14" s="25"/>
      <c r="H14" s="25"/>
      <c r="I14" s="25"/>
    </row>
    <row r="15" spans="1:9" x14ac:dyDescent="0.25">
      <c r="A15" s="113" t="s">
        <v>238</v>
      </c>
      <c r="B15" s="8" t="s">
        <v>118</v>
      </c>
      <c r="C15" s="10"/>
      <c r="D15" s="10"/>
      <c r="E15" s="10"/>
      <c r="F15" s="10"/>
      <c r="G15" s="25"/>
      <c r="H15" s="25"/>
      <c r="I15" s="25"/>
    </row>
    <row r="16" spans="1:9" x14ac:dyDescent="0.25">
      <c r="A16" s="113" t="s">
        <v>239</v>
      </c>
      <c r="B16" s="11" t="s">
        <v>119</v>
      </c>
      <c r="C16" s="10"/>
      <c r="D16" s="10"/>
      <c r="E16" s="10"/>
      <c r="F16" s="10"/>
      <c r="G16" s="25"/>
      <c r="H16" s="25"/>
      <c r="I16" s="25"/>
    </row>
    <row r="17" spans="1:9" ht="22.5" x14ac:dyDescent="0.25">
      <c r="A17" s="113" t="s">
        <v>296</v>
      </c>
      <c r="B17" s="8" t="s">
        <v>120</v>
      </c>
      <c r="C17" s="10"/>
      <c r="D17" s="10"/>
      <c r="E17" s="10"/>
      <c r="F17" s="10"/>
      <c r="G17" s="25"/>
      <c r="H17" s="25"/>
      <c r="I17" s="25"/>
    </row>
    <row r="18" spans="1:9" ht="22.5" x14ac:dyDescent="0.25">
      <c r="A18" s="113" t="s">
        <v>297</v>
      </c>
      <c r="B18" s="8" t="s">
        <v>121</v>
      </c>
      <c r="C18" s="10"/>
      <c r="D18" s="10"/>
      <c r="E18" s="10"/>
      <c r="F18" s="10"/>
      <c r="G18" s="25"/>
      <c r="H18" s="25"/>
      <c r="I18" s="25"/>
    </row>
    <row r="19" spans="1:9" x14ac:dyDescent="0.25">
      <c r="A19" s="113" t="s">
        <v>298</v>
      </c>
      <c r="B19" s="11" t="s">
        <v>122</v>
      </c>
      <c r="C19" s="10"/>
      <c r="D19" s="10"/>
      <c r="E19" s="10"/>
      <c r="F19" s="10"/>
      <c r="G19" s="25"/>
      <c r="H19" s="25"/>
      <c r="I19" s="25"/>
    </row>
    <row r="20" spans="1:9" x14ac:dyDescent="0.25">
      <c r="A20" s="113" t="s">
        <v>299</v>
      </c>
      <c r="B20" s="11" t="s">
        <v>123</v>
      </c>
      <c r="C20" s="10"/>
      <c r="D20" s="10"/>
      <c r="E20" s="10"/>
      <c r="F20" s="10"/>
      <c r="G20" s="25"/>
      <c r="H20" s="25"/>
      <c r="I20" s="25"/>
    </row>
    <row r="21" spans="1:9" ht="22.5" x14ac:dyDescent="0.25">
      <c r="A21" s="113" t="s">
        <v>300</v>
      </c>
      <c r="B21" s="8" t="s">
        <v>124</v>
      </c>
      <c r="C21" s="10"/>
      <c r="D21" s="10"/>
      <c r="E21" s="10"/>
      <c r="F21" s="10"/>
      <c r="G21" s="25"/>
      <c r="H21" s="25"/>
      <c r="I21" s="25"/>
    </row>
    <row r="22" spans="1:9" x14ac:dyDescent="0.25">
      <c r="A22" s="113" t="s">
        <v>301</v>
      </c>
      <c r="B22" s="8" t="s">
        <v>125</v>
      </c>
      <c r="C22" s="10"/>
      <c r="D22" s="10"/>
      <c r="E22" s="10"/>
      <c r="F22" s="10"/>
      <c r="G22" s="25"/>
      <c r="H22" s="25"/>
      <c r="I22" s="25"/>
    </row>
    <row r="23" spans="1:9" x14ac:dyDescent="0.25">
      <c r="A23" s="113" t="s">
        <v>302</v>
      </c>
      <c r="B23" s="8" t="s">
        <v>126</v>
      </c>
      <c r="C23" s="10"/>
      <c r="D23" s="10"/>
      <c r="E23" s="10"/>
      <c r="F23" s="10"/>
      <c r="G23" s="25"/>
      <c r="H23" s="25"/>
      <c r="I23" s="25"/>
    </row>
    <row r="24" spans="1:9" ht="22.5" x14ac:dyDescent="0.25">
      <c r="A24" s="113" t="s">
        <v>303</v>
      </c>
      <c r="B24" s="8" t="s">
        <v>127</v>
      </c>
      <c r="C24" s="10"/>
      <c r="D24" s="10"/>
      <c r="E24" s="10"/>
      <c r="F24" s="10"/>
      <c r="G24" s="25"/>
      <c r="H24" s="25"/>
      <c r="I24" s="25"/>
    </row>
    <row r="25" spans="1:9" x14ac:dyDescent="0.25">
      <c r="A25" s="102" t="s">
        <v>17</v>
      </c>
      <c r="B25" s="5" t="s">
        <v>128</v>
      </c>
      <c r="C25" s="7"/>
      <c r="D25" s="7"/>
      <c r="E25" s="6">
        <v>3810000</v>
      </c>
      <c r="F25" s="6">
        <v>3810000</v>
      </c>
      <c r="G25" s="26">
        <f>+G26</f>
        <v>3810000</v>
      </c>
      <c r="H25" s="26">
        <f t="shared" ref="H25:I25" si="2">+H26+H28</f>
        <v>3810000</v>
      </c>
      <c r="I25" s="26">
        <f t="shared" si="2"/>
        <v>1966634</v>
      </c>
    </row>
    <row r="26" spans="1:9" x14ac:dyDescent="0.25">
      <c r="A26" s="113" t="s">
        <v>240</v>
      </c>
      <c r="B26" s="8" t="s">
        <v>129</v>
      </c>
      <c r="C26" s="10"/>
      <c r="D26" s="10"/>
      <c r="E26" s="9">
        <v>3810000</v>
      </c>
      <c r="F26" s="9">
        <v>3810000</v>
      </c>
      <c r="G26" s="25">
        <f>+F26</f>
        <v>3810000</v>
      </c>
      <c r="H26" s="25">
        <v>3110748</v>
      </c>
      <c r="I26" s="25">
        <v>1267382</v>
      </c>
    </row>
    <row r="27" spans="1:9" x14ac:dyDescent="0.25">
      <c r="A27" s="113" t="s">
        <v>241</v>
      </c>
      <c r="B27" s="8" t="s">
        <v>130</v>
      </c>
      <c r="C27" s="10"/>
      <c r="D27" s="10"/>
      <c r="E27" s="10"/>
      <c r="F27" s="10"/>
      <c r="G27" s="25"/>
      <c r="H27" s="25"/>
      <c r="I27" s="25"/>
    </row>
    <row r="28" spans="1:9" x14ac:dyDescent="0.25">
      <c r="A28" s="113" t="s">
        <v>242</v>
      </c>
      <c r="B28" s="8" t="s">
        <v>131</v>
      </c>
      <c r="C28" s="10"/>
      <c r="D28" s="10"/>
      <c r="E28" s="10"/>
      <c r="F28" s="10"/>
      <c r="G28" s="25"/>
      <c r="H28" s="25">
        <v>699252</v>
      </c>
      <c r="I28" s="25">
        <v>699252</v>
      </c>
    </row>
    <row r="29" spans="1:9" x14ac:dyDescent="0.25">
      <c r="A29" s="113" t="s">
        <v>243</v>
      </c>
      <c r="B29" s="8" t="s">
        <v>132</v>
      </c>
      <c r="C29" s="10"/>
      <c r="D29" s="10"/>
      <c r="E29" s="10"/>
      <c r="F29" s="10"/>
      <c r="G29" s="25"/>
      <c r="H29" s="25"/>
      <c r="I29" s="25"/>
    </row>
    <row r="30" spans="1:9" x14ac:dyDescent="0.25">
      <c r="A30" s="113" t="s">
        <v>244</v>
      </c>
      <c r="B30" s="8" t="s">
        <v>133</v>
      </c>
      <c r="C30" s="10"/>
      <c r="D30" s="10"/>
      <c r="E30" s="10"/>
      <c r="F30" s="10"/>
      <c r="G30" s="25"/>
      <c r="H30" s="25"/>
      <c r="I30" s="25"/>
    </row>
    <row r="31" spans="1:9" ht="22.5" x14ac:dyDescent="0.25">
      <c r="A31" s="113" t="s">
        <v>245</v>
      </c>
      <c r="B31" s="8" t="s">
        <v>134</v>
      </c>
      <c r="C31" s="10"/>
      <c r="D31" s="10"/>
      <c r="E31" s="10"/>
      <c r="F31" s="10"/>
      <c r="G31" s="25"/>
      <c r="H31" s="25"/>
      <c r="I31" s="25"/>
    </row>
    <row r="32" spans="1:9" ht="22.5" x14ac:dyDescent="0.25">
      <c r="A32" s="113" t="s">
        <v>304</v>
      </c>
      <c r="B32" s="8" t="s">
        <v>135</v>
      </c>
      <c r="C32" s="10"/>
      <c r="D32" s="10"/>
      <c r="E32" s="10"/>
      <c r="F32" s="10"/>
      <c r="G32" s="25"/>
      <c r="H32" s="25"/>
      <c r="I32" s="25"/>
    </row>
    <row r="33" spans="1:9" ht="22.5" x14ac:dyDescent="0.25">
      <c r="A33" s="113" t="s">
        <v>305</v>
      </c>
      <c r="B33" s="8" t="s">
        <v>121</v>
      </c>
      <c r="C33" s="10"/>
      <c r="D33" s="10"/>
      <c r="E33" s="10"/>
      <c r="F33" s="10"/>
      <c r="G33" s="25"/>
      <c r="H33" s="25"/>
      <c r="I33" s="25"/>
    </row>
    <row r="34" spans="1:9" x14ac:dyDescent="0.25">
      <c r="A34" s="113" t="s">
        <v>306</v>
      </c>
      <c r="B34" s="8" t="s">
        <v>136</v>
      </c>
      <c r="C34" s="10"/>
      <c r="D34" s="10"/>
      <c r="E34" s="10"/>
      <c r="F34" s="10"/>
      <c r="G34" s="25"/>
      <c r="H34" s="25"/>
      <c r="I34" s="25"/>
    </row>
    <row r="35" spans="1:9" x14ac:dyDescent="0.25">
      <c r="A35" s="113" t="s">
        <v>307</v>
      </c>
      <c r="B35" s="8" t="s">
        <v>137</v>
      </c>
      <c r="C35" s="10"/>
      <c r="D35" s="10"/>
      <c r="E35" s="10"/>
      <c r="F35" s="10"/>
      <c r="G35" s="25"/>
      <c r="H35" s="25"/>
      <c r="I35" s="25"/>
    </row>
    <row r="36" spans="1:9" ht="22.5" x14ac:dyDescent="0.25">
      <c r="A36" s="113" t="s">
        <v>308</v>
      </c>
      <c r="B36" s="8" t="s">
        <v>124</v>
      </c>
      <c r="C36" s="10"/>
      <c r="D36" s="10"/>
      <c r="E36" s="10"/>
      <c r="F36" s="10"/>
      <c r="G36" s="25"/>
      <c r="H36" s="25"/>
      <c r="I36" s="25"/>
    </row>
    <row r="37" spans="1:9" x14ac:dyDescent="0.25">
      <c r="A37" s="113" t="s">
        <v>309</v>
      </c>
      <c r="B37" s="8" t="s">
        <v>138</v>
      </c>
      <c r="C37" s="10"/>
      <c r="D37" s="10"/>
      <c r="E37" s="10"/>
      <c r="F37" s="10"/>
      <c r="G37" s="25"/>
      <c r="H37" s="25"/>
      <c r="I37" s="25"/>
    </row>
    <row r="38" spans="1:9" ht="22.5" x14ac:dyDescent="0.25">
      <c r="A38" s="113" t="s">
        <v>310</v>
      </c>
      <c r="B38" s="8" t="s">
        <v>139</v>
      </c>
      <c r="C38" s="10"/>
      <c r="D38" s="10"/>
      <c r="E38" s="10"/>
      <c r="F38" s="10"/>
      <c r="G38" s="25"/>
      <c r="H38" s="25"/>
      <c r="I38" s="25"/>
    </row>
    <row r="39" spans="1:9" x14ac:dyDescent="0.25">
      <c r="A39" s="102" t="s">
        <v>25</v>
      </c>
      <c r="B39" s="5" t="s">
        <v>140</v>
      </c>
      <c r="C39" s="7"/>
      <c r="D39" s="7"/>
      <c r="E39" s="7"/>
      <c r="F39" s="7"/>
      <c r="G39" s="25"/>
      <c r="H39" s="25"/>
      <c r="I39" s="25"/>
    </row>
    <row r="40" spans="1:9" x14ac:dyDescent="0.25">
      <c r="A40" s="113" t="s">
        <v>246</v>
      </c>
      <c r="B40" s="8" t="s">
        <v>141</v>
      </c>
      <c r="C40" s="10"/>
      <c r="D40" s="10"/>
      <c r="E40" s="10"/>
      <c r="F40" s="10"/>
      <c r="G40" s="25"/>
      <c r="H40" s="25"/>
      <c r="I40" s="25"/>
    </row>
    <row r="41" spans="1:9" x14ac:dyDescent="0.25">
      <c r="A41" s="113" t="s">
        <v>247</v>
      </c>
      <c r="B41" s="8" t="s">
        <v>142</v>
      </c>
      <c r="C41" s="10"/>
      <c r="D41" s="10"/>
      <c r="E41" s="10"/>
      <c r="F41" s="10"/>
      <c r="G41" s="25"/>
      <c r="H41" s="25"/>
      <c r="I41" s="25"/>
    </row>
    <row r="42" spans="1:9" x14ac:dyDescent="0.25">
      <c r="A42" s="102" t="s">
        <v>143</v>
      </c>
      <c r="B42" s="5" t="s">
        <v>144</v>
      </c>
      <c r="C42" s="7"/>
      <c r="D42" s="7"/>
      <c r="E42" s="6">
        <v>239961206</v>
      </c>
      <c r="F42" s="6">
        <v>239961206</v>
      </c>
      <c r="G42" s="26">
        <f>+G9+G25</f>
        <v>239961206</v>
      </c>
      <c r="H42" s="26">
        <f t="shared" ref="H42:I42" si="3">+H9+H25</f>
        <v>250437175</v>
      </c>
      <c r="I42" s="26">
        <f t="shared" si="3"/>
        <v>216101626</v>
      </c>
    </row>
    <row r="43" spans="1:9" ht="21" x14ac:dyDescent="0.25">
      <c r="A43" s="102" t="s">
        <v>41</v>
      </c>
      <c r="B43" s="5" t="s">
        <v>145</v>
      </c>
      <c r="C43" s="7"/>
      <c r="D43" s="7"/>
      <c r="E43" s="7"/>
      <c r="F43" s="7"/>
      <c r="G43" s="25"/>
      <c r="H43" s="25"/>
      <c r="I43" s="25"/>
    </row>
    <row r="44" spans="1:9" x14ac:dyDescent="0.25">
      <c r="A44" s="113" t="s">
        <v>258</v>
      </c>
      <c r="B44" s="8" t="s">
        <v>186</v>
      </c>
      <c r="C44" s="10"/>
      <c r="D44" s="10"/>
      <c r="E44" s="10"/>
      <c r="F44" s="10"/>
      <c r="G44" s="25"/>
      <c r="H44" s="25"/>
      <c r="I44" s="25"/>
    </row>
    <row r="45" spans="1:9" ht="22.5" x14ac:dyDescent="0.25">
      <c r="A45" s="113" t="s">
        <v>259</v>
      </c>
      <c r="B45" s="8" t="s">
        <v>187</v>
      </c>
      <c r="C45" s="10"/>
      <c r="D45" s="10"/>
      <c r="E45" s="10"/>
      <c r="F45" s="10"/>
      <c r="G45" s="25"/>
      <c r="H45" s="25"/>
      <c r="I45" s="25"/>
    </row>
    <row r="46" spans="1:9" x14ac:dyDescent="0.25">
      <c r="A46" s="113" t="s">
        <v>260</v>
      </c>
      <c r="B46" s="8" t="s">
        <v>188</v>
      </c>
      <c r="C46" s="10"/>
      <c r="D46" s="10"/>
      <c r="E46" s="10"/>
      <c r="F46" s="10"/>
      <c r="G46" s="25"/>
      <c r="H46" s="25"/>
      <c r="I46" s="25"/>
    </row>
    <row r="47" spans="1:9" x14ac:dyDescent="0.25">
      <c r="A47" s="102" t="s">
        <v>53</v>
      </c>
      <c r="B47" s="5" t="s">
        <v>149</v>
      </c>
      <c r="C47" s="7"/>
      <c r="D47" s="7"/>
      <c r="E47" s="7"/>
      <c r="F47" s="7"/>
      <c r="G47" s="25"/>
      <c r="H47" s="25"/>
      <c r="I47" s="25"/>
    </row>
    <row r="48" spans="1:9" x14ac:dyDescent="0.25">
      <c r="A48" s="113" t="s">
        <v>268</v>
      </c>
      <c r="B48" s="8" t="s">
        <v>150</v>
      </c>
      <c r="C48" s="10"/>
      <c r="D48" s="10"/>
      <c r="E48" s="10"/>
      <c r="F48" s="10"/>
      <c r="G48" s="25"/>
      <c r="H48" s="25"/>
      <c r="I48" s="25"/>
    </row>
    <row r="49" spans="1:9" x14ac:dyDescent="0.25">
      <c r="A49" s="113" t="s">
        <v>269</v>
      </c>
      <c r="B49" s="8" t="s">
        <v>151</v>
      </c>
      <c r="C49" s="10"/>
      <c r="D49" s="10"/>
      <c r="E49" s="10"/>
      <c r="F49" s="10"/>
      <c r="G49" s="25"/>
      <c r="H49" s="25"/>
      <c r="I49" s="25"/>
    </row>
    <row r="50" spans="1:9" x14ac:dyDescent="0.25">
      <c r="A50" s="113" t="s">
        <v>270</v>
      </c>
      <c r="B50" s="8" t="s">
        <v>152</v>
      </c>
      <c r="C50" s="10"/>
      <c r="D50" s="10"/>
      <c r="E50" s="10"/>
      <c r="F50" s="10"/>
      <c r="G50" s="25"/>
      <c r="H50" s="25"/>
      <c r="I50" s="25"/>
    </row>
    <row r="51" spans="1:9" x14ac:dyDescent="0.25">
      <c r="A51" s="113" t="s">
        <v>271</v>
      </c>
      <c r="B51" s="8" t="s">
        <v>153</v>
      </c>
      <c r="C51" s="10"/>
      <c r="D51" s="10"/>
      <c r="E51" s="10"/>
      <c r="F51" s="10"/>
      <c r="G51" s="25"/>
      <c r="H51" s="25"/>
      <c r="I51" s="25"/>
    </row>
    <row r="52" spans="1:9" x14ac:dyDescent="0.25">
      <c r="A52" s="102" t="s">
        <v>154</v>
      </c>
      <c r="B52" s="5" t="s">
        <v>155</v>
      </c>
      <c r="C52" s="7"/>
      <c r="D52" s="7"/>
      <c r="E52" s="7"/>
      <c r="F52" s="7"/>
      <c r="G52" s="25"/>
      <c r="H52" s="25"/>
      <c r="I52" s="25"/>
    </row>
    <row r="53" spans="1:9" x14ac:dyDescent="0.25">
      <c r="A53" s="113" t="s">
        <v>273</v>
      </c>
      <c r="B53" s="8" t="s">
        <v>156</v>
      </c>
      <c r="C53" s="10"/>
      <c r="D53" s="10"/>
      <c r="E53" s="10"/>
      <c r="F53" s="10"/>
      <c r="G53" s="25"/>
      <c r="H53" s="25"/>
      <c r="I53" s="25"/>
    </row>
    <row r="54" spans="1:9" x14ac:dyDescent="0.25">
      <c r="A54" s="113" t="s">
        <v>274</v>
      </c>
      <c r="B54" s="8" t="s">
        <v>157</v>
      </c>
      <c r="C54" s="10"/>
      <c r="D54" s="10"/>
      <c r="E54" s="10"/>
      <c r="F54" s="10"/>
      <c r="G54" s="25"/>
      <c r="H54" s="25"/>
      <c r="I54" s="25"/>
    </row>
    <row r="55" spans="1:9" x14ac:dyDescent="0.25">
      <c r="A55" s="113" t="s">
        <v>275</v>
      </c>
      <c r="B55" s="8" t="s">
        <v>158</v>
      </c>
      <c r="C55" s="10"/>
      <c r="D55" s="10"/>
      <c r="E55" s="10"/>
      <c r="F55" s="10"/>
      <c r="G55" s="25"/>
      <c r="H55" s="25"/>
      <c r="I55" s="25"/>
    </row>
    <row r="56" spans="1:9" x14ac:dyDescent="0.25">
      <c r="A56" s="113" t="s">
        <v>276</v>
      </c>
      <c r="B56" s="8" t="s">
        <v>159</v>
      </c>
      <c r="C56" s="10"/>
      <c r="D56" s="10"/>
      <c r="E56" s="10"/>
      <c r="F56" s="10"/>
      <c r="G56" s="25"/>
      <c r="H56" s="25"/>
      <c r="I56" s="25"/>
    </row>
    <row r="57" spans="1:9" x14ac:dyDescent="0.25">
      <c r="A57" s="102" t="s">
        <v>66</v>
      </c>
      <c r="B57" s="5" t="s">
        <v>160</v>
      </c>
      <c r="C57" s="7"/>
      <c r="D57" s="7"/>
      <c r="E57" s="7"/>
      <c r="F57" s="7"/>
      <c r="G57" s="25"/>
      <c r="H57" s="25"/>
      <c r="I57" s="25"/>
    </row>
    <row r="58" spans="1:9" x14ac:dyDescent="0.25">
      <c r="A58" s="113" t="s">
        <v>277</v>
      </c>
      <c r="B58" s="8" t="s">
        <v>189</v>
      </c>
      <c r="C58" s="10"/>
      <c r="D58" s="10"/>
      <c r="E58" s="10"/>
      <c r="F58" s="10"/>
      <c r="G58" s="25"/>
      <c r="H58" s="25"/>
      <c r="I58" s="25"/>
    </row>
    <row r="59" spans="1:9" x14ac:dyDescent="0.25">
      <c r="A59" s="113" t="s">
        <v>278</v>
      </c>
      <c r="B59" s="8" t="s">
        <v>190</v>
      </c>
      <c r="C59" s="10"/>
      <c r="D59" s="10"/>
      <c r="E59" s="10"/>
      <c r="F59" s="10"/>
      <c r="G59" s="25"/>
      <c r="H59" s="25"/>
      <c r="I59" s="25"/>
    </row>
    <row r="60" spans="1:9" x14ac:dyDescent="0.25">
      <c r="A60" s="113" t="s">
        <v>279</v>
      </c>
      <c r="B60" s="8" t="s">
        <v>191</v>
      </c>
      <c r="C60" s="10"/>
      <c r="D60" s="10"/>
      <c r="E60" s="10"/>
      <c r="F60" s="10"/>
      <c r="G60" s="25"/>
      <c r="H60" s="25"/>
      <c r="I60" s="25"/>
    </row>
    <row r="61" spans="1:9" x14ac:dyDescent="0.25">
      <c r="A61" s="113" t="s">
        <v>280</v>
      </c>
      <c r="B61" s="8" t="s">
        <v>192</v>
      </c>
      <c r="C61" s="10"/>
      <c r="D61" s="10"/>
      <c r="E61" s="10"/>
      <c r="F61" s="10"/>
      <c r="G61" s="25"/>
      <c r="H61" s="25"/>
      <c r="I61" s="25"/>
    </row>
    <row r="62" spans="1:9" x14ac:dyDescent="0.25">
      <c r="A62" s="102" t="s">
        <v>72</v>
      </c>
      <c r="B62" s="5" t="s">
        <v>165</v>
      </c>
      <c r="C62" s="7"/>
      <c r="D62" s="7"/>
      <c r="E62" s="7"/>
      <c r="F62" s="7"/>
      <c r="G62" s="25"/>
      <c r="H62" s="25"/>
      <c r="I62" s="25"/>
    </row>
    <row r="63" spans="1:9" x14ac:dyDescent="0.25">
      <c r="A63" s="102" t="s">
        <v>166</v>
      </c>
      <c r="B63" s="5" t="s">
        <v>167</v>
      </c>
      <c r="C63" s="7"/>
      <c r="D63" s="7"/>
      <c r="E63" s="6">
        <v>239961206</v>
      </c>
      <c r="F63" s="6">
        <v>239961206</v>
      </c>
      <c r="G63" s="26">
        <f>+G42+G62</f>
        <v>239961206</v>
      </c>
      <c r="H63" s="26">
        <f t="shared" ref="H63:I63" si="4">+H42+H62</f>
        <v>250437175</v>
      </c>
      <c r="I63" s="26">
        <f t="shared" si="4"/>
        <v>216101626</v>
      </c>
    </row>
    <row r="64" spans="1:9" x14ac:dyDescent="0.25">
      <c r="A64" s="114"/>
      <c r="B64" s="14"/>
      <c r="C64" s="14"/>
      <c r="D64" s="14"/>
      <c r="E64" s="14"/>
      <c r="F64" s="14"/>
      <c r="G64" s="25"/>
      <c r="H64" s="25"/>
      <c r="I64" s="25"/>
    </row>
    <row r="65" spans="1:9" x14ac:dyDescent="0.25">
      <c r="A65" s="194" t="s">
        <v>196</v>
      </c>
      <c r="B65" s="194"/>
      <c r="C65" s="195">
        <v>32</v>
      </c>
      <c r="D65" s="195"/>
      <c r="E65" s="195"/>
      <c r="F65" s="195"/>
      <c r="G65" s="25"/>
      <c r="H65" s="25"/>
      <c r="I65" s="25"/>
    </row>
    <row r="66" spans="1:9" x14ac:dyDescent="0.25">
      <c r="A66" s="194" t="s">
        <v>197</v>
      </c>
      <c r="B66" s="194"/>
      <c r="C66" s="195">
        <v>0</v>
      </c>
      <c r="D66" s="195"/>
      <c r="E66" s="195"/>
      <c r="F66" s="195"/>
      <c r="G66" s="25"/>
      <c r="H66" s="25"/>
      <c r="I66" s="25"/>
    </row>
  </sheetData>
  <mergeCells count="15">
    <mergeCell ref="I5:I6"/>
    <mergeCell ref="B3:I3"/>
    <mergeCell ref="A1:I1"/>
    <mergeCell ref="B2:I2"/>
    <mergeCell ref="A8:I8"/>
    <mergeCell ref="B4:G4"/>
    <mergeCell ref="G5:G6"/>
    <mergeCell ref="H5:H6"/>
    <mergeCell ref="A65:B65"/>
    <mergeCell ref="C65:F65"/>
    <mergeCell ref="A66:B66"/>
    <mergeCell ref="C66:F66"/>
    <mergeCell ref="A5:A6"/>
    <mergeCell ref="B5:B6"/>
    <mergeCell ref="C5:F5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36" zoomScaleNormal="100" workbookViewId="0">
      <selection activeCell="F92" sqref="F92"/>
    </sheetView>
  </sheetViews>
  <sheetFormatPr defaultRowHeight="15" x14ac:dyDescent="0.25"/>
  <cols>
    <col min="1" max="1" width="8.7109375" style="63" bestFit="1" customWidth="1"/>
    <col min="2" max="2" width="42.5703125" bestFit="1" customWidth="1"/>
    <col min="3" max="3" width="10" hidden="1" customWidth="1"/>
    <col min="4" max="4" width="11.140625" hidden="1" customWidth="1"/>
    <col min="5" max="5" width="10.5703125" hidden="1" customWidth="1"/>
    <col min="6" max="6" width="10" bestFit="1" customWidth="1"/>
    <col min="7" max="7" width="14.7109375" style="23" customWidth="1"/>
    <col min="8" max="9" width="15.7109375" style="23" customWidth="1"/>
  </cols>
  <sheetData>
    <row r="1" spans="1:9" x14ac:dyDescent="0.25">
      <c r="A1" s="157" t="s">
        <v>198</v>
      </c>
      <c r="B1" s="157"/>
      <c r="C1" s="157"/>
      <c r="D1" s="157"/>
      <c r="E1" s="157"/>
      <c r="F1" s="157"/>
    </row>
    <row r="2" spans="1:9" x14ac:dyDescent="0.25">
      <c r="A2" s="115" t="s">
        <v>170</v>
      </c>
      <c r="B2" s="165" t="s">
        <v>199</v>
      </c>
      <c r="C2" s="166"/>
      <c r="D2" s="166"/>
      <c r="E2" s="166"/>
      <c r="F2" s="166"/>
      <c r="G2" s="166"/>
      <c r="H2" s="166"/>
      <c r="I2" s="167"/>
    </row>
    <row r="3" spans="1:9" ht="21" x14ac:dyDescent="0.25">
      <c r="A3" s="115" t="s">
        <v>174</v>
      </c>
      <c r="B3" s="151" t="s">
        <v>175</v>
      </c>
      <c r="C3" s="151"/>
      <c r="D3" s="151"/>
      <c r="E3" s="151"/>
      <c r="F3" s="151"/>
      <c r="G3" s="151"/>
      <c r="H3" s="151"/>
      <c r="I3" s="151"/>
    </row>
    <row r="4" spans="1:9" x14ac:dyDescent="0.25">
      <c r="A4" s="116"/>
      <c r="B4" s="98"/>
      <c r="C4" s="45"/>
      <c r="D4" s="45"/>
      <c r="E4" s="45"/>
      <c r="F4" s="17" t="s">
        <v>2</v>
      </c>
      <c r="G4" s="25"/>
      <c r="H4" s="17" t="s">
        <v>2</v>
      </c>
      <c r="I4" s="17"/>
    </row>
    <row r="5" spans="1:9" ht="15" customHeight="1" x14ac:dyDescent="0.25">
      <c r="A5" s="160" t="s">
        <v>176</v>
      </c>
      <c r="B5" s="147" t="s">
        <v>177</v>
      </c>
      <c r="C5" s="151" t="s">
        <v>4</v>
      </c>
      <c r="D5" s="151"/>
      <c r="E5" s="151"/>
      <c r="F5" s="151"/>
      <c r="G5" s="147" t="s">
        <v>317</v>
      </c>
      <c r="H5" s="147" t="s">
        <v>323</v>
      </c>
      <c r="I5" s="147" t="s">
        <v>326</v>
      </c>
    </row>
    <row r="6" spans="1:9" ht="28.5" customHeight="1" x14ac:dyDescent="0.25">
      <c r="A6" s="160"/>
      <c r="B6" s="147"/>
      <c r="C6" s="16" t="s">
        <v>5</v>
      </c>
      <c r="D6" s="16" t="s">
        <v>6</v>
      </c>
      <c r="E6" s="16" t="s">
        <v>7</v>
      </c>
      <c r="F6" s="4" t="s">
        <v>8</v>
      </c>
      <c r="G6" s="147"/>
      <c r="H6" s="147"/>
      <c r="I6" s="147"/>
    </row>
    <row r="7" spans="1:9" x14ac:dyDescent="0.25">
      <c r="A7" s="102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29">
        <v>9</v>
      </c>
    </row>
    <row r="8" spans="1:9" x14ac:dyDescent="0.25">
      <c r="A8" s="147" t="s">
        <v>168</v>
      </c>
      <c r="B8" s="147"/>
      <c r="C8" s="147"/>
      <c r="D8" s="147"/>
      <c r="E8" s="147"/>
      <c r="F8" s="147"/>
      <c r="G8" s="25"/>
      <c r="H8" s="25"/>
      <c r="I8" s="25"/>
    </row>
    <row r="9" spans="1:9" x14ac:dyDescent="0.25">
      <c r="A9" s="102" t="s">
        <v>9</v>
      </c>
      <c r="B9" s="5" t="s">
        <v>10</v>
      </c>
      <c r="C9" s="7"/>
      <c r="D9" s="7"/>
      <c r="E9" s="7"/>
      <c r="F9" s="7"/>
      <c r="G9" s="25"/>
      <c r="H9" s="25"/>
      <c r="I9" s="25"/>
    </row>
    <row r="10" spans="1:9" x14ac:dyDescent="0.25">
      <c r="A10" s="113" t="s">
        <v>234</v>
      </c>
      <c r="B10" s="8" t="s">
        <v>11</v>
      </c>
      <c r="C10" s="10"/>
      <c r="D10" s="10"/>
      <c r="E10" s="10"/>
      <c r="F10" s="10"/>
      <c r="G10" s="25"/>
      <c r="H10" s="25"/>
      <c r="I10" s="25"/>
    </row>
    <row r="11" spans="1:9" x14ac:dyDescent="0.25">
      <c r="A11" s="113" t="s">
        <v>295</v>
      </c>
      <c r="B11" s="8" t="s">
        <v>12</v>
      </c>
      <c r="C11" s="10"/>
      <c r="D11" s="10"/>
      <c r="E11" s="10"/>
      <c r="F11" s="10"/>
      <c r="G11" s="25"/>
      <c r="H11" s="25"/>
      <c r="I11" s="25"/>
    </row>
    <row r="12" spans="1:9" ht="22.5" x14ac:dyDescent="0.25">
      <c r="A12" s="113" t="s">
        <v>235</v>
      </c>
      <c r="B12" s="8" t="s">
        <v>13</v>
      </c>
      <c r="C12" s="10"/>
      <c r="D12" s="10"/>
      <c r="E12" s="10"/>
      <c r="F12" s="10"/>
      <c r="G12" s="25"/>
      <c r="H12" s="25"/>
      <c r="I12" s="25"/>
    </row>
    <row r="13" spans="1:9" x14ac:dyDescent="0.25">
      <c r="A13" s="113" t="s">
        <v>236</v>
      </c>
      <c r="B13" s="8" t="s">
        <v>14</v>
      </c>
      <c r="C13" s="10"/>
      <c r="D13" s="10"/>
      <c r="E13" s="10"/>
      <c r="F13" s="10"/>
      <c r="G13" s="25"/>
      <c r="H13" s="25"/>
      <c r="I13" s="25"/>
    </row>
    <row r="14" spans="1:9" x14ac:dyDescent="0.25">
      <c r="A14" s="113" t="s">
        <v>237</v>
      </c>
      <c r="B14" s="8" t="s">
        <v>15</v>
      </c>
      <c r="C14" s="10"/>
      <c r="D14" s="10"/>
      <c r="E14" s="10"/>
      <c r="F14" s="10"/>
      <c r="G14" s="25"/>
      <c r="H14" s="25"/>
      <c r="I14" s="25"/>
    </row>
    <row r="15" spans="1:9" x14ac:dyDescent="0.25">
      <c r="A15" s="113" t="s">
        <v>238</v>
      </c>
      <c r="B15" s="8" t="s">
        <v>16</v>
      </c>
      <c r="C15" s="10"/>
      <c r="D15" s="10"/>
      <c r="E15" s="10"/>
      <c r="F15" s="10"/>
      <c r="G15" s="25"/>
      <c r="H15" s="25"/>
      <c r="I15" s="25"/>
    </row>
    <row r="16" spans="1:9" x14ac:dyDescent="0.25">
      <c r="A16" s="113" t="s">
        <v>239</v>
      </c>
      <c r="B16" s="8"/>
      <c r="C16" s="10"/>
      <c r="D16" s="10"/>
      <c r="E16" s="10"/>
      <c r="F16" s="10"/>
      <c r="G16" s="25"/>
      <c r="H16" s="25"/>
      <c r="I16" s="25"/>
    </row>
    <row r="17" spans="1:9" ht="21" x14ac:dyDescent="0.25">
      <c r="A17" s="102" t="s">
        <v>17</v>
      </c>
      <c r="B17" s="5" t="s">
        <v>18</v>
      </c>
      <c r="C17" s="6">
        <v>75383677</v>
      </c>
      <c r="D17" s="7"/>
      <c r="E17" s="7"/>
      <c r="F17" s="6">
        <v>75383677</v>
      </c>
      <c r="G17" s="26">
        <f>+G22</f>
        <v>75383677</v>
      </c>
      <c r="H17" s="26">
        <f t="shared" ref="H17:I17" si="0">+H22</f>
        <v>0</v>
      </c>
      <c r="I17" s="26">
        <f t="shared" si="0"/>
        <v>0</v>
      </c>
    </row>
    <row r="18" spans="1:9" x14ac:dyDescent="0.25">
      <c r="A18" s="113" t="s">
        <v>240</v>
      </c>
      <c r="B18" s="8" t="s">
        <v>19</v>
      </c>
      <c r="C18" s="10"/>
      <c r="D18" s="10"/>
      <c r="E18" s="10"/>
      <c r="F18" s="10"/>
      <c r="G18" s="25">
        <f t="shared" ref="G18:G81" si="1">+F18</f>
        <v>0</v>
      </c>
      <c r="H18" s="25"/>
      <c r="I18" s="25"/>
    </row>
    <row r="19" spans="1:9" x14ac:dyDescent="0.25">
      <c r="A19" s="113" t="s">
        <v>241</v>
      </c>
      <c r="B19" s="8" t="s">
        <v>20</v>
      </c>
      <c r="C19" s="10"/>
      <c r="D19" s="10"/>
      <c r="E19" s="10"/>
      <c r="F19" s="10"/>
      <c r="G19" s="25">
        <f t="shared" si="1"/>
        <v>0</v>
      </c>
      <c r="H19" s="25"/>
      <c r="I19" s="25"/>
    </row>
    <row r="20" spans="1:9" ht="22.5" x14ac:dyDescent="0.25">
      <c r="A20" s="113" t="s">
        <v>242</v>
      </c>
      <c r="B20" s="8" t="s">
        <v>178</v>
      </c>
      <c r="C20" s="10"/>
      <c r="D20" s="10"/>
      <c r="E20" s="10"/>
      <c r="F20" s="10"/>
      <c r="G20" s="25">
        <f t="shared" si="1"/>
        <v>0</v>
      </c>
      <c r="H20" s="25"/>
      <c r="I20" s="25"/>
    </row>
    <row r="21" spans="1:9" ht="22.5" x14ac:dyDescent="0.25">
      <c r="A21" s="113" t="s">
        <v>243</v>
      </c>
      <c r="B21" s="8" t="s">
        <v>179</v>
      </c>
      <c r="C21" s="10"/>
      <c r="D21" s="10"/>
      <c r="E21" s="10"/>
      <c r="F21" s="10"/>
      <c r="G21" s="25">
        <f t="shared" si="1"/>
        <v>0</v>
      </c>
      <c r="H21" s="25"/>
      <c r="I21" s="25"/>
    </row>
    <row r="22" spans="1:9" x14ac:dyDescent="0.25">
      <c r="A22" s="113" t="s">
        <v>244</v>
      </c>
      <c r="B22" s="8" t="s">
        <v>23</v>
      </c>
      <c r="C22" s="9">
        <v>75383677</v>
      </c>
      <c r="D22" s="10"/>
      <c r="E22" s="10"/>
      <c r="F22" s="9">
        <v>75383677</v>
      </c>
      <c r="G22" s="25">
        <f t="shared" si="1"/>
        <v>75383677</v>
      </c>
      <c r="H22" s="25"/>
      <c r="I22" s="25"/>
    </row>
    <row r="23" spans="1:9" x14ac:dyDescent="0.25">
      <c r="A23" s="113" t="s">
        <v>245</v>
      </c>
      <c r="B23" s="8" t="s">
        <v>24</v>
      </c>
      <c r="C23" s="10"/>
      <c r="D23" s="10"/>
      <c r="E23" s="10"/>
      <c r="F23" s="10"/>
      <c r="G23" s="25">
        <f t="shared" si="1"/>
        <v>0</v>
      </c>
      <c r="H23" s="25"/>
      <c r="I23" s="25"/>
    </row>
    <row r="24" spans="1:9" ht="21" x14ac:dyDescent="0.25">
      <c r="A24" s="102" t="s">
        <v>25</v>
      </c>
      <c r="B24" s="5" t="s">
        <v>26</v>
      </c>
      <c r="C24" s="7"/>
      <c r="D24" s="7"/>
      <c r="E24" s="7"/>
      <c r="F24" s="7"/>
      <c r="G24" s="25">
        <f t="shared" si="1"/>
        <v>0</v>
      </c>
      <c r="H24" s="25"/>
      <c r="I24" s="25"/>
    </row>
    <row r="25" spans="1:9" x14ac:dyDescent="0.25">
      <c r="A25" s="113" t="s">
        <v>246</v>
      </c>
      <c r="B25" s="8" t="s">
        <v>27</v>
      </c>
      <c r="C25" s="10"/>
      <c r="D25" s="10"/>
      <c r="E25" s="10"/>
      <c r="F25" s="10"/>
      <c r="G25" s="25">
        <f t="shared" si="1"/>
        <v>0</v>
      </c>
      <c r="H25" s="25"/>
      <c r="I25" s="25"/>
    </row>
    <row r="26" spans="1:9" ht="22.5" x14ac:dyDescent="0.25">
      <c r="A26" s="113" t="s">
        <v>247</v>
      </c>
      <c r="B26" s="8" t="s">
        <v>28</v>
      </c>
      <c r="C26" s="10"/>
      <c r="D26" s="10"/>
      <c r="E26" s="10"/>
      <c r="F26" s="10"/>
      <c r="G26" s="25">
        <f t="shared" si="1"/>
        <v>0</v>
      </c>
      <c r="H26" s="25"/>
      <c r="I26" s="25"/>
    </row>
    <row r="27" spans="1:9" ht="22.5" x14ac:dyDescent="0.25">
      <c r="A27" s="113" t="s">
        <v>248</v>
      </c>
      <c r="B27" s="8" t="s">
        <v>180</v>
      </c>
      <c r="C27" s="10"/>
      <c r="D27" s="10"/>
      <c r="E27" s="10"/>
      <c r="F27" s="10"/>
      <c r="G27" s="25">
        <f t="shared" si="1"/>
        <v>0</v>
      </c>
      <c r="H27" s="25"/>
      <c r="I27" s="25"/>
    </row>
    <row r="28" spans="1:9" ht="22.5" x14ac:dyDescent="0.25">
      <c r="A28" s="113" t="s">
        <v>249</v>
      </c>
      <c r="B28" s="8" t="s">
        <v>181</v>
      </c>
      <c r="C28" s="10"/>
      <c r="D28" s="10"/>
      <c r="E28" s="10"/>
      <c r="F28" s="10"/>
      <c r="G28" s="25">
        <f t="shared" si="1"/>
        <v>0</v>
      </c>
      <c r="H28" s="25"/>
      <c r="I28" s="25"/>
    </row>
    <row r="29" spans="1:9" x14ac:dyDescent="0.25">
      <c r="A29" s="113" t="s">
        <v>250</v>
      </c>
      <c r="B29" s="8" t="s">
        <v>31</v>
      </c>
      <c r="C29" s="10"/>
      <c r="D29" s="10"/>
      <c r="E29" s="10"/>
      <c r="F29" s="10"/>
      <c r="G29" s="25">
        <f t="shared" si="1"/>
        <v>0</v>
      </c>
      <c r="H29" s="25"/>
      <c r="I29" s="25"/>
    </row>
    <row r="30" spans="1:9" x14ac:dyDescent="0.25">
      <c r="A30" s="113" t="s">
        <v>251</v>
      </c>
      <c r="B30" s="8" t="s">
        <v>32</v>
      </c>
      <c r="C30" s="10"/>
      <c r="D30" s="10"/>
      <c r="E30" s="10"/>
      <c r="F30" s="10"/>
      <c r="G30" s="25">
        <f t="shared" si="1"/>
        <v>0</v>
      </c>
      <c r="H30" s="25"/>
      <c r="I30" s="25"/>
    </row>
    <row r="31" spans="1:9" x14ac:dyDescent="0.25">
      <c r="A31" s="102" t="s">
        <v>33</v>
      </c>
      <c r="B31" s="5" t="s">
        <v>34</v>
      </c>
      <c r="C31" s="7"/>
      <c r="D31" s="7"/>
      <c r="E31" s="7"/>
      <c r="F31" s="7"/>
      <c r="G31" s="25">
        <f t="shared" si="1"/>
        <v>0</v>
      </c>
      <c r="H31" s="25"/>
      <c r="I31" s="25"/>
    </row>
    <row r="32" spans="1:9" x14ac:dyDescent="0.25">
      <c r="A32" s="113" t="s">
        <v>252</v>
      </c>
      <c r="B32" s="8" t="s">
        <v>35</v>
      </c>
      <c r="C32" s="10"/>
      <c r="D32" s="10"/>
      <c r="E32" s="10"/>
      <c r="F32" s="10"/>
      <c r="G32" s="25">
        <f t="shared" si="1"/>
        <v>0</v>
      </c>
      <c r="H32" s="25"/>
      <c r="I32" s="25"/>
    </row>
    <row r="33" spans="1:9" x14ac:dyDescent="0.25">
      <c r="A33" s="113" t="s">
        <v>253</v>
      </c>
      <c r="B33" s="8" t="s">
        <v>36</v>
      </c>
      <c r="C33" s="10"/>
      <c r="D33" s="10"/>
      <c r="E33" s="10"/>
      <c r="F33" s="10"/>
      <c r="G33" s="25">
        <f t="shared" si="1"/>
        <v>0</v>
      </c>
      <c r="H33" s="25"/>
      <c r="I33" s="25"/>
    </row>
    <row r="34" spans="1:9" x14ac:dyDescent="0.25">
      <c r="A34" s="113" t="s">
        <v>254</v>
      </c>
      <c r="B34" s="8" t="s">
        <v>37</v>
      </c>
      <c r="C34" s="10"/>
      <c r="D34" s="10"/>
      <c r="E34" s="10"/>
      <c r="F34" s="10"/>
      <c r="G34" s="25">
        <f t="shared" si="1"/>
        <v>0</v>
      </c>
      <c r="H34" s="25"/>
      <c r="I34" s="25"/>
    </row>
    <row r="35" spans="1:9" x14ac:dyDescent="0.25">
      <c r="A35" s="113" t="s">
        <v>255</v>
      </c>
      <c r="B35" s="8" t="s">
        <v>38</v>
      </c>
      <c r="C35" s="10"/>
      <c r="D35" s="10"/>
      <c r="E35" s="10"/>
      <c r="F35" s="10"/>
      <c r="G35" s="25">
        <f t="shared" si="1"/>
        <v>0</v>
      </c>
      <c r="H35" s="25"/>
      <c r="I35" s="25"/>
    </row>
    <row r="36" spans="1:9" x14ac:dyDescent="0.25">
      <c r="A36" s="113" t="s">
        <v>256</v>
      </c>
      <c r="B36" s="8" t="s">
        <v>39</v>
      </c>
      <c r="C36" s="10"/>
      <c r="D36" s="10"/>
      <c r="E36" s="10"/>
      <c r="F36" s="10"/>
      <c r="G36" s="25">
        <f t="shared" si="1"/>
        <v>0</v>
      </c>
      <c r="H36" s="25"/>
      <c r="I36" s="25"/>
    </row>
    <row r="37" spans="1:9" x14ac:dyDescent="0.25">
      <c r="A37" s="113" t="s">
        <v>257</v>
      </c>
      <c r="B37" s="8" t="s">
        <v>40</v>
      </c>
      <c r="C37" s="10"/>
      <c r="D37" s="10"/>
      <c r="E37" s="10"/>
      <c r="F37" s="10"/>
      <c r="G37" s="25">
        <f t="shared" si="1"/>
        <v>0</v>
      </c>
      <c r="H37" s="25"/>
      <c r="I37" s="25"/>
    </row>
    <row r="38" spans="1:9" x14ac:dyDescent="0.25">
      <c r="A38" s="102" t="s">
        <v>41</v>
      </c>
      <c r="B38" s="5" t="s">
        <v>42</v>
      </c>
      <c r="C38" s="6">
        <v>11611000</v>
      </c>
      <c r="D38" s="7"/>
      <c r="E38" s="7"/>
      <c r="F38" s="6">
        <v>11611000</v>
      </c>
      <c r="G38" s="26">
        <f>+G40+G43+G44+G46+G48</f>
        <v>11611000</v>
      </c>
      <c r="H38" s="26">
        <f t="shared" ref="H38:I38" si="2">+H40+H43+H44+H46+H48</f>
        <v>11611000</v>
      </c>
      <c r="I38" s="26">
        <f t="shared" si="2"/>
        <v>11025862</v>
      </c>
    </row>
    <row r="39" spans="1:9" x14ac:dyDescent="0.25">
      <c r="A39" s="113" t="s">
        <v>258</v>
      </c>
      <c r="B39" s="8" t="s">
        <v>43</v>
      </c>
      <c r="C39" s="10"/>
      <c r="D39" s="10"/>
      <c r="E39" s="10"/>
      <c r="F39" s="10"/>
      <c r="G39" s="25">
        <f t="shared" si="1"/>
        <v>0</v>
      </c>
      <c r="H39" s="25"/>
      <c r="I39" s="25"/>
    </row>
    <row r="40" spans="1:9" x14ac:dyDescent="0.25">
      <c r="A40" s="113" t="s">
        <v>259</v>
      </c>
      <c r="B40" s="8" t="s">
        <v>44</v>
      </c>
      <c r="C40" s="9">
        <v>4200000</v>
      </c>
      <c r="D40" s="10"/>
      <c r="E40" s="10"/>
      <c r="F40" s="9">
        <v>4200000</v>
      </c>
      <c r="G40" s="25">
        <f t="shared" si="1"/>
        <v>4200000</v>
      </c>
      <c r="H40" s="25">
        <v>4200000</v>
      </c>
      <c r="I40" s="25">
        <v>3222769</v>
      </c>
    </row>
    <row r="41" spans="1:9" x14ac:dyDescent="0.25">
      <c r="A41" s="113" t="s">
        <v>260</v>
      </c>
      <c r="B41" s="8" t="s">
        <v>45</v>
      </c>
      <c r="C41" s="10"/>
      <c r="D41" s="10"/>
      <c r="E41" s="10"/>
      <c r="F41" s="10"/>
      <c r="G41" s="25">
        <f t="shared" si="1"/>
        <v>0</v>
      </c>
      <c r="H41" s="25"/>
      <c r="I41" s="25"/>
    </row>
    <row r="42" spans="1:9" x14ac:dyDescent="0.25">
      <c r="A42" s="113" t="s">
        <v>261</v>
      </c>
      <c r="B42" s="8" t="s">
        <v>46</v>
      </c>
      <c r="C42" s="10"/>
      <c r="D42" s="10"/>
      <c r="E42" s="10"/>
      <c r="F42" s="10"/>
      <c r="G42" s="25">
        <f t="shared" si="1"/>
        <v>0</v>
      </c>
      <c r="H42" s="25"/>
      <c r="I42" s="25"/>
    </row>
    <row r="43" spans="1:9" x14ac:dyDescent="0.25">
      <c r="A43" s="113" t="s">
        <v>262</v>
      </c>
      <c r="B43" s="8" t="s">
        <v>47</v>
      </c>
      <c r="C43" s="9">
        <v>6200000</v>
      </c>
      <c r="D43" s="10"/>
      <c r="E43" s="10"/>
      <c r="F43" s="9">
        <v>6200000</v>
      </c>
      <c r="G43" s="25">
        <f t="shared" si="1"/>
        <v>6200000</v>
      </c>
      <c r="H43" s="25">
        <v>6200000</v>
      </c>
      <c r="I43" s="25">
        <v>6904977</v>
      </c>
    </row>
    <row r="44" spans="1:9" x14ac:dyDescent="0.25">
      <c r="A44" s="113" t="s">
        <v>263</v>
      </c>
      <c r="B44" s="8" t="s">
        <v>48</v>
      </c>
      <c r="C44" s="9">
        <v>1200000</v>
      </c>
      <c r="D44" s="10"/>
      <c r="E44" s="10"/>
      <c r="F44" s="9">
        <v>1200000</v>
      </c>
      <c r="G44" s="25">
        <f t="shared" si="1"/>
        <v>1200000</v>
      </c>
      <c r="H44" s="25">
        <v>1200000</v>
      </c>
      <c r="I44" s="25">
        <v>873657</v>
      </c>
    </row>
    <row r="45" spans="1:9" x14ac:dyDescent="0.25">
      <c r="A45" s="113" t="s">
        <v>264</v>
      </c>
      <c r="B45" s="8" t="s">
        <v>49</v>
      </c>
      <c r="C45" s="10"/>
      <c r="D45" s="10"/>
      <c r="E45" s="10"/>
      <c r="F45" s="10"/>
      <c r="G45" s="25">
        <f t="shared" si="1"/>
        <v>0</v>
      </c>
      <c r="H45" s="25"/>
      <c r="I45" s="25"/>
    </row>
    <row r="46" spans="1:9" x14ac:dyDescent="0.25">
      <c r="A46" s="113" t="s">
        <v>265</v>
      </c>
      <c r="B46" s="8" t="s">
        <v>50</v>
      </c>
      <c r="C46" s="9">
        <v>1000</v>
      </c>
      <c r="D46" s="10"/>
      <c r="E46" s="10"/>
      <c r="F46" s="9">
        <v>1000</v>
      </c>
      <c r="G46" s="25">
        <f t="shared" si="1"/>
        <v>1000</v>
      </c>
      <c r="H46" s="25">
        <v>1000</v>
      </c>
      <c r="I46" s="25">
        <v>174</v>
      </c>
    </row>
    <row r="47" spans="1:9" x14ac:dyDescent="0.25">
      <c r="A47" s="113" t="s">
        <v>266</v>
      </c>
      <c r="B47" s="8" t="s">
        <v>51</v>
      </c>
      <c r="C47" s="10"/>
      <c r="D47" s="10"/>
      <c r="E47" s="10"/>
      <c r="F47" s="10"/>
      <c r="G47" s="25">
        <f t="shared" si="1"/>
        <v>0</v>
      </c>
      <c r="H47" s="25"/>
      <c r="I47" s="25"/>
    </row>
    <row r="48" spans="1:9" x14ac:dyDescent="0.25">
      <c r="A48" s="113" t="s">
        <v>267</v>
      </c>
      <c r="B48" s="8" t="s">
        <v>52</v>
      </c>
      <c r="C48" s="9">
        <v>10000</v>
      </c>
      <c r="D48" s="10"/>
      <c r="E48" s="10"/>
      <c r="F48" s="9">
        <v>10000</v>
      </c>
      <c r="G48" s="25">
        <f t="shared" si="1"/>
        <v>10000</v>
      </c>
      <c r="H48" s="25">
        <v>10000</v>
      </c>
      <c r="I48" s="25">
        <v>24285</v>
      </c>
    </row>
    <row r="49" spans="1:9" x14ac:dyDescent="0.25">
      <c r="A49" s="102" t="s">
        <v>53</v>
      </c>
      <c r="B49" s="5" t="s">
        <v>54</v>
      </c>
      <c r="C49" s="7"/>
      <c r="D49" s="7"/>
      <c r="E49" s="7"/>
      <c r="F49" s="7"/>
      <c r="G49" s="25">
        <f t="shared" si="1"/>
        <v>0</v>
      </c>
      <c r="H49" s="25"/>
      <c r="I49" s="25"/>
    </row>
    <row r="50" spans="1:9" x14ac:dyDescent="0.25">
      <c r="A50" s="113" t="s">
        <v>268</v>
      </c>
      <c r="B50" s="8" t="s">
        <v>55</v>
      </c>
      <c r="C50" s="10"/>
      <c r="D50" s="10"/>
      <c r="E50" s="10"/>
      <c r="F50" s="10"/>
      <c r="G50" s="25">
        <f t="shared" si="1"/>
        <v>0</v>
      </c>
      <c r="H50" s="25"/>
      <c r="I50" s="25"/>
    </row>
    <row r="51" spans="1:9" x14ac:dyDescent="0.25">
      <c r="A51" s="113" t="s">
        <v>269</v>
      </c>
      <c r="B51" s="8" t="s">
        <v>56</v>
      </c>
      <c r="C51" s="10"/>
      <c r="D51" s="10"/>
      <c r="E51" s="10"/>
      <c r="F51" s="10"/>
      <c r="G51" s="25">
        <f t="shared" si="1"/>
        <v>0</v>
      </c>
      <c r="H51" s="25"/>
      <c r="I51" s="25"/>
    </row>
    <row r="52" spans="1:9" x14ac:dyDescent="0.25">
      <c r="A52" s="113" t="s">
        <v>270</v>
      </c>
      <c r="B52" s="8" t="s">
        <v>57</v>
      </c>
      <c r="C52" s="10"/>
      <c r="D52" s="10"/>
      <c r="E52" s="10"/>
      <c r="F52" s="10"/>
      <c r="G52" s="25">
        <f t="shared" si="1"/>
        <v>0</v>
      </c>
      <c r="H52" s="25"/>
      <c r="I52" s="25"/>
    </row>
    <row r="53" spans="1:9" x14ac:dyDescent="0.25">
      <c r="A53" s="113" t="s">
        <v>271</v>
      </c>
      <c r="B53" s="8" t="s">
        <v>58</v>
      </c>
      <c r="C53" s="10"/>
      <c r="D53" s="10"/>
      <c r="E53" s="10"/>
      <c r="F53" s="10"/>
      <c r="G53" s="25">
        <f t="shared" si="1"/>
        <v>0</v>
      </c>
      <c r="H53" s="25"/>
      <c r="I53" s="25"/>
    </row>
    <row r="54" spans="1:9" x14ac:dyDescent="0.25">
      <c r="A54" s="113" t="s">
        <v>272</v>
      </c>
      <c r="B54" s="8" t="s">
        <v>59</v>
      </c>
      <c r="C54" s="10"/>
      <c r="D54" s="10"/>
      <c r="E54" s="10"/>
      <c r="F54" s="10"/>
      <c r="G54" s="25">
        <f t="shared" si="1"/>
        <v>0</v>
      </c>
      <c r="H54" s="25"/>
      <c r="I54" s="25"/>
    </row>
    <row r="55" spans="1:9" x14ac:dyDescent="0.25">
      <c r="A55" s="102" t="s">
        <v>60</v>
      </c>
      <c r="B55" s="5" t="s">
        <v>61</v>
      </c>
      <c r="C55" s="7"/>
      <c r="D55" s="7"/>
      <c r="E55" s="7"/>
      <c r="F55" s="7"/>
      <c r="G55" s="25">
        <f t="shared" si="1"/>
        <v>0</v>
      </c>
      <c r="H55" s="25"/>
      <c r="I55" s="25"/>
    </row>
    <row r="56" spans="1:9" ht="22.5" x14ac:dyDescent="0.25">
      <c r="A56" s="113" t="s">
        <v>273</v>
      </c>
      <c r="B56" s="8" t="s">
        <v>62</v>
      </c>
      <c r="C56" s="10"/>
      <c r="D56" s="10"/>
      <c r="E56" s="10"/>
      <c r="F56" s="10"/>
      <c r="G56" s="25">
        <f t="shared" si="1"/>
        <v>0</v>
      </c>
      <c r="H56" s="25"/>
      <c r="I56" s="25"/>
    </row>
    <row r="57" spans="1:9" ht="22.5" x14ac:dyDescent="0.25">
      <c r="A57" s="113" t="s">
        <v>274</v>
      </c>
      <c r="B57" s="8" t="s">
        <v>63</v>
      </c>
      <c r="C57" s="10"/>
      <c r="D57" s="10"/>
      <c r="E57" s="10"/>
      <c r="F57" s="10"/>
      <c r="G57" s="25">
        <f t="shared" si="1"/>
        <v>0</v>
      </c>
      <c r="H57" s="25"/>
      <c r="I57" s="25"/>
    </row>
    <row r="58" spans="1:9" x14ac:dyDescent="0.25">
      <c r="A58" s="113" t="s">
        <v>275</v>
      </c>
      <c r="B58" s="8" t="s">
        <v>64</v>
      </c>
      <c r="C58" s="10"/>
      <c r="D58" s="10"/>
      <c r="E58" s="10"/>
      <c r="F58" s="10"/>
      <c r="G58" s="25">
        <f t="shared" si="1"/>
        <v>0</v>
      </c>
      <c r="H58" s="25"/>
      <c r="I58" s="25"/>
    </row>
    <row r="59" spans="1:9" x14ac:dyDescent="0.25">
      <c r="A59" s="113" t="s">
        <v>276</v>
      </c>
      <c r="B59" s="8" t="s">
        <v>65</v>
      </c>
      <c r="C59" s="10"/>
      <c r="D59" s="10"/>
      <c r="E59" s="10"/>
      <c r="F59" s="10"/>
      <c r="G59" s="25">
        <f t="shared" si="1"/>
        <v>0</v>
      </c>
      <c r="H59" s="25"/>
      <c r="I59" s="25"/>
    </row>
    <row r="60" spans="1:9" x14ac:dyDescent="0.25">
      <c r="A60" s="102" t="s">
        <v>66</v>
      </c>
      <c r="B60" s="5" t="s">
        <v>67</v>
      </c>
      <c r="C60" s="7"/>
      <c r="D60" s="7"/>
      <c r="E60" s="7"/>
      <c r="F60" s="7"/>
      <c r="G60" s="25">
        <f t="shared" si="1"/>
        <v>0</v>
      </c>
      <c r="H60" s="25"/>
      <c r="I60" s="25"/>
    </row>
    <row r="61" spans="1:9" ht="22.5" x14ac:dyDescent="0.25">
      <c r="A61" s="113" t="s">
        <v>277</v>
      </c>
      <c r="B61" s="8" t="s">
        <v>68</v>
      </c>
      <c r="C61" s="10"/>
      <c r="D61" s="10"/>
      <c r="E61" s="10"/>
      <c r="F61" s="10"/>
      <c r="G61" s="25">
        <f t="shared" si="1"/>
        <v>0</v>
      </c>
      <c r="H61" s="25"/>
      <c r="I61" s="25"/>
    </row>
    <row r="62" spans="1:9" ht="22.5" x14ac:dyDescent="0.25">
      <c r="A62" s="113" t="s">
        <v>278</v>
      </c>
      <c r="B62" s="8" t="s">
        <v>69</v>
      </c>
      <c r="C62" s="10"/>
      <c r="D62" s="10"/>
      <c r="E62" s="10"/>
      <c r="F62" s="10"/>
      <c r="G62" s="25">
        <f t="shared" si="1"/>
        <v>0</v>
      </c>
      <c r="H62" s="25"/>
      <c r="I62" s="25"/>
    </row>
    <row r="63" spans="1:9" x14ac:dyDescent="0.25">
      <c r="A63" s="113" t="s">
        <v>279</v>
      </c>
      <c r="B63" s="8" t="s">
        <v>70</v>
      </c>
      <c r="C63" s="10"/>
      <c r="D63" s="10"/>
      <c r="E63" s="10"/>
      <c r="F63" s="10"/>
      <c r="G63" s="25">
        <f t="shared" si="1"/>
        <v>0</v>
      </c>
      <c r="H63" s="25"/>
      <c r="I63" s="25"/>
    </row>
    <row r="64" spans="1:9" x14ac:dyDescent="0.25">
      <c r="A64" s="113" t="s">
        <v>280</v>
      </c>
      <c r="B64" s="8" t="s">
        <v>71</v>
      </c>
      <c r="C64" s="10"/>
      <c r="D64" s="10"/>
      <c r="E64" s="10"/>
      <c r="F64" s="10"/>
      <c r="G64" s="25">
        <f t="shared" si="1"/>
        <v>0</v>
      </c>
      <c r="H64" s="25"/>
      <c r="I64" s="25"/>
    </row>
    <row r="65" spans="1:9" x14ac:dyDescent="0.25">
      <c r="A65" s="102" t="s">
        <v>72</v>
      </c>
      <c r="B65" s="5" t="s">
        <v>73</v>
      </c>
      <c r="C65" s="6">
        <v>86994677</v>
      </c>
      <c r="D65" s="7"/>
      <c r="E65" s="7"/>
      <c r="F65" s="6">
        <v>86994677</v>
      </c>
      <c r="G65" s="26">
        <f>+G17+G38+G49</f>
        <v>86994677</v>
      </c>
      <c r="H65" s="26">
        <f t="shared" ref="H65:I65" si="3">+H17+H38+H49</f>
        <v>11611000</v>
      </c>
      <c r="I65" s="26">
        <f t="shared" si="3"/>
        <v>11025862</v>
      </c>
    </row>
    <row r="66" spans="1:9" ht="21" x14ac:dyDescent="0.25">
      <c r="A66" s="102" t="s">
        <v>182</v>
      </c>
      <c r="B66" s="5" t="s">
        <v>75</v>
      </c>
      <c r="C66" s="7"/>
      <c r="D66" s="7"/>
      <c r="E66" s="7"/>
      <c r="F66" s="7"/>
      <c r="G66" s="25">
        <f t="shared" si="1"/>
        <v>0</v>
      </c>
      <c r="H66" s="25"/>
      <c r="I66" s="25"/>
    </row>
    <row r="67" spans="1:9" x14ac:dyDescent="0.25">
      <c r="A67" s="113" t="s">
        <v>321</v>
      </c>
      <c r="B67" s="8" t="s">
        <v>76</v>
      </c>
      <c r="C67" s="10"/>
      <c r="D67" s="10"/>
      <c r="E67" s="10"/>
      <c r="F67" s="10"/>
      <c r="G67" s="25">
        <f t="shared" si="1"/>
        <v>0</v>
      </c>
      <c r="H67" s="25"/>
      <c r="I67" s="25"/>
    </row>
    <row r="68" spans="1:9" ht="22.5" x14ac:dyDescent="0.25">
      <c r="A68" s="113" t="s">
        <v>282</v>
      </c>
      <c r="B68" s="8" t="s">
        <v>77</v>
      </c>
      <c r="C68" s="10"/>
      <c r="D68" s="10"/>
      <c r="E68" s="10"/>
      <c r="F68" s="10"/>
      <c r="G68" s="25">
        <f t="shared" si="1"/>
        <v>0</v>
      </c>
      <c r="H68" s="25"/>
      <c r="I68" s="25"/>
    </row>
    <row r="69" spans="1:9" x14ac:dyDescent="0.25">
      <c r="A69" s="113" t="s">
        <v>283</v>
      </c>
      <c r="B69" s="8" t="s">
        <v>183</v>
      </c>
      <c r="C69" s="10"/>
      <c r="D69" s="10"/>
      <c r="E69" s="10"/>
      <c r="F69" s="10"/>
      <c r="G69" s="25">
        <f t="shared" si="1"/>
        <v>0</v>
      </c>
      <c r="H69" s="25"/>
      <c r="I69" s="25"/>
    </row>
    <row r="70" spans="1:9" x14ac:dyDescent="0.25">
      <c r="A70" s="102" t="s">
        <v>79</v>
      </c>
      <c r="B70" s="5" t="s">
        <v>80</v>
      </c>
      <c r="C70" s="7"/>
      <c r="D70" s="7"/>
      <c r="E70" s="7"/>
      <c r="F70" s="7"/>
      <c r="G70" s="25">
        <f t="shared" si="1"/>
        <v>0</v>
      </c>
      <c r="H70" s="25"/>
      <c r="I70" s="25"/>
    </row>
    <row r="71" spans="1:9" x14ac:dyDescent="0.25">
      <c r="A71" s="113" t="s">
        <v>284</v>
      </c>
      <c r="B71" s="8" t="s">
        <v>81</v>
      </c>
      <c r="C71" s="10"/>
      <c r="D71" s="10"/>
      <c r="E71" s="10"/>
      <c r="F71" s="10"/>
      <c r="G71" s="25">
        <f t="shared" si="1"/>
        <v>0</v>
      </c>
      <c r="H71" s="25"/>
      <c r="I71" s="25"/>
    </row>
    <row r="72" spans="1:9" x14ac:dyDescent="0.25">
      <c r="A72" s="113" t="s">
        <v>285</v>
      </c>
      <c r="B72" s="8" t="s">
        <v>82</v>
      </c>
      <c r="C72" s="10"/>
      <c r="D72" s="10"/>
      <c r="E72" s="10"/>
      <c r="F72" s="10"/>
      <c r="G72" s="25">
        <f t="shared" si="1"/>
        <v>0</v>
      </c>
      <c r="H72" s="25"/>
      <c r="I72" s="25"/>
    </row>
    <row r="73" spans="1:9" x14ac:dyDescent="0.25">
      <c r="A73" s="113" t="s">
        <v>286</v>
      </c>
      <c r="B73" s="8" t="s">
        <v>83</v>
      </c>
      <c r="C73" s="10"/>
      <c r="D73" s="10"/>
      <c r="E73" s="10"/>
      <c r="F73" s="10"/>
      <c r="G73" s="25">
        <f t="shared" si="1"/>
        <v>0</v>
      </c>
      <c r="H73" s="25"/>
      <c r="I73" s="25"/>
    </row>
    <row r="74" spans="1:9" x14ac:dyDescent="0.25">
      <c r="A74" s="113" t="s">
        <v>287</v>
      </c>
      <c r="B74" s="8" t="s">
        <v>84</v>
      </c>
      <c r="C74" s="10"/>
      <c r="D74" s="10"/>
      <c r="E74" s="10"/>
      <c r="F74" s="10"/>
      <c r="G74" s="25">
        <f t="shared" si="1"/>
        <v>0</v>
      </c>
      <c r="H74" s="25"/>
      <c r="I74" s="25"/>
    </row>
    <row r="75" spans="1:9" x14ac:dyDescent="0.25">
      <c r="A75" s="102" t="s">
        <v>85</v>
      </c>
      <c r="B75" s="5" t="s">
        <v>86</v>
      </c>
      <c r="C75" s="6">
        <v>800000</v>
      </c>
      <c r="D75" s="7"/>
      <c r="E75" s="7"/>
      <c r="F75" s="6">
        <v>800000</v>
      </c>
      <c r="G75" s="26">
        <f>+G76</f>
        <v>800000</v>
      </c>
      <c r="H75" s="26">
        <f t="shared" ref="H75:I75" si="4">+H76</f>
        <v>1842145</v>
      </c>
      <c r="I75" s="26">
        <f t="shared" si="4"/>
        <v>1842145</v>
      </c>
    </row>
    <row r="76" spans="1:9" x14ac:dyDescent="0.25">
      <c r="A76" s="113" t="s">
        <v>288</v>
      </c>
      <c r="B76" s="8" t="s">
        <v>87</v>
      </c>
      <c r="C76" s="9">
        <v>800000</v>
      </c>
      <c r="D76" s="10"/>
      <c r="E76" s="10"/>
      <c r="F76" s="9">
        <v>800000</v>
      </c>
      <c r="G76" s="25">
        <f t="shared" si="1"/>
        <v>800000</v>
      </c>
      <c r="H76" s="25">
        <v>1842145</v>
      </c>
      <c r="I76" s="25">
        <v>1842145</v>
      </c>
    </row>
    <row r="77" spans="1:9" x14ac:dyDescent="0.25">
      <c r="A77" s="113" t="s">
        <v>289</v>
      </c>
      <c r="B77" s="8" t="s">
        <v>88</v>
      </c>
      <c r="C77" s="10"/>
      <c r="D77" s="10"/>
      <c r="E77" s="10"/>
      <c r="F77" s="10"/>
      <c r="G77" s="25">
        <f t="shared" si="1"/>
        <v>0</v>
      </c>
      <c r="H77" s="25"/>
      <c r="I77" s="25"/>
    </row>
    <row r="78" spans="1:9" x14ac:dyDescent="0.25">
      <c r="A78" s="102" t="s">
        <v>89</v>
      </c>
      <c r="B78" s="5" t="s">
        <v>90</v>
      </c>
      <c r="C78" s="7"/>
      <c r="D78" s="7"/>
      <c r="E78" s="7"/>
      <c r="F78" s="7"/>
      <c r="G78" s="25">
        <f t="shared" si="1"/>
        <v>0</v>
      </c>
      <c r="H78" s="26">
        <f>H82</f>
        <v>75383677</v>
      </c>
      <c r="I78" s="26">
        <f>I82</f>
        <v>75906679</v>
      </c>
    </row>
    <row r="79" spans="1:9" x14ac:dyDescent="0.25">
      <c r="A79" s="113" t="s">
        <v>290</v>
      </c>
      <c r="B79" s="8" t="s">
        <v>91</v>
      </c>
      <c r="C79" s="10"/>
      <c r="D79" s="10"/>
      <c r="E79" s="10"/>
      <c r="F79" s="10"/>
      <c r="G79" s="25">
        <f t="shared" si="1"/>
        <v>0</v>
      </c>
      <c r="H79" s="25"/>
      <c r="I79" s="25"/>
    </row>
    <row r="80" spans="1:9" x14ac:dyDescent="0.25">
      <c r="A80" s="113" t="s">
        <v>291</v>
      </c>
      <c r="B80" s="8" t="s">
        <v>92</v>
      </c>
      <c r="C80" s="10"/>
      <c r="D80" s="10"/>
      <c r="E80" s="10"/>
      <c r="F80" s="10"/>
      <c r="G80" s="25">
        <f t="shared" si="1"/>
        <v>0</v>
      </c>
      <c r="H80" s="25"/>
      <c r="I80" s="25"/>
    </row>
    <row r="81" spans="1:9" x14ac:dyDescent="0.25">
      <c r="A81" s="113" t="s">
        <v>292</v>
      </c>
      <c r="B81" s="8" t="s">
        <v>93</v>
      </c>
      <c r="C81" s="10"/>
      <c r="D81" s="10"/>
      <c r="E81" s="10"/>
      <c r="F81" s="10"/>
      <c r="G81" s="25">
        <f t="shared" si="1"/>
        <v>0</v>
      </c>
      <c r="H81" s="25"/>
      <c r="I81" s="25"/>
    </row>
    <row r="82" spans="1:9" x14ac:dyDescent="0.25">
      <c r="A82" s="113" t="s">
        <v>293</v>
      </c>
      <c r="B82" s="37" t="s">
        <v>207</v>
      </c>
      <c r="C82" s="10"/>
      <c r="D82" s="10"/>
      <c r="E82" s="10"/>
      <c r="F82" s="10"/>
      <c r="G82" s="25"/>
      <c r="H82" s="25">
        <v>75383677</v>
      </c>
      <c r="I82" s="25">
        <v>75906679</v>
      </c>
    </row>
    <row r="83" spans="1:9" x14ac:dyDescent="0.25">
      <c r="A83" s="102" t="s">
        <v>94</v>
      </c>
      <c r="B83" s="5" t="s">
        <v>95</v>
      </c>
      <c r="C83" s="7"/>
      <c r="D83" s="7"/>
      <c r="E83" s="7"/>
      <c r="F83" s="7"/>
      <c r="G83" s="25">
        <f t="shared" ref="G83:G88" si="5">+F83</f>
        <v>0</v>
      </c>
      <c r="H83" s="25"/>
      <c r="I83" s="25"/>
    </row>
    <row r="84" spans="1:9" x14ac:dyDescent="0.25">
      <c r="A84" s="113" t="s">
        <v>96</v>
      </c>
      <c r="B84" s="8" t="s">
        <v>97</v>
      </c>
      <c r="C84" s="10"/>
      <c r="D84" s="10"/>
      <c r="E84" s="10"/>
      <c r="F84" s="10"/>
      <c r="G84" s="25">
        <f t="shared" si="5"/>
        <v>0</v>
      </c>
      <c r="H84" s="25"/>
      <c r="I84" s="25"/>
    </row>
    <row r="85" spans="1:9" x14ac:dyDescent="0.25">
      <c r="A85" s="113" t="s">
        <v>98</v>
      </c>
      <c r="B85" s="8" t="s">
        <v>99</v>
      </c>
      <c r="C85" s="10"/>
      <c r="D85" s="10"/>
      <c r="E85" s="10"/>
      <c r="F85" s="10"/>
      <c r="G85" s="25">
        <f t="shared" si="5"/>
        <v>0</v>
      </c>
      <c r="H85" s="25"/>
      <c r="I85" s="25"/>
    </row>
    <row r="86" spans="1:9" x14ac:dyDescent="0.25">
      <c r="A86" s="113" t="s">
        <v>100</v>
      </c>
      <c r="B86" s="8" t="s">
        <v>101</v>
      </c>
      <c r="C86" s="10"/>
      <c r="D86" s="10"/>
      <c r="E86" s="10"/>
      <c r="F86" s="10"/>
      <c r="G86" s="25">
        <f t="shared" si="5"/>
        <v>0</v>
      </c>
      <c r="H86" s="25"/>
      <c r="I86" s="25"/>
    </row>
    <row r="87" spans="1:9" x14ac:dyDescent="0.25">
      <c r="A87" s="113" t="s">
        <v>102</v>
      </c>
      <c r="B87" s="8" t="s">
        <v>103</v>
      </c>
      <c r="C87" s="10"/>
      <c r="D87" s="10"/>
      <c r="E87" s="10"/>
      <c r="F87" s="10"/>
      <c r="G87" s="25">
        <f t="shared" si="5"/>
        <v>0</v>
      </c>
      <c r="H87" s="25"/>
      <c r="I87" s="25"/>
    </row>
    <row r="88" spans="1:9" ht="21" x14ac:dyDescent="0.25">
      <c r="A88" s="102" t="s">
        <v>104</v>
      </c>
      <c r="B88" s="5" t="s">
        <v>105</v>
      </c>
      <c r="C88" s="7"/>
      <c r="D88" s="7"/>
      <c r="E88" s="7"/>
      <c r="F88" s="7"/>
      <c r="G88" s="25">
        <f t="shared" si="5"/>
        <v>0</v>
      </c>
      <c r="H88" s="25"/>
      <c r="I88" s="25"/>
    </row>
    <row r="89" spans="1:9" ht="21" x14ac:dyDescent="0.25">
      <c r="A89" s="102" t="s">
        <v>106</v>
      </c>
      <c r="B89" s="5" t="s">
        <v>107</v>
      </c>
      <c r="C89" s="6">
        <v>800000</v>
      </c>
      <c r="D89" s="7"/>
      <c r="E89" s="7"/>
      <c r="F89" s="6">
        <v>800000</v>
      </c>
      <c r="G89" s="26">
        <f>+G75+G78+G83+G88</f>
        <v>800000</v>
      </c>
      <c r="H89" s="26">
        <f t="shared" ref="H89:I89" si="6">+H75+H78+H83+H88</f>
        <v>77225822</v>
      </c>
      <c r="I89" s="26">
        <f t="shared" si="6"/>
        <v>77748824</v>
      </c>
    </row>
    <row r="90" spans="1:9" x14ac:dyDescent="0.25">
      <c r="A90" s="102" t="s">
        <v>108</v>
      </c>
      <c r="B90" s="5" t="s">
        <v>184</v>
      </c>
      <c r="C90" s="6">
        <v>87794677</v>
      </c>
      <c r="D90" s="7"/>
      <c r="E90" s="7"/>
      <c r="F90" s="6">
        <v>87794677</v>
      </c>
      <c r="G90" s="26">
        <f>+F90</f>
        <v>87794677</v>
      </c>
      <c r="H90" s="26">
        <f>+H65+H89</f>
        <v>88836822</v>
      </c>
      <c r="I90" s="26">
        <f>+I65+I89</f>
        <v>88774686</v>
      </c>
    </row>
    <row r="91" spans="1:9" x14ac:dyDescent="0.25">
      <c r="A91" s="49"/>
      <c r="B91" s="12"/>
      <c r="C91" s="12"/>
      <c r="D91" s="12"/>
      <c r="E91" s="12"/>
      <c r="F91" s="12"/>
    </row>
    <row r="92" spans="1:9" x14ac:dyDescent="0.25">
      <c r="A92" s="117"/>
      <c r="B92" s="3"/>
      <c r="C92" s="12"/>
      <c r="D92" s="12"/>
      <c r="E92" s="12"/>
      <c r="F92" s="12"/>
    </row>
    <row r="93" spans="1:9" x14ac:dyDescent="0.25">
      <c r="A93" s="112"/>
      <c r="B93" s="2"/>
      <c r="C93" s="1"/>
      <c r="D93" s="1"/>
      <c r="E93" s="1"/>
      <c r="F93" s="15"/>
      <c r="H93" s="15" t="s">
        <v>2</v>
      </c>
      <c r="I93" s="130"/>
    </row>
    <row r="94" spans="1:9" ht="15" customHeight="1" x14ac:dyDescent="0.25">
      <c r="A94" s="160" t="s">
        <v>176</v>
      </c>
      <c r="B94" s="147" t="s">
        <v>177</v>
      </c>
      <c r="C94" s="151" t="s">
        <v>4</v>
      </c>
      <c r="D94" s="151"/>
      <c r="E94" s="151"/>
      <c r="F94" s="151"/>
      <c r="G94" s="147" t="s">
        <v>317</v>
      </c>
      <c r="H94" s="147" t="s">
        <v>323</v>
      </c>
      <c r="I94" s="147" t="s">
        <v>329</v>
      </c>
    </row>
    <row r="95" spans="1:9" ht="21" x14ac:dyDescent="0.25">
      <c r="A95" s="160"/>
      <c r="B95" s="147"/>
      <c r="C95" s="16" t="s">
        <v>5</v>
      </c>
      <c r="D95" s="16" t="s">
        <v>6</v>
      </c>
      <c r="E95" s="16" t="s">
        <v>7</v>
      </c>
      <c r="F95" s="4" t="s">
        <v>8</v>
      </c>
      <c r="G95" s="147"/>
      <c r="H95" s="147"/>
      <c r="I95" s="147"/>
    </row>
    <row r="96" spans="1:9" x14ac:dyDescent="0.25">
      <c r="A96" s="102">
        <v>1</v>
      </c>
      <c r="B96" s="4">
        <v>2</v>
      </c>
      <c r="C96" s="4">
        <v>3</v>
      </c>
      <c r="D96" s="4">
        <v>4</v>
      </c>
      <c r="E96" s="4">
        <v>5</v>
      </c>
      <c r="F96" s="20">
        <v>6</v>
      </c>
      <c r="G96" s="20">
        <v>7</v>
      </c>
      <c r="H96" s="20">
        <v>8</v>
      </c>
      <c r="I96" s="141">
        <v>9</v>
      </c>
    </row>
    <row r="97" spans="1:9" x14ac:dyDescent="0.25">
      <c r="A97" s="147" t="s">
        <v>169</v>
      </c>
      <c r="B97" s="147"/>
      <c r="C97" s="147"/>
      <c r="D97" s="147"/>
      <c r="E97" s="147"/>
      <c r="F97" s="198"/>
      <c r="G97" s="25"/>
      <c r="H97" s="25"/>
      <c r="I97" s="25"/>
    </row>
    <row r="98" spans="1:9" x14ac:dyDescent="0.25">
      <c r="A98" s="102" t="s">
        <v>9</v>
      </c>
      <c r="B98" s="5" t="s">
        <v>112</v>
      </c>
      <c r="C98" s="6">
        <v>87388277</v>
      </c>
      <c r="D98" s="7"/>
      <c r="E98" s="7"/>
      <c r="F98" s="28">
        <v>87388277</v>
      </c>
      <c r="G98" s="26">
        <f>+G99+G100+G101+G102</f>
        <v>87388277</v>
      </c>
      <c r="H98" s="26">
        <f t="shared" ref="H98:I98" si="7">+H99+H100+H101+H102</f>
        <v>88380422</v>
      </c>
      <c r="I98" s="26">
        <f t="shared" si="7"/>
        <v>88323790</v>
      </c>
    </row>
    <row r="99" spans="1:9" x14ac:dyDescent="0.25">
      <c r="A99" s="113" t="s">
        <v>234</v>
      </c>
      <c r="B99" s="8" t="s">
        <v>113</v>
      </c>
      <c r="C99" s="9">
        <v>54773035</v>
      </c>
      <c r="D99" s="10"/>
      <c r="E99" s="10"/>
      <c r="F99" s="29">
        <v>54773035</v>
      </c>
      <c r="G99" s="25">
        <f t="shared" ref="G99:G155" si="8">+F99</f>
        <v>54773035</v>
      </c>
      <c r="H99" s="25">
        <f>+G99</f>
        <v>54773035</v>
      </c>
      <c r="I99" s="25">
        <v>52363526</v>
      </c>
    </row>
    <row r="100" spans="1:9" x14ac:dyDescent="0.25">
      <c r="A100" s="113" t="s">
        <v>295</v>
      </c>
      <c r="B100" s="8" t="s">
        <v>114</v>
      </c>
      <c r="C100" s="9">
        <v>10680742</v>
      </c>
      <c r="D100" s="10"/>
      <c r="E100" s="10"/>
      <c r="F100" s="29">
        <v>10680742</v>
      </c>
      <c r="G100" s="25">
        <f t="shared" si="8"/>
        <v>10680742</v>
      </c>
      <c r="H100" s="25">
        <f t="shared" ref="H100:H113" si="9">+G100</f>
        <v>10680742</v>
      </c>
      <c r="I100" s="25">
        <v>10924990</v>
      </c>
    </row>
    <row r="101" spans="1:9" x14ac:dyDescent="0.25">
      <c r="A101" s="113" t="s">
        <v>235</v>
      </c>
      <c r="B101" s="8" t="s">
        <v>115</v>
      </c>
      <c r="C101" s="9">
        <v>18534500</v>
      </c>
      <c r="D101" s="10"/>
      <c r="E101" s="10"/>
      <c r="F101" s="29">
        <v>18534500</v>
      </c>
      <c r="G101" s="25">
        <f t="shared" si="8"/>
        <v>18534500</v>
      </c>
      <c r="H101" s="25">
        <v>19526645</v>
      </c>
      <c r="I101" s="25">
        <v>21205700</v>
      </c>
    </row>
    <row r="102" spans="1:9" x14ac:dyDescent="0.25">
      <c r="A102" s="113" t="s">
        <v>236</v>
      </c>
      <c r="B102" s="8" t="s">
        <v>116</v>
      </c>
      <c r="C102" s="9">
        <v>3400000</v>
      </c>
      <c r="D102" s="10"/>
      <c r="E102" s="10"/>
      <c r="F102" s="29">
        <v>3400000</v>
      </c>
      <c r="G102" s="25">
        <f t="shared" si="8"/>
        <v>3400000</v>
      </c>
      <c r="H102" s="25">
        <f t="shared" si="9"/>
        <v>3400000</v>
      </c>
      <c r="I102" s="25">
        <v>3829574</v>
      </c>
    </row>
    <row r="103" spans="1:9" x14ac:dyDescent="0.25">
      <c r="A103" s="113" t="s">
        <v>237</v>
      </c>
      <c r="B103" s="8" t="s">
        <v>117</v>
      </c>
      <c r="C103" s="10"/>
      <c r="D103" s="10"/>
      <c r="E103" s="10"/>
      <c r="F103" s="30"/>
      <c r="G103" s="25">
        <f t="shared" si="8"/>
        <v>0</v>
      </c>
      <c r="H103" s="25">
        <f t="shared" si="9"/>
        <v>0</v>
      </c>
      <c r="I103" s="25"/>
    </row>
    <row r="104" spans="1:9" x14ac:dyDescent="0.25">
      <c r="A104" s="113" t="s">
        <v>238</v>
      </c>
      <c r="B104" s="8" t="s">
        <v>118</v>
      </c>
      <c r="C104" s="10"/>
      <c r="D104" s="10"/>
      <c r="E104" s="10"/>
      <c r="F104" s="30"/>
      <c r="G104" s="25">
        <f t="shared" si="8"/>
        <v>0</v>
      </c>
      <c r="H104" s="25">
        <f t="shared" si="9"/>
        <v>0</v>
      </c>
      <c r="I104" s="25"/>
    </row>
    <row r="105" spans="1:9" x14ac:dyDescent="0.25">
      <c r="A105" s="113" t="s">
        <v>239</v>
      </c>
      <c r="B105" s="11" t="s">
        <v>119</v>
      </c>
      <c r="C105" s="10"/>
      <c r="D105" s="10"/>
      <c r="E105" s="10"/>
      <c r="F105" s="30"/>
      <c r="G105" s="25">
        <f t="shared" si="8"/>
        <v>0</v>
      </c>
      <c r="H105" s="25">
        <f t="shared" si="9"/>
        <v>0</v>
      </c>
      <c r="I105" s="25"/>
    </row>
    <row r="106" spans="1:9" ht="22.5" x14ac:dyDescent="0.25">
      <c r="A106" s="113" t="s">
        <v>296</v>
      </c>
      <c r="B106" s="8" t="s">
        <v>120</v>
      </c>
      <c r="C106" s="10"/>
      <c r="D106" s="10"/>
      <c r="E106" s="10"/>
      <c r="F106" s="30"/>
      <c r="G106" s="25">
        <f t="shared" si="8"/>
        <v>0</v>
      </c>
      <c r="H106" s="25">
        <f t="shared" si="9"/>
        <v>0</v>
      </c>
      <c r="I106" s="25"/>
    </row>
    <row r="107" spans="1:9" ht="22.5" x14ac:dyDescent="0.25">
      <c r="A107" s="113" t="s">
        <v>297</v>
      </c>
      <c r="B107" s="8" t="s">
        <v>121</v>
      </c>
      <c r="C107" s="10"/>
      <c r="D107" s="10"/>
      <c r="E107" s="10"/>
      <c r="F107" s="30"/>
      <c r="G107" s="25">
        <f t="shared" si="8"/>
        <v>0</v>
      </c>
      <c r="H107" s="25">
        <f t="shared" si="9"/>
        <v>0</v>
      </c>
      <c r="I107" s="25"/>
    </row>
    <row r="108" spans="1:9" x14ac:dyDescent="0.25">
      <c r="A108" s="113" t="s">
        <v>298</v>
      </c>
      <c r="B108" s="11" t="s">
        <v>122</v>
      </c>
      <c r="C108" s="10"/>
      <c r="D108" s="10"/>
      <c r="E108" s="10"/>
      <c r="F108" s="30"/>
      <c r="G108" s="25">
        <f t="shared" si="8"/>
        <v>0</v>
      </c>
      <c r="H108" s="25">
        <f t="shared" si="9"/>
        <v>0</v>
      </c>
      <c r="I108" s="25"/>
    </row>
    <row r="109" spans="1:9" x14ac:dyDescent="0.25">
      <c r="A109" s="113" t="s">
        <v>299</v>
      </c>
      <c r="B109" s="11" t="s">
        <v>123</v>
      </c>
      <c r="C109" s="10"/>
      <c r="D109" s="10"/>
      <c r="E109" s="10"/>
      <c r="F109" s="30"/>
      <c r="G109" s="25">
        <f t="shared" si="8"/>
        <v>0</v>
      </c>
      <c r="H109" s="25">
        <f t="shared" si="9"/>
        <v>0</v>
      </c>
      <c r="I109" s="25"/>
    </row>
    <row r="110" spans="1:9" ht="22.5" x14ac:dyDescent="0.25">
      <c r="A110" s="113" t="s">
        <v>300</v>
      </c>
      <c r="B110" s="8" t="s">
        <v>124</v>
      </c>
      <c r="C110" s="10"/>
      <c r="D110" s="10"/>
      <c r="E110" s="10"/>
      <c r="F110" s="30"/>
      <c r="G110" s="25">
        <f t="shared" si="8"/>
        <v>0</v>
      </c>
      <c r="H110" s="25">
        <f t="shared" si="9"/>
        <v>0</v>
      </c>
      <c r="I110" s="25"/>
    </row>
    <row r="111" spans="1:9" x14ac:dyDescent="0.25">
      <c r="A111" s="113" t="s">
        <v>301</v>
      </c>
      <c r="B111" s="8" t="s">
        <v>125</v>
      </c>
      <c r="C111" s="10"/>
      <c r="D111" s="10"/>
      <c r="E111" s="10"/>
      <c r="F111" s="30"/>
      <c r="G111" s="25">
        <f t="shared" si="8"/>
        <v>0</v>
      </c>
      <c r="H111" s="25">
        <f t="shared" si="9"/>
        <v>0</v>
      </c>
      <c r="I111" s="25"/>
    </row>
    <row r="112" spans="1:9" x14ac:dyDescent="0.25">
      <c r="A112" s="113" t="s">
        <v>302</v>
      </c>
      <c r="B112" s="8" t="s">
        <v>126</v>
      </c>
      <c r="C112" s="10"/>
      <c r="D112" s="10"/>
      <c r="E112" s="10"/>
      <c r="F112" s="30"/>
      <c r="G112" s="25">
        <f t="shared" si="8"/>
        <v>0</v>
      </c>
      <c r="H112" s="25">
        <f t="shared" si="9"/>
        <v>0</v>
      </c>
      <c r="I112" s="25"/>
    </row>
    <row r="113" spans="1:9" ht="22.5" x14ac:dyDescent="0.25">
      <c r="A113" s="113" t="s">
        <v>303</v>
      </c>
      <c r="B113" s="8" t="s">
        <v>127</v>
      </c>
      <c r="C113" s="10"/>
      <c r="D113" s="10"/>
      <c r="E113" s="10"/>
      <c r="F113" s="30"/>
      <c r="G113" s="25">
        <f t="shared" si="8"/>
        <v>0</v>
      </c>
      <c r="H113" s="25">
        <f t="shared" si="9"/>
        <v>0</v>
      </c>
      <c r="I113" s="25"/>
    </row>
    <row r="114" spans="1:9" x14ac:dyDescent="0.25">
      <c r="A114" s="102" t="s">
        <v>17</v>
      </c>
      <c r="B114" s="5" t="s">
        <v>128</v>
      </c>
      <c r="C114" s="6">
        <v>406400</v>
      </c>
      <c r="D114" s="7"/>
      <c r="E114" s="7"/>
      <c r="F114" s="28">
        <v>406400</v>
      </c>
      <c r="G114" s="26">
        <f>+G115</f>
        <v>406400</v>
      </c>
      <c r="H114" s="26">
        <v>456400</v>
      </c>
      <c r="I114" s="26">
        <v>450896</v>
      </c>
    </row>
    <row r="115" spans="1:9" x14ac:dyDescent="0.25">
      <c r="A115" s="113" t="s">
        <v>240</v>
      </c>
      <c r="B115" s="8" t="s">
        <v>129</v>
      </c>
      <c r="C115" s="9">
        <v>406400</v>
      </c>
      <c r="D115" s="10"/>
      <c r="E115" s="10"/>
      <c r="F115" s="29">
        <v>406400</v>
      </c>
      <c r="G115" s="25">
        <v>406400</v>
      </c>
      <c r="H115" s="25">
        <v>456400</v>
      </c>
      <c r="I115" s="25">
        <v>450896</v>
      </c>
    </row>
    <row r="116" spans="1:9" x14ac:dyDescent="0.25">
      <c r="A116" s="113" t="s">
        <v>241</v>
      </c>
      <c r="B116" s="8" t="s">
        <v>130</v>
      </c>
      <c r="C116" s="10"/>
      <c r="D116" s="10"/>
      <c r="E116" s="10"/>
      <c r="F116" s="30"/>
      <c r="G116" s="25">
        <f t="shared" si="8"/>
        <v>0</v>
      </c>
      <c r="H116" s="25"/>
      <c r="I116" s="25"/>
    </row>
    <row r="117" spans="1:9" x14ac:dyDescent="0.25">
      <c r="A117" s="113" t="s">
        <v>242</v>
      </c>
      <c r="B117" s="8" t="s">
        <v>131</v>
      </c>
      <c r="C117" s="10"/>
      <c r="D117" s="10"/>
      <c r="E117" s="10"/>
      <c r="F117" s="30"/>
      <c r="G117" s="25">
        <f t="shared" si="8"/>
        <v>0</v>
      </c>
      <c r="H117" s="25"/>
      <c r="I117" s="25"/>
    </row>
    <row r="118" spans="1:9" x14ac:dyDescent="0.25">
      <c r="A118" s="113" t="s">
        <v>243</v>
      </c>
      <c r="B118" s="8" t="s">
        <v>132</v>
      </c>
      <c r="C118" s="10"/>
      <c r="D118" s="10"/>
      <c r="E118" s="10"/>
      <c r="F118" s="30"/>
      <c r="G118" s="25">
        <f t="shared" si="8"/>
        <v>0</v>
      </c>
      <c r="H118" s="25"/>
      <c r="I118" s="25"/>
    </row>
    <row r="119" spans="1:9" x14ac:dyDescent="0.25">
      <c r="A119" s="113" t="s">
        <v>244</v>
      </c>
      <c r="B119" s="8" t="s">
        <v>133</v>
      </c>
      <c r="C119" s="10"/>
      <c r="D119" s="10"/>
      <c r="E119" s="10"/>
      <c r="F119" s="30"/>
      <c r="G119" s="25">
        <f t="shared" si="8"/>
        <v>0</v>
      </c>
      <c r="H119" s="25"/>
      <c r="I119" s="25"/>
    </row>
    <row r="120" spans="1:9" ht="22.5" x14ac:dyDescent="0.25">
      <c r="A120" s="113" t="s">
        <v>245</v>
      </c>
      <c r="B120" s="8" t="s">
        <v>134</v>
      </c>
      <c r="C120" s="10"/>
      <c r="D120" s="10"/>
      <c r="E120" s="10"/>
      <c r="F120" s="30"/>
      <c r="G120" s="25">
        <f t="shared" si="8"/>
        <v>0</v>
      </c>
      <c r="H120" s="25"/>
      <c r="I120" s="25"/>
    </row>
    <row r="121" spans="1:9" ht="22.5" x14ac:dyDescent="0.25">
      <c r="A121" s="113" t="s">
        <v>304</v>
      </c>
      <c r="B121" s="8" t="s">
        <v>135</v>
      </c>
      <c r="C121" s="10"/>
      <c r="D121" s="10"/>
      <c r="E121" s="10"/>
      <c r="F121" s="30"/>
      <c r="G121" s="25">
        <f t="shared" si="8"/>
        <v>0</v>
      </c>
      <c r="H121" s="25"/>
      <c r="I121" s="25"/>
    </row>
    <row r="122" spans="1:9" ht="22.5" x14ac:dyDescent="0.25">
      <c r="A122" s="113" t="s">
        <v>305</v>
      </c>
      <c r="B122" s="8" t="s">
        <v>121</v>
      </c>
      <c r="C122" s="10"/>
      <c r="D122" s="10"/>
      <c r="E122" s="10"/>
      <c r="F122" s="30"/>
      <c r="G122" s="25">
        <f t="shared" si="8"/>
        <v>0</v>
      </c>
      <c r="H122" s="25"/>
      <c r="I122" s="25"/>
    </row>
    <row r="123" spans="1:9" x14ac:dyDescent="0.25">
      <c r="A123" s="113" t="s">
        <v>306</v>
      </c>
      <c r="B123" s="8" t="s">
        <v>136</v>
      </c>
      <c r="C123" s="10"/>
      <c r="D123" s="10"/>
      <c r="E123" s="10"/>
      <c r="F123" s="30"/>
      <c r="G123" s="25">
        <f t="shared" si="8"/>
        <v>0</v>
      </c>
      <c r="H123" s="25"/>
      <c r="I123" s="25"/>
    </row>
    <row r="124" spans="1:9" x14ac:dyDescent="0.25">
      <c r="A124" s="113" t="s">
        <v>307</v>
      </c>
      <c r="B124" s="8" t="s">
        <v>137</v>
      </c>
      <c r="C124" s="10"/>
      <c r="D124" s="10"/>
      <c r="E124" s="10"/>
      <c r="F124" s="30"/>
      <c r="G124" s="25">
        <f t="shared" si="8"/>
        <v>0</v>
      </c>
      <c r="H124" s="25"/>
      <c r="I124" s="25"/>
    </row>
    <row r="125" spans="1:9" ht="22.5" x14ac:dyDescent="0.25">
      <c r="A125" s="113" t="s">
        <v>308</v>
      </c>
      <c r="B125" s="8" t="s">
        <v>124</v>
      </c>
      <c r="C125" s="10"/>
      <c r="D125" s="10"/>
      <c r="E125" s="10"/>
      <c r="F125" s="30"/>
      <c r="G125" s="25">
        <f t="shared" si="8"/>
        <v>0</v>
      </c>
      <c r="H125" s="25"/>
      <c r="I125" s="25"/>
    </row>
    <row r="126" spans="1:9" x14ac:dyDescent="0.25">
      <c r="A126" s="113" t="s">
        <v>309</v>
      </c>
      <c r="B126" s="8" t="s">
        <v>138</v>
      </c>
      <c r="C126" s="10"/>
      <c r="D126" s="10"/>
      <c r="E126" s="10"/>
      <c r="F126" s="30"/>
      <c r="G126" s="25">
        <f t="shared" si="8"/>
        <v>0</v>
      </c>
      <c r="H126" s="25"/>
      <c r="I126" s="25"/>
    </row>
    <row r="127" spans="1:9" ht="22.5" x14ac:dyDescent="0.25">
      <c r="A127" s="113" t="s">
        <v>310</v>
      </c>
      <c r="B127" s="8" t="s">
        <v>139</v>
      </c>
      <c r="C127" s="10"/>
      <c r="D127" s="10"/>
      <c r="E127" s="10"/>
      <c r="F127" s="30"/>
      <c r="G127" s="25">
        <f t="shared" si="8"/>
        <v>0</v>
      </c>
      <c r="H127" s="25"/>
      <c r="I127" s="25"/>
    </row>
    <row r="128" spans="1:9" x14ac:dyDescent="0.25">
      <c r="A128" s="102" t="s">
        <v>25</v>
      </c>
      <c r="B128" s="5" t="s">
        <v>140</v>
      </c>
      <c r="C128" s="7"/>
      <c r="D128" s="7"/>
      <c r="E128" s="7"/>
      <c r="F128" s="31"/>
      <c r="G128" s="25">
        <f t="shared" si="8"/>
        <v>0</v>
      </c>
      <c r="H128" s="25"/>
      <c r="I128" s="25"/>
    </row>
    <row r="129" spans="1:9" x14ac:dyDescent="0.25">
      <c r="A129" s="113" t="s">
        <v>246</v>
      </c>
      <c r="B129" s="8" t="s">
        <v>141</v>
      </c>
      <c r="C129" s="10"/>
      <c r="D129" s="10"/>
      <c r="E129" s="10"/>
      <c r="F129" s="30"/>
      <c r="G129" s="25">
        <f t="shared" si="8"/>
        <v>0</v>
      </c>
      <c r="H129" s="25"/>
      <c r="I129" s="25"/>
    </row>
    <row r="130" spans="1:9" x14ac:dyDescent="0.25">
      <c r="A130" s="113" t="s">
        <v>247</v>
      </c>
      <c r="B130" s="8" t="s">
        <v>142</v>
      </c>
      <c r="C130" s="10"/>
      <c r="D130" s="10"/>
      <c r="E130" s="10"/>
      <c r="F130" s="30"/>
      <c r="G130" s="25">
        <f t="shared" si="8"/>
        <v>0</v>
      </c>
      <c r="H130" s="25"/>
      <c r="I130" s="25"/>
    </row>
    <row r="131" spans="1:9" x14ac:dyDescent="0.25">
      <c r="A131" s="102" t="s">
        <v>143</v>
      </c>
      <c r="B131" s="5" t="s">
        <v>144</v>
      </c>
      <c r="C131" s="6">
        <v>87794677</v>
      </c>
      <c r="D131" s="7"/>
      <c r="E131" s="7"/>
      <c r="F131" s="28">
        <v>87794677</v>
      </c>
      <c r="G131" s="26">
        <f>+G98+G114</f>
        <v>87794677</v>
      </c>
      <c r="H131" s="26">
        <f t="shared" ref="H131:I131" si="10">+H98+H114</f>
        <v>88836822</v>
      </c>
      <c r="I131" s="26">
        <f t="shared" si="10"/>
        <v>88774686</v>
      </c>
    </row>
    <row r="132" spans="1:9" ht="21" x14ac:dyDescent="0.25">
      <c r="A132" s="102" t="s">
        <v>41</v>
      </c>
      <c r="B132" s="5" t="s">
        <v>145</v>
      </c>
      <c r="C132" s="7"/>
      <c r="D132" s="7"/>
      <c r="E132" s="7"/>
      <c r="F132" s="31"/>
      <c r="G132" s="25">
        <f t="shared" si="8"/>
        <v>0</v>
      </c>
      <c r="H132" s="25"/>
      <c r="I132" s="25"/>
    </row>
    <row r="133" spans="1:9" x14ac:dyDescent="0.25">
      <c r="A133" s="113" t="s">
        <v>258</v>
      </c>
      <c r="B133" s="8" t="s">
        <v>186</v>
      </c>
      <c r="C133" s="10"/>
      <c r="D133" s="10"/>
      <c r="E133" s="10"/>
      <c r="F133" s="30"/>
      <c r="G133" s="25">
        <f t="shared" si="8"/>
        <v>0</v>
      </c>
      <c r="H133" s="25"/>
      <c r="I133" s="25"/>
    </row>
    <row r="134" spans="1:9" ht="22.5" x14ac:dyDescent="0.25">
      <c r="A134" s="113" t="s">
        <v>259</v>
      </c>
      <c r="B134" s="8" t="s">
        <v>187</v>
      </c>
      <c r="C134" s="10"/>
      <c r="D134" s="10"/>
      <c r="E134" s="10"/>
      <c r="F134" s="30"/>
      <c r="G134" s="25">
        <f t="shared" si="8"/>
        <v>0</v>
      </c>
      <c r="H134" s="25"/>
      <c r="I134" s="25"/>
    </row>
    <row r="135" spans="1:9" x14ac:dyDescent="0.25">
      <c r="A135" s="113" t="s">
        <v>260</v>
      </c>
      <c r="B135" s="8" t="s">
        <v>188</v>
      </c>
      <c r="C135" s="10"/>
      <c r="D135" s="10"/>
      <c r="E135" s="10"/>
      <c r="F135" s="30"/>
      <c r="G135" s="25">
        <f t="shared" si="8"/>
        <v>0</v>
      </c>
      <c r="H135" s="25"/>
      <c r="I135" s="25"/>
    </row>
    <row r="136" spans="1:9" x14ac:dyDescent="0.25">
      <c r="A136" s="102" t="s">
        <v>53</v>
      </c>
      <c r="B136" s="5" t="s">
        <v>149</v>
      </c>
      <c r="C136" s="7"/>
      <c r="D136" s="7"/>
      <c r="E136" s="7"/>
      <c r="F136" s="31"/>
      <c r="G136" s="25">
        <f t="shared" si="8"/>
        <v>0</v>
      </c>
      <c r="H136" s="25"/>
      <c r="I136" s="25"/>
    </row>
    <row r="137" spans="1:9" x14ac:dyDescent="0.25">
      <c r="A137" s="113" t="s">
        <v>268</v>
      </c>
      <c r="B137" s="8" t="s">
        <v>150</v>
      </c>
      <c r="C137" s="10"/>
      <c r="D137" s="10"/>
      <c r="E137" s="10"/>
      <c r="F137" s="30"/>
      <c r="G137" s="25">
        <f t="shared" si="8"/>
        <v>0</v>
      </c>
      <c r="H137" s="25"/>
      <c r="I137" s="25"/>
    </row>
    <row r="138" spans="1:9" x14ac:dyDescent="0.25">
      <c r="A138" s="113" t="s">
        <v>269</v>
      </c>
      <c r="B138" s="8" t="s">
        <v>151</v>
      </c>
      <c r="C138" s="10"/>
      <c r="D138" s="10"/>
      <c r="E138" s="10"/>
      <c r="F138" s="30"/>
      <c r="G138" s="25">
        <f t="shared" si="8"/>
        <v>0</v>
      </c>
      <c r="H138" s="25"/>
      <c r="I138" s="25"/>
    </row>
    <row r="139" spans="1:9" x14ac:dyDescent="0.25">
      <c r="A139" s="113" t="s">
        <v>270</v>
      </c>
      <c r="B139" s="8" t="s">
        <v>152</v>
      </c>
      <c r="C139" s="10"/>
      <c r="D139" s="10"/>
      <c r="E139" s="10"/>
      <c r="F139" s="30"/>
      <c r="G139" s="25">
        <f t="shared" si="8"/>
        <v>0</v>
      </c>
      <c r="H139" s="25"/>
      <c r="I139" s="25"/>
    </row>
    <row r="140" spans="1:9" x14ac:dyDescent="0.25">
      <c r="A140" s="113" t="s">
        <v>271</v>
      </c>
      <c r="B140" s="8" t="s">
        <v>153</v>
      </c>
      <c r="C140" s="10"/>
      <c r="D140" s="10"/>
      <c r="E140" s="10"/>
      <c r="F140" s="30"/>
      <c r="G140" s="25">
        <f t="shared" si="8"/>
        <v>0</v>
      </c>
      <c r="H140" s="25"/>
      <c r="I140" s="25"/>
    </row>
    <row r="141" spans="1:9" x14ac:dyDescent="0.25">
      <c r="A141" s="102" t="s">
        <v>154</v>
      </c>
      <c r="B141" s="5" t="s">
        <v>155</v>
      </c>
      <c r="C141" s="7"/>
      <c r="D141" s="7"/>
      <c r="E141" s="7"/>
      <c r="F141" s="31"/>
      <c r="G141" s="25">
        <f t="shared" si="8"/>
        <v>0</v>
      </c>
      <c r="H141" s="25"/>
      <c r="I141" s="25"/>
    </row>
    <row r="142" spans="1:9" x14ac:dyDescent="0.25">
      <c r="A142" s="113" t="s">
        <v>273</v>
      </c>
      <c r="B142" s="8" t="s">
        <v>156</v>
      </c>
      <c r="C142" s="10"/>
      <c r="D142" s="10"/>
      <c r="E142" s="10"/>
      <c r="F142" s="30"/>
      <c r="G142" s="25">
        <f t="shared" si="8"/>
        <v>0</v>
      </c>
      <c r="H142" s="25"/>
      <c r="I142" s="25"/>
    </row>
    <row r="143" spans="1:9" x14ac:dyDescent="0.25">
      <c r="A143" s="113" t="s">
        <v>274</v>
      </c>
      <c r="B143" s="8" t="s">
        <v>157</v>
      </c>
      <c r="C143" s="10"/>
      <c r="D143" s="10"/>
      <c r="E143" s="10"/>
      <c r="F143" s="30"/>
      <c r="G143" s="25">
        <f t="shared" si="8"/>
        <v>0</v>
      </c>
      <c r="H143" s="25"/>
      <c r="I143" s="25"/>
    </row>
    <row r="144" spans="1:9" x14ac:dyDescent="0.25">
      <c r="A144" s="113" t="s">
        <v>275</v>
      </c>
      <c r="B144" s="8" t="s">
        <v>158</v>
      </c>
      <c r="C144" s="10"/>
      <c r="D144" s="10"/>
      <c r="E144" s="10"/>
      <c r="F144" s="30"/>
      <c r="G144" s="25">
        <f t="shared" si="8"/>
        <v>0</v>
      </c>
      <c r="H144" s="25"/>
      <c r="I144" s="25"/>
    </row>
    <row r="145" spans="1:9" x14ac:dyDescent="0.25">
      <c r="A145" s="113" t="s">
        <v>276</v>
      </c>
      <c r="B145" s="8" t="s">
        <v>159</v>
      </c>
      <c r="C145" s="10"/>
      <c r="D145" s="10"/>
      <c r="E145" s="10"/>
      <c r="F145" s="30"/>
      <c r="G145" s="25">
        <f t="shared" si="8"/>
        <v>0</v>
      </c>
      <c r="H145" s="25"/>
      <c r="I145" s="25"/>
    </row>
    <row r="146" spans="1:9" x14ac:dyDescent="0.25">
      <c r="A146" s="102" t="s">
        <v>66</v>
      </c>
      <c r="B146" s="5" t="s">
        <v>160</v>
      </c>
      <c r="C146" s="7"/>
      <c r="D146" s="7"/>
      <c r="E146" s="7"/>
      <c r="F146" s="31"/>
      <c r="G146" s="25">
        <f t="shared" si="8"/>
        <v>0</v>
      </c>
      <c r="H146" s="25"/>
      <c r="I146" s="25"/>
    </row>
    <row r="147" spans="1:9" x14ac:dyDescent="0.25">
      <c r="A147" s="113" t="s">
        <v>277</v>
      </c>
      <c r="B147" s="8" t="s">
        <v>189</v>
      </c>
      <c r="C147" s="10"/>
      <c r="D147" s="10"/>
      <c r="E147" s="10"/>
      <c r="F147" s="30"/>
      <c r="G147" s="25">
        <f t="shared" si="8"/>
        <v>0</v>
      </c>
      <c r="H147" s="25"/>
      <c r="I147" s="25"/>
    </row>
    <row r="148" spans="1:9" x14ac:dyDescent="0.25">
      <c r="A148" s="113" t="s">
        <v>278</v>
      </c>
      <c r="B148" s="8" t="s">
        <v>190</v>
      </c>
      <c r="C148" s="10"/>
      <c r="D148" s="10"/>
      <c r="E148" s="10"/>
      <c r="F148" s="30"/>
      <c r="G148" s="25">
        <f t="shared" si="8"/>
        <v>0</v>
      </c>
      <c r="H148" s="25"/>
      <c r="I148" s="25"/>
    </row>
    <row r="149" spans="1:9" x14ac:dyDescent="0.25">
      <c r="A149" s="113" t="s">
        <v>279</v>
      </c>
      <c r="B149" s="8" t="s">
        <v>191</v>
      </c>
      <c r="C149" s="10"/>
      <c r="D149" s="10"/>
      <c r="E149" s="10"/>
      <c r="F149" s="30"/>
      <c r="G149" s="25">
        <f t="shared" si="8"/>
        <v>0</v>
      </c>
      <c r="H149" s="25"/>
      <c r="I149" s="25"/>
    </row>
    <row r="150" spans="1:9" x14ac:dyDescent="0.25">
      <c r="A150" s="113" t="s">
        <v>280</v>
      </c>
      <c r="B150" s="8" t="s">
        <v>192</v>
      </c>
      <c r="C150" s="10"/>
      <c r="D150" s="10"/>
      <c r="E150" s="10"/>
      <c r="F150" s="30"/>
      <c r="G150" s="25">
        <f t="shared" si="8"/>
        <v>0</v>
      </c>
      <c r="H150" s="25"/>
      <c r="I150" s="25"/>
    </row>
    <row r="151" spans="1:9" x14ac:dyDescent="0.25">
      <c r="A151" s="102" t="s">
        <v>72</v>
      </c>
      <c r="B151" s="5" t="s">
        <v>165</v>
      </c>
      <c r="C151" s="7"/>
      <c r="D151" s="7"/>
      <c r="E151" s="7"/>
      <c r="F151" s="31"/>
      <c r="G151" s="25">
        <f t="shared" si="8"/>
        <v>0</v>
      </c>
      <c r="H151" s="25"/>
      <c r="I151" s="25"/>
    </row>
    <row r="152" spans="1:9" x14ac:dyDescent="0.25">
      <c r="A152" s="102" t="s">
        <v>166</v>
      </c>
      <c r="B152" s="5" t="s">
        <v>167</v>
      </c>
      <c r="C152" s="6">
        <v>87794677</v>
      </c>
      <c r="D152" s="7"/>
      <c r="E152" s="7"/>
      <c r="F152" s="28">
        <v>87794677</v>
      </c>
      <c r="G152" s="26">
        <f>+G131+G151</f>
        <v>87794677</v>
      </c>
      <c r="H152" s="26">
        <f t="shared" ref="H152:I152" si="11">+H131+H151</f>
        <v>88836822</v>
      </c>
      <c r="I152" s="26">
        <f t="shared" si="11"/>
        <v>88774686</v>
      </c>
    </row>
    <row r="153" spans="1:9" ht="15.75" thickBot="1" x14ac:dyDescent="0.3">
      <c r="A153" s="49"/>
      <c r="B153" s="12"/>
      <c r="C153" s="12"/>
      <c r="D153" s="12"/>
      <c r="E153" s="12"/>
      <c r="F153" s="12"/>
      <c r="G153" s="25">
        <f t="shared" si="8"/>
        <v>0</v>
      </c>
      <c r="H153" s="25"/>
      <c r="I153" s="25"/>
    </row>
    <row r="154" spans="1:9" ht="15.75" thickBot="1" x14ac:dyDescent="0.3">
      <c r="A154" s="201" t="s">
        <v>196</v>
      </c>
      <c r="B154" s="202"/>
      <c r="C154" s="203">
        <v>18</v>
      </c>
      <c r="D154" s="204"/>
      <c r="E154" s="204"/>
      <c r="F154" s="204"/>
      <c r="G154" s="25">
        <f t="shared" si="8"/>
        <v>0</v>
      </c>
      <c r="H154" s="25"/>
      <c r="I154" s="25"/>
    </row>
    <row r="155" spans="1:9" ht="15.75" thickBot="1" x14ac:dyDescent="0.3">
      <c r="A155" s="201" t="s">
        <v>197</v>
      </c>
      <c r="B155" s="202"/>
      <c r="C155" s="203">
        <v>0</v>
      </c>
      <c r="D155" s="204"/>
      <c r="E155" s="204"/>
      <c r="F155" s="204"/>
      <c r="G155" s="25">
        <f t="shared" si="8"/>
        <v>0</v>
      </c>
      <c r="H155" s="25"/>
      <c r="I155" s="25"/>
    </row>
    <row r="156" spans="1:9" ht="15.75" x14ac:dyDescent="0.25">
      <c r="A156" s="118"/>
    </row>
    <row r="159" spans="1:9" x14ac:dyDescent="0.25">
      <c r="H159" s="23">
        <f>+H152-H90</f>
        <v>0</v>
      </c>
    </row>
  </sheetData>
  <mergeCells count="21">
    <mergeCell ref="I94:I95"/>
    <mergeCell ref="B2:I2"/>
    <mergeCell ref="B3:I3"/>
    <mergeCell ref="A1:F1"/>
    <mergeCell ref="A5:A6"/>
    <mergeCell ref="B5:B6"/>
    <mergeCell ref="C5:F5"/>
    <mergeCell ref="H5:H6"/>
    <mergeCell ref="G94:G95"/>
    <mergeCell ref="H94:H95"/>
    <mergeCell ref="G5:G6"/>
    <mergeCell ref="A8:F8"/>
    <mergeCell ref="I5:I6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73" orientation="portrait" r:id="rId1"/>
  <rowBreaks count="2" manualBreakCount="2">
    <brk id="92" max="16383" man="1"/>
    <brk id="1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48" zoomScaleNormal="100" workbookViewId="0">
      <selection sqref="A1:I157"/>
    </sheetView>
  </sheetViews>
  <sheetFormatPr defaultRowHeight="15" x14ac:dyDescent="0.25"/>
  <cols>
    <col min="1" max="1" width="8.7109375" style="128" bestFit="1" customWidth="1"/>
    <col min="2" max="2" width="42.5703125" style="65" bestFit="1" customWidth="1"/>
    <col min="3" max="3" width="10" style="65" hidden="1" customWidth="1"/>
    <col min="4" max="4" width="11.5703125" style="65" hidden="1" customWidth="1"/>
    <col min="5" max="5" width="10.7109375" style="65" hidden="1" customWidth="1"/>
    <col min="6" max="6" width="11.42578125" style="65" customWidth="1"/>
    <col min="7" max="7" width="0.140625" style="79" customWidth="1"/>
    <col min="8" max="9" width="14.85546875" style="79" customWidth="1"/>
    <col min="10" max="16384" width="9.140625" style="65"/>
  </cols>
  <sheetData>
    <row r="1" spans="1:9" ht="15.75" x14ac:dyDescent="0.25">
      <c r="A1" s="119"/>
    </row>
    <row r="2" spans="1:9" x14ac:dyDescent="0.25">
      <c r="A2" s="207" t="s">
        <v>313</v>
      </c>
      <c r="B2" s="207"/>
      <c r="C2" s="207"/>
      <c r="D2" s="207"/>
      <c r="E2" s="207"/>
      <c r="F2" s="207"/>
    </row>
    <row r="3" spans="1:9" x14ac:dyDescent="0.25">
      <c r="A3" s="120" t="s">
        <v>170</v>
      </c>
      <c r="B3" s="196" t="s">
        <v>200</v>
      </c>
      <c r="C3" s="196"/>
      <c r="D3" s="196"/>
      <c r="E3" s="196"/>
      <c r="F3" s="196"/>
      <c r="G3" s="196"/>
      <c r="H3" s="196"/>
      <c r="I3" s="196"/>
    </row>
    <row r="4" spans="1:9" ht="21" x14ac:dyDescent="0.25">
      <c r="A4" s="120" t="s">
        <v>174</v>
      </c>
      <c r="B4" s="196" t="s">
        <v>175</v>
      </c>
      <c r="C4" s="196"/>
      <c r="D4" s="196"/>
      <c r="E4" s="196"/>
      <c r="F4" s="196"/>
      <c r="G4" s="196"/>
      <c r="H4" s="196"/>
      <c r="I4" s="196"/>
    </row>
    <row r="5" spans="1:9" x14ac:dyDescent="0.25">
      <c r="A5" s="121"/>
      <c r="B5" s="88"/>
      <c r="C5" s="89"/>
      <c r="D5" s="89"/>
      <c r="E5" s="89"/>
      <c r="F5" s="90"/>
      <c r="H5" s="90" t="s">
        <v>2</v>
      </c>
      <c r="I5" s="90"/>
    </row>
    <row r="6" spans="1:9" ht="15" customHeight="1" x14ac:dyDescent="0.25">
      <c r="A6" s="171" t="s">
        <v>176</v>
      </c>
      <c r="B6" s="187" t="s">
        <v>177</v>
      </c>
      <c r="C6" s="196" t="s">
        <v>4</v>
      </c>
      <c r="D6" s="196"/>
      <c r="E6" s="196"/>
      <c r="F6" s="196"/>
      <c r="G6" s="147" t="s">
        <v>317</v>
      </c>
      <c r="H6" s="147" t="s">
        <v>323</v>
      </c>
      <c r="I6" s="147" t="s">
        <v>326</v>
      </c>
    </row>
    <row r="7" spans="1:9" ht="21" x14ac:dyDescent="0.25">
      <c r="A7" s="171"/>
      <c r="B7" s="187"/>
      <c r="C7" s="68" t="s">
        <v>5</v>
      </c>
      <c r="D7" s="68" t="s">
        <v>6</v>
      </c>
      <c r="E7" s="68" t="s">
        <v>7</v>
      </c>
      <c r="F7" s="69" t="s">
        <v>8</v>
      </c>
      <c r="G7" s="147"/>
      <c r="H7" s="147"/>
      <c r="I7" s="147"/>
    </row>
    <row r="8" spans="1:9" x14ac:dyDescent="0.25">
      <c r="A8" s="122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131">
        <v>9</v>
      </c>
    </row>
    <row r="9" spans="1:9" x14ac:dyDescent="0.25">
      <c r="A9" s="187" t="s">
        <v>168</v>
      </c>
      <c r="B9" s="187"/>
      <c r="C9" s="187"/>
      <c r="D9" s="187"/>
      <c r="E9" s="187"/>
      <c r="F9" s="187"/>
      <c r="G9" s="69"/>
      <c r="H9" s="69"/>
      <c r="I9" s="131"/>
    </row>
    <row r="10" spans="1:9" x14ac:dyDescent="0.25">
      <c r="A10" s="122" t="s">
        <v>9</v>
      </c>
      <c r="B10" s="71" t="s">
        <v>10</v>
      </c>
      <c r="C10" s="73"/>
      <c r="D10" s="73"/>
      <c r="E10" s="73"/>
      <c r="F10" s="73"/>
      <c r="G10" s="41">
        <f>+F10</f>
        <v>0</v>
      </c>
      <c r="H10" s="41"/>
      <c r="I10" s="41"/>
    </row>
    <row r="11" spans="1:9" x14ac:dyDescent="0.25">
      <c r="A11" s="123" t="s">
        <v>234</v>
      </c>
      <c r="B11" s="37" t="s">
        <v>11</v>
      </c>
      <c r="C11" s="40"/>
      <c r="D11" s="40"/>
      <c r="E11" s="40"/>
      <c r="F11" s="40"/>
      <c r="G11" s="41">
        <f t="shared" ref="G11:G75" si="0">+F11</f>
        <v>0</v>
      </c>
      <c r="H11" s="41"/>
      <c r="I11" s="41"/>
    </row>
    <row r="12" spans="1:9" x14ac:dyDescent="0.25">
      <c r="A12" s="123" t="s">
        <v>295</v>
      </c>
      <c r="B12" s="37" t="s">
        <v>12</v>
      </c>
      <c r="C12" s="40"/>
      <c r="D12" s="40"/>
      <c r="E12" s="40"/>
      <c r="F12" s="40"/>
      <c r="G12" s="41">
        <f t="shared" si="0"/>
        <v>0</v>
      </c>
      <c r="H12" s="41"/>
      <c r="I12" s="41"/>
    </row>
    <row r="13" spans="1:9" ht="22.5" x14ac:dyDescent="0.25">
      <c r="A13" s="123" t="s">
        <v>235</v>
      </c>
      <c r="B13" s="37" t="s">
        <v>13</v>
      </c>
      <c r="C13" s="40"/>
      <c r="D13" s="40"/>
      <c r="E13" s="40"/>
      <c r="F13" s="40"/>
      <c r="G13" s="41">
        <f t="shared" si="0"/>
        <v>0</v>
      </c>
      <c r="H13" s="41"/>
      <c r="I13" s="41"/>
    </row>
    <row r="14" spans="1:9" x14ac:dyDescent="0.25">
      <c r="A14" s="123" t="s">
        <v>236</v>
      </c>
      <c r="B14" s="37" t="s">
        <v>14</v>
      </c>
      <c r="C14" s="40"/>
      <c r="D14" s="40"/>
      <c r="E14" s="40"/>
      <c r="F14" s="40"/>
      <c r="G14" s="41">
        <f t="shared" si="0"/>
        <v>0</v>
      </c>
      <c r="H14" s="41"/>
      <c r="I14" s="41"/>
    </row>
    <row r="15" spans="1:9" x14ac:dyDescent="0.25">
      <c r="A15" s="123" t="s">
        <v>237</v>
      </c>
      <c r="B15" s="37" t="s">
        <v>15</v>
      </c>
      <c r="C15" s="40"/>
      <c r="D15" s="40"/>
      <c r="E15" s="40"/>
      <c r="F15" s="40"/>
      <c r="G15" s="41">
        <f t="shared" si="0"/>
        <v>0</v>
      </c>
      <c r="H15" s="41"/>
      <c r="I15" s="41"/>
    </row>
    <row r="16" spans="1:9" x14ac:dyDescent="0.25">
      <c r="A16" s="123" t="s">
        <v>238</v>
      </c>
      <c r="B16" s="37" t="s">
        <v>16</v>
      </c>
      <c r="C16" s="40"/>
      <c r="D16" s="40"/>
      <c r="E16" s="40"/>
      <c r="F16" s="40"/>
      <c r="G16" s="41">
        <f t="shared" si="0"/>
        <v>0</v>
      </c>
      <c r="H16" s="41"/>
      <c r="I16" s="41"/>
    </row>
    <row r="17" spans="1:9" x14ac:dyDescent="0.25">
      <c r="A17" s="123"/>
      <c r="B17" s="37"/>
      <c r="C17" s="40"/>
      <c r="D17" s="40"/>
      <c r="E17" s="40"/>
      <c r="F17" s="40"/>
      <c r="G17" s="41"/>
      <c r="H17" s="41"/>
      <c r="I17" s="41"/>
    </row>
    <row r="18" spans="1:9" ht="21" x14ac:dyDescent="0.25">
      <c r="A18" s="122" t="s">
        <v>17</v>
      </c>
      <c r="B18" s="71" t="s">
        <v>18</v>
      </c>
      <c r="C18" s="38">
        <v>40941928</v>
      </c>
      <c r="D18" s="73"/>
      <c r="E18" s="73"/>
      <c r="F18" s="38">
        <v>40941928</v>
      </c>
      <c r="G18" s="75">
        <f>+G23</f>
        <v>40941928</v>
      </c>
      <c r="H18" s="75">
        <v>550000</v>
      </c>
      <c r="I18" s="75">
        <v>1300000</v>
      </c>
    </row>
    <row r="19" spans="1:9" x14ac:dyDescent="0.25">
      <c r="A19" s="123" t="s">
        <v>240</v>
      </c>
      <c r="B19" s="37" t="s">
        <v>19</v>
      </c>
      <c r="C19" s="40"/>
      <c r="D19" s="40"/>
      <c r="E19" s="40"/>
      <c r="F19" s="40"/>
      <c r="G19" s="41">
        <f t="shared" si="0"/>
        <v>0</v>
      </c>
      <c r="H19" s="41"/>
      <c r="I19" s="41"/>
    </row>
    <row r="20" spans="1:9" x14ac:dyDescent="0.25">
      <c r="A20" s="123" t="s">
        <v>241</v>
      </c>
      <c r="B20" s="37" t="s">
        <v>20</v>
      </c>
      <c r="C20" s="40"/>
      <c r="D20" s="40"/>
      <c r="E20" s="40"/>
      <c r="F20" s="40"/>
      <c r="G20" s="41">
        <f t="shared" si="0"/>
        <v>0</v>
      </c>
      <c r="H20" s="41"/>
      <c r="I20" s="41"/>
    </row>
    <row r="21" spans="1:9" ht="22.5" x14ac:dyDescent="0.25">
      <c r="A21" s="123" t="s">
        <v>242</v>
      </c>
      <c r="B21" s="37" t="s">
        <v>178</v>
      </c>
      <c r="C21" s="40"/>
      <c r="D21" s="40"/>
      <c r="E21" s="40"/>
      <c r="F21" s="40"/>
      <c r="G21" s="41">
        <f t="shared" si="0"/>
        <v>0</v>
      </c>
      <c r="H21" s="41"/>
      <c r="I21" s="41"/>
    </row>
    <row r="22" spans="1:9" ht="22.5" x14ac:dyDescent="0.25">
      <c r="A22" s="123" t="s">
        <v>243</v>
      </c>
      <c r="B22" s="37" t="s">
        <v>179</v>
      </c>
      <c r="C22" s="40"/>
      <c r="D22" s="40"/>
      <c r="E22" s="40"/>
      <c r="F22" s="40"/>
      <c r="G22" s="41">
        <f t="shared" si="0"/>
        <v>0</v>
      </c>
      <c r="H22" s="41"/>
      <c r="I22" s="41"/>
    </row>
    <row r="23" spans="1:9" x14ac:dyDescent="0.25">
      <c r="A23" s="123" t="s">
        <v>244</v>
      </c>
      <c r="B23" s="145" t="s">
        <v>23</v>
      </c>
      <c r="C23" s="76">
        <v>40941928</v>
      </c>
      <c r="D23" s="40"/>
      <c r="E23" s="40"/>
      <c r="F23" s="76">
        <v>40941928</v>
      </c>
      <c r="G23" s="41">
        <f t="shared" si="0"/>
        <v>40941928</v>
      </c>
      <c r="H23" s="41">
        <v>550000</v>
      </c>
      <c r="I23" s="41">
        <v>1300000</v>
      </c>
    </row>
    <row r="24" spans="1:9" x14ac:dyDescent="0.25">
      <c r="A24" s="123" t="s">
        <v>245</v>
      </c>
      <c r="B24" s="37" t="s">
        <v>24</v>
      </c>
      <c r="C24" s="40"/>
      <c r="D24" s="40"/>
      <c r="E24" s="40"/>
      <c r="F24" s="40"/>
      <c r="G24" s="41">
        <f t="shared" si="0"/>
        <v>0</v>
      </c>
      <c r="H24" s="41"/>
      <c r="I24" s="41"/>
    </row>
    <row r="25" spans="1:9" ht="21" x14ac:dyDescent="0.25">
      <c r="A25" s="122" t="s">
        <v>25</v>
      </c>
      <c r="B25" s="71" t="s">
        <v>26</v>
      </c>
      <c r="C25" s="73"/>
      <c r="D25" s="73"/>
      <c r="E25" s="73"/>
      <c r="F25" s="73"/>
      <c r="G25" s="41">
        <f t="shared" si="0"/>
        <v>0</v>
      </c>
      <c r="H25" s="41"/>
      <c r="I25" s="41"/>
    </row>
    <row r="26" spans="1:9" x14ac:dyDescent="0.25">
      <c r="A26" s="123" t="s">
        <v>246</v>
      </c>
      <c r="B26" s="37" t="s">
        <v>27</v>
      </c>
      <c r="C26" s="40"/>
      <c r="D26" s="40"/>
      <c r="E26" s="40"/>
      <c r="F26" s="40"/>
      <c r="G26" s="41">
        <f t="shared" si="0"/>
        <v>0</v>
      </c>
      <c r="H26" s="41"/>
      <c r="I26" s="41"/>
    </row>
    <row r="27" spans="1:9" ht="22.5" x14ac:dyDescent="0.25">
      <c r="A27" s="123" t="s">
        <v>247</v>
      </c>
      <c r="B27" s="37" t="s">
        <v>28</v>
      </c>
      <c r="C27" s="40"/>
      <c r="D27" s="40"/>
      <c r="E27" s="40"/>
      <c r="F27" s="40"/>
      <c r="G27" s="41">
        <f t="shared" si="0"/>
        <v>0</v>
      </c>
      <c r="H27" s="41"/>
      <c r="I27" s="41"/>
    </row>
    <row r="28" spans="1:9" ht="22.5" x14ac:dyDescent="0.25">
      <c r="A28" s="123" t="s">
        <v>248</v>
      </c>
      <c r="B28" s="37" t="s">
        <v>180</v>
      </c>
      <c r="C28" s="40"/>
      <c r="D28" s="40"/>
      <c r="E28" s="40"/>
      <c r="F28" s="40"/>
      <c r="G28" s="41">
        <f t="shared" si="0"/>
        <v>0</v>
      </c>
      <c r="H28" s="41"/>
      <c r="I28" s="41"/>
    </row>
    <row r="29" spans="1:9" ht="22.5" x14ac:dyDescent="0.25">
      <c r="A29" s="123" t="s">
        <v>249</v>
      </c>
      <c r="B29" s="37" t="s">
        <v>181</v>
      </c>
      <c r="C29" s="40"/>
      <c r="D29" s="40"/>
      <c r="E29" s="40"/>
      <c r="F29" s="40"/>
      <c r="G29" s="41">
        <f t="shared" si="0"/>
        <v>0</v>
      </c>
      <c r="H29" s="41"/>
      <c r="I29" s="41"/>
    </row>
    <row r="30" spans="1:9" x14ac:dyDescent="0.25">
      <c r="A30" s="123" t="s">
        <v>250</v>
      </c>
      <c r="B30" s="37" t="s">
        <v>31</v>
      </c>
      <c r="C30" s="40"/>
      <c r="D30" s="40"/>
      <c r="E30" s="40"/>
      <c r="F30" s="40"/>
      <c r="G30" s="41">
        <f t="shared" si="0"/>
        <v>0</v>
      </c>
      <c r="H30" s="41"/>
      <c r="I30" s="41"/>
    </row>
    <row r="31" spans="1:9" x14ac:dyDescent="0.25">
      <c r="A31" s="123" t="s">
        <v>251</v>
      </c>
      <c r="B31" s="37" t="s">
        <v>32</v>
      </c>
      <c r="C31" s="40"/>
      <c r="D31" s="40"/>
      <c r="E31" s="40"/>
      <c r="F31" s="40"/>
      <c r="G31" s="41">
        <f t="shared" si="0"/>
        <v>0</v>
      </c>
      <c r="H31" s="41"/>
      <c r="I31" s="41"/>
    </row>
    <row r="32" spans="1:9" x14ac:dyDescent="0.25">
      <c r="A32" s="122" t="s">
        <v>33</v>
      </c>
      <c r="B32" s="71" t="s">
        <v>34</v>
      </c>
      <c r="C32" s="73"/>
      <c r="D32" s="73"/>
      <c r="E32" s="73"/>
      <c r="F32" s="73"/>
      <c r="G32" s="41">
        <f t="shared" si="0"/>
        <v>0</v>
      </c>
      <c r="H32" s="41"/>
      <c r="I32" s="41"/>
    </row>
    <row r="33" spans="1:9" x14ac:dyDescent="0.25">
      <c r="A33" s="123" t="s">
        <v>252</v>
      </c>
      <c r="B33" s="37" t="s">
        <v>35</v>
      </c>
      <c r="C33" s="40"/>
      <c r="D33" s="40"/>
      <c r="E33" s="40"/>
      <c r="F33" s="40"/>
      <c r="G33" s="41">
        <f t="shared" si="0"/>
        <v>0</v>
      </c>
      <c r="H33" s="41"/>
      <c r="I33" s="41"/>
    </row>
    <row r="34" spans="1:9" x14ac:dyDescent="0.25">
      <c r="A34" s="123" t="s">
        <v>253</v>
      </c>
      <c r="B34" s="37" t="s">
        <v>36</v>
      </c>
      <c r="C34" s="40"/>
      <c r="D34" s="40"/>
      <c r="E34" s="40"/>
      <c r="F34" s="40"/>
      <c r="G34" s="41">
        <f t="shared" si="0"/>
        <v>0</v>
      </c>
      <c r="H34" s="41"/>
      <c r="I34" s="41"/>
    </row>
    <row r="35" spans="1:9" x14ac:dyDescent="0.25">
      <c r="A35" s="123" t="s">
        <v>254</v>
      </c>
      <c r="B35" s="37" t="s">
        <v>37</v>
      </c>
      <c r="C35" s="40"/>
      <c r="D35" s="40"/>
      <c r="E35" s="40"/>
      <c r="F35" s="40"/>
      <c r="G35" s="41">
        <f t="shared" si="0"/>
        <v>0</v>
      </c>
      <c r="H35" s="41"/>
      <c r="I35" s="41"/>
    </row>
    <row r="36" spans="1:9" x14ac:dyDescent="0.25">
      <c r="A36" s="123" t="s">
        <v>255</v>
      </c>
      <c r="B36" s="37" t="s">
        <v>38</v>
      </c>
      <c r="C36" s="40"/>
      <c r="D36" s="40"/>
      <c r="E36" s="40"/>
      <c r="F36" s="40"/>
      <c r="G36" s="41">
        <f t="shared" si="0"/>
        <v>0</v>
      </c>
      <c r="H36" s="41"/>
      <c r="I36" s="41"/>
    </row>
    <row r="37" spans="1:9" x14ac:dyDescent="0.25">
      <c r="A37" s="123" t="s">
        <v>256</v>
      </c>
      <c r="B37" s="37" t="s">
        <v>39</v>
      </c>
      <c r="C37" s="40"/>
      <c r="D37" s="40"/>
      <c r="E37" s="40"/>
      <c r="F37" s="40"/>
      <c r="G37" s="41">
        <f t="shared" si="0"/>
        <v>0</v>
      </c>
      <c r="H37" s="41"/>
      <c r="I37" s="41"/>
    </row>
    <row r="38" spans="1:9" x14ac:dyDescent="0.25">
      <c r="A38" s="123" t="s">
        <v>257</v>
      </c>
      <c r="B38" s="37" t="s">
        <v>40</v>
      </c>
      <c r="C38" s="40"/>
      <c r="D38" s="40"/>
      <c r="E38" s="40"/>
      <c r="F38" s="40"/>
      <c r="G38" s="41">
        <f t="shared" si="0"/>
        <v>0</v>
      </c>
      <c r="H38" s="41"/>
      <c r="I38" s="41"/>
    </row>
    <row r="39" spans="1:9" x14ac:dyDescent="0.25">
      <c r="A39" s="122" t="s">
        <v>41</v>
      </c>
      <c r="B39" s="71" t="s">
        <v>42</v>
      </c>
      <c r="C39" s="38">
        <v>4150000</v>
      </c>
      <c r="D39" s="73"/>
      <c r="E39" s="73"/>
      <c r="F39" s="38">
        <v>4150000</v>
      </c>
      <c r="G39" s="75">
        <f>+G41+G43+G45+G47+G49</f>
        <v>4150000</v>
      </c>
      <c r="H39" s="75">
        <f t="shared" ref="H39:I39" si="1">+H41+H43+H45+H47+H49</f>
        <v>4268449</v>
      </c>
      <c r="I39" s="75">
        <f t="shared" si="1"/>
        <v>5164514</v>
      </c>
    </row>
    <row r="40" spans="1:9" x14ac:dyDescent="0.25">
      <c r="A40" s="123" t="s">
        <v>258</v>
      </c>
      <c r="B40" s="37" t="s">
        <v>43</v>
      </c>
      <c r="C40" s="40"/>
      <c r="D40" s="40"/>
      <c r="E40" s="40"/>
      <c r="F40" s="40"/>
      <c r="G40" s="41">
        <f t="shared" si="0"/>
        <v>0</v>
      </c>
      <c r="H40" s="41"/>
      <c r="I40" s="41"/>
    </row>
    <row r="41" spans="1:9" x14ac:dyDescent="0.25">
      <c r="A41" s="123" t="s">
        <v>259</v>
      </c>
      <c r="B41" s="37" t="s">
        <v>44</v>
      </c>
      <c r="C41" s="76">
        <v>1300000</v>
      </c>
      <c r="D41" s="40"/>
      <c r="E41" s="40"/>
      <c r="F41" s="76">
        <v>1300000</v>
      </c>
      <c r="G41" s="41">
        <f t="shared" si="0"/>
        <v>1300000</v>
      </c>
      <c r="H41" s="41">
        <v>1300000</v>
      </c>
      <c r="I41" s="41">
        <v>2319528</v>
      </c>
    </row>
    <row r="42" spans="1:9" x14ac:dyDescent="0.25">
      <c r="A42" s="123" t="s">
        <v>260</v>
      </c>
      <c r="B42" s="37" t="s">
        <v>45</v>
      </c>
      <c r="C42" s="40"/>
      <c r="D42" s="40"/>
      <c r="E42" s="40"/>
      <c r="F42" s="40"/>
      <c r="G42" s="41">
        <f t="shared" si="0"/>
        <v>0</v>
      </c>
      <c r="H42" s="41"/>
      <c r="I42" s="41"/>
    </row>
    <row r="43" spans="1:9" x14ac:dyDescent="0.25">
      <c r="A43" s="123" t="s">
        <v>261</v>
      </c>
      <c r="B43" s="37" t="s">
        <v>46</v>
      </c>
      <c r="C43" s="76">
        <v>2600000</v>
      </c>
      <c r="D43" s="40"/>
      <c r="E43" s="40"/>
      <c r="F43" s="76">
        <v>2600000</v>
      </c>
      <c r="G43" s="41">
        <f t="shared" si="0"/>
        <v>2600000</v>
      </c>
      <c r="H43" s="41">
        <v>2600000</v>
      </c>
      <c r="I43" s="41">
        <v>2201250</v>
      </c>
    </row>
    <row r="44" spans="1:9" x14ac:dyDescent="0.25">
      <c r="A44" s="123" t="s">
        <v>262</v>
      </c>
      <c r="B44" s="37" t="s">
        <v>47</v>
      </c>
      <c r="C44" s="40"/>
      <c r="D44" s="40"/>
      <c r="E44" s="40"/>
      <c r="F44" s="40"/>
      <c r="G44" s="41">
        <f t="shared" si="0"/>
        <v>0</v>
      </c>
      <c r="H44" s="41"/>
      <c r="I44" s="41"/>
    </row>
    <row r="45" spans="1:9" x14ac:dyDescent="0.25">
      <c r="A45" s="123" t="s">
        <v>263</v>
      </c>
      <c r="B45" s="37" t="s">
        <v>48</v>
      </c>
      <c r="C45" s="76">
        <v>250000</v>
      </c>
      <c r="D45" s="40"/>
      <c r="E45" s="40"/>
      <c r="F45" s="76">
        <v>250000</v>
      </c>
      <c r="G45" s="41">
        <f t="shared" si="0"/>
        <v>250000</v>
      </c>
      <c r="H45" s="41">
        <v>367145</v>
      </c>
      <c r="I45" s="41">
        <v>534746</v>
      </c>
    </row>
    <row r="46" spans="1:9" x14ac:dyDescent="0.25">
      <c r="A46" s="123" t="s">
        <v>264</v>
      </c>
      <c r="B46" s="37" t="s">
        <v>49</v>
      </c>
      <c r="C46" s="40"/>
      <c r="D46" s="40"/>
      <c r="E46" s="40"/>
      <c r="F46" s="40"/>
      <c r="G46" s="41">
        <f t="shared" si="0"/>
        <v>0</v>
      </c>
      <c r="H46" s="41"/>
      <c r="I46" s="41"/>
    </row>
    <row r="47" spans="1:9" x14ac:dyDescent="0.25">
      <c r="A47" s="123" t="s">
        <v>265</v>
      </c>
      <c r="B47" s="37" t="s">
        <v>50</v>
      </c>
      <c r="C47" s="40"/>
      <c r="D47" s="40"/>
      <c r="E47" s="40"/>
      <c r="F47" s="40"/>
      <c r="G47" s="41">
        <f t="shared" si="0"/>
        <v>0</v>
      </c>
      <c r="H47" s="41">
        <v>71</v>
      </c>
      <c r="I47" s="41">
        <v>248</v>
      </c>
    </row>
    <row r="48" spans="1:9" x14ac:dyDescent="0.25">
      <c r="A48" s="123" t="s">
        <v>266</v>
      </c>
      <c r="B48" s="37" t="s">
        <v>51</v>
      </c>
      <c r="C48" s="40"/>
      <c r="D48" s="40"/>
      <c r="E48" s="40"/>
      <c r="F48" s="40"/>
      <c r="G48" s="41">
        <f t="shared" si="0"/>
        <v>0</v>
      </c>
      <c r="H48" s="41"/>
      <c r="I48" s="41"/>
    </row>
    <row r="49" spans="1:9" x14ac:dyDescent="0.25">
      <c r="A49" s="123" t="s">
        <v>267</v>
      </c>
      <c r="B49" s="37" t="s">
        <v>52</v>
      </c>
      <c r="C49" s="40"/>
      <c r="D49" s="40"/>
      <c r="E49" s="40"/>
      <c r="F49" s="40"/>
      <c r="G49" s="41">
        <f t="shared" si="0"/>
        <v>0</v>
      </c>
      <c r="H49" s="41">
        <v>1233</v>
      </c>
      <c r="I49" s="41">
        <v>108742</v>
      </c>
    </row>
    <row r="50" spans="1:9" x14ac:dyDescent="0.25">
      <c r="A50" s="122" t="s">
        <v>53</v>
      </c>
      <c r="B50" s="71" t="s">
        <v>54</v>
      </c>
      <c r="C50" s="73"/>
      <c r="D50" s="73"/>
      <c r="E50" s="73"/>
      <c r="F50" s="73"/>
      <c r="G50" s="41">
        <f t="shared" si="0"/>
        <v>0</v>
      </c>
      <c r="H50" s="41"/>
      <c r="I50" s="41"/>
    </row>
    <row r="51" spans="1:9" x14ac:dyDescent="0.25">
      <c r="A51" s="123" t="s">
        <v>268</v>
      </c>
      <c r="B51" s="37" t="s">
        <v>55</v>
      </c>
      <c r="C51" s="40"/>
      <c r="D51" s="40"/>
      <c r="E51" s="40"/>
      <c r="F51" s="40"/>
      <c r="G51" s="41">
        <f t="shared" si="0"/>
        <v>0</v>
      </c>
      <c r="H51" s="41"/>
      <c r="I51" s="41"/>
    </row>
    <row r="52" spans="1:9" x14ac:dyDescent="0.25">
      <c r="A52" s="123" t="s">
        <v>269</v>
      </c>
      <c r="B52" s="37" t="s">
        <v>56</v>
      </c>
      <c r="C52" s="40"/>
      <c r="D52" s="40"/>
      <c r="E52" s="40"/>
      <c r="F52" s="40"/>
      <c r="G52" s="41">
        <f t="shared" si="0"/>
        <v>0</v>
      </c>
      <c r="H52" s="41"/>
      <c r="I52" s="41"/>
    </row>
    <row r="53" spans="1:9" x14ac:dyDescent="0.25">
      <c r="A53" s="123" t="s">
        <v>270</v>
      </c>
      <c r="B53" s="37" t="s">
        <v>57</v>
      </c>
      <c r="C53" s="40"/>
      <c r="D53" s="40"/>
      <c r="E53" s="40"/>
      <c r="F53" s="40"/>
      <c r="G53" s="41">
        <f t="shared" si="0"/>
        <v>0</v>
      </c>
      <c r="H53" s="41"/>
      <c r="I53" s="41"/>
    </row>
    <row r="54" spans="1:9" x14ac:dyDescent="0.25">
      <c r="A54" s="123" t="s">
        <v>271</v>
      </c>
      <c r="B54" s="37" t="s">
        <v>58</v>
      </c>
      <c r="C54" s="40"/>
      <c r="D54" s="40"/>
      <c r="E54" s="40"/>
      <c r="F54" s="40"/>
      <c r="G54" s="41">
        <f t="shared" si="0"/>
        <v>0</v>
      </c>
      <c r="H54" s="41"/>
      <c r="I54" s="41"/>
    </row>
    <row r="55" spans="1:9" x14ac:dyDescent="0.25">
      <c r="A55" s="123" t="s">
        <v>272</v>
      </c>
      <c r="B55" s="37" t="s">
        <v>59</v>
      </c>
      <c r="C55" s="40"/>
      <c r="D55" s="40"/>
      <c r="E55" s="40"/>
      <c r="F55" s="40"/>
      <c r="G55" s="41">
        <f t="shared" si="0"/>
        <v>0</v>
      </c>
      <c r="H55" s="41"/>
      <c r="I55" s="41"/>
    </row>
    <row r="56" spans="1:9" x14ac:dyDescent="0.25">
      <c r="A56" s="122" t="s">
        <v>60</v>
      </c>
      <c r="B56" s="71" t="s">
        <v>61</v>
      </c>
      <c r="C56" s="73"/>
      <c r="D56" s="73"/>
      <c r="E56" s="73"/>
      <c r="F56" s="73"/>
      <c r="G56" s="41">
        <f t="shared" si="0"/>
        <v>0</v>
      </c>
      <c r="H56" s="41"/>
      <c r="I56" s="41"/>
    </row>
    <row r="57" spans="1:9" ht="22.5" x14ac:dyDescent="0.25">
      <c r="A57" s="123" t="s">
        <v>273</v>
      </c>
      <c r="B57" s="37" t="s">
        <v>62</v>
      </c>
      <c r="C57" s="40"/>
      <c r="D57" s="40"/>
      <c r="E57" s="40"/>
      <c r="F57" s="40"/>
      <c r="G57" s="41">
        <f t="shared" si="0"/>
        <v>0</v>
      </c>
      <c r="H57" s="41"/>
      <c r="I57" s="41"/>
    </row>
    <row r="58" spans="1:9" ht="22.5" x14ac:dyDescent="0.25">
      <c r="A58" s="123" t="s">
        <v>274</v>
      </c>
      <c r="B58" s="37" t="s">
        <v>63</v>
      </c>
      <c r="C58" s="40"/>
      <c r="D58" s="40"/>
      <c r="E58" s="40"/>
      <c r="F58" s="40"/>
      <c r="G58" s="41">
        <f t="shared" si="0"/>
        <v>0</v>
      </c>
      <c r="H58" s="41"/>
      <c r="I58" s="41"/>
    </row>
    <row r="59" spans="1:9" x14ac:dyDescent="0.25">
      <c r="A59" s="123" t="s">
        <v>275</v>
      </c>
      <c r="B59" s="37" t="s">
        <v>64</v>
      </c>
      <c r="C59" s="40"/>
      <c r="D59" s="40"/>
      <c r="E59" s="40"/>
      <c r="F59" s="40"/>
      <c r="G59" s="41">
        <f t="shared" si="0"/>
        <v>0</v>
      </c>
      <c r="H59" s="41"/>
      <c r="I59" s="41"/>
    </row>
    <row r="60" spans="1:9" x14ac:dyDescent="0.25">
      <c r="A60" s="123" t="s">
        <v>276</v>
      </c>
      <c r="B60" s="37" t="s">
        <v>65</v>
      </c>
      <c r="C60" s="40"/>
      <c r="D60" s="40"/>
      <c r="E60" s="40"/>
      <c r="F60" s="40"/>
      <c r="G60" s="41">
        <f t="shared" si="0"/>
        <v>0</v>
      </c>
      <c r="H60" s="41"/>
      <c r="I60" s="41"/>
    </row>
    <row r="61" spans="1:9" x14ac:dyDescent="0.25">
      <c r="A61" s="122" t="s">
        <v>66</v>
      </c>
      <c r="B61" s="71" t="s">
        <v>67</v>
      </c>
      <c r="C61" s="73"/>
      <c r="D61" s="73"/>
      <c r="E61" s="73"/>
      <c r="F61" s="73"/>
      <c r="G61" s="41">
        <f t="shared" si="0"/>
        <v>0</v>
      </c>
      <c r="H61" s="41"/>
      <c r="I61" s="41"/>
    </row>
    <row r="62" spans="1:9" ht="22.5" x14ac:dyDescent="0.25">
      <c r="A62" s="123" t="s">
        <v>277</v>
      </c>
      <c r="B62" s="37" t="s">
        <v>68</v>
      </c>
      <c r="C62" s="40"/>
      <c r="D62" s="40"/>
      <c r="E62" s="40"/>
      <c r="F62" s="40"/>
      <c r="G62" s="41">
        <f t="shared" si="0"/>
        <v>0</v>
      </c>
      <c r="H62" s="41"/>
      <c r="I62" s="41"/>
    </row>
    <row r="63" spans="1:9" ht="22.5" x14ac:dyDescent="0.25">
      <c r="A63" s="123" t="s">
        <v>278</v>
      </c>
      <c r="B63" s="37" t="s">
        <v>69</v>
      </c>
      <c r="C63" s="40"/>
      <c r="D63" s="40"/>
      <c r="E63" s="40"/>
      <c r="F63" s="40"/>
      <c r="G63" s="41">
        <f t="shared" si="0"/>
        <v>0</v>
      </c>
      <c r="H63" s="41"/>
      <c r="I63" s="41"/>
    </row>
    <row r="64" spans="1:9" x14ac:dyDescent="0.25">
      <c r="A64" s="123" t="s">
        <v>279</v>
      </c>
      <c r="B64" s="37" t="s">
        <v>70</v>
      </c>
      <c r="C64" s="40"/>
      <c r="D64" s="40"/>
      <c r="E64" s="40"/>
      <c r="F64" s="40"/>
      <c r="G64" s="41">
        <f t="shared" si="0"/>
        <v>0</v>
      </c>
      <c r="H64" s="41"/>
      <c r="I64" s="41"/>
    </row>
    <row r="65" spans="1:9" x14ac:dyDescent="0.25">
      <c r="A65" s="123" t="s">
        <v>280</v>
      </c>
      <c r="B65" s="37" t="s">
        <v>71</v>
      </c>
      <c r="C65" s="40"/>
      <c r="D65" s="40"/>
      <c r="E65" s="40"/>
      <c r="F65" s="40"/>
      <c r="G65" s="41">
        <f t="shared" si="0"/>
        <v>0</v>
      </c>
      <c r="H65" s="41"/>
      <c r="I65" s="41"/>
    </row>
    <row r="66" spans="1:9" x14ac:dyDescent="0.25">
      <c r="A66" s="122" t="s">
        <v>72</v>
      </c>
      <c r="B66" s="71" t="s">
        <v>73</v>
      </c>
      <c r="C66" s="38">
        <v>45091928</v>
      </c>
      <c r="D66" s="73"/>
      <c r="E66" s="73"/>
      <c r="F66" s="38">
        <v>45091928</v>
      </c>
      <c r="G66" s="75">
        <f>+G39+G50+G56+G61+G18</f>
        <v>45091928</v>
      </c>
      <c r="H66" s="75">
        <f t="shared" ref="H66:I66" si="2">+H39+H50+H56+H61+H18</f>
        <v>4818449</v>
      </c>
      <c r="I66" s="75">
        <f t="shared" si="2"/>
        <v>6464514</v>
      </c>
    </row>
    <row r="67" spans="1:9" ht="21" x14ac:dyDescent="0.25">
      <c r="A67" s="122" t="s">
        <v>182</v>
      </c>
      <c r="B67" s="71" t="s">
        <v>75</v>
      </c>
      <c r="C67" s="73"/>
      <c r="D67" s="73"/>
      <c r="E67" s="73"/>
      <c r="F67" s="73"/>
      <c r="G67" s="41">
        <f t="shared" si="0"/>
        <v>0</v>
      </c>
      <c r="H67" s="41"/>
      <c r="I67" s="41"/>
    </row>
    <row r="68" spans="1:9" x14ac:dyDescent="0.25">
      <c r="A68" s="123" t="s">
        <v>321</v>
      </c>
      <c r="B68" s="37" t="s">
        <v>76</v>
      </c>
      <c r="C68" s="40"/>
      <c r="D68" s="40"/>
      <c r="E68" s="40"/>
      <c r="F68" s="40"/>
      <c r="G68" s="41">
        <f t="shared" si="0"/>
        <v>0</v>
      </c>
      <c r="H68" s="41"/>
      <c r="I68" s="41"/>
    </row>
    <row r="69" spans="1:9" ht="22.5" x14ac:dyDescent="0.25">
      <c r="A69" s="123" t="s">
        <v>282</v>
      </c>
      <c r="B69" s="37" t="s">
        <v>77</v>
      </c>
      <c r="C69" s="40"/>
      <c r="D69" s="40"/>
      <c r="E69" s="40"/>
      <c r="F69" s="40"/>
      <c r="G69" s="41">
        <f t="shared" si="0"/>
        <v>0</v>
      </c>
      <c r="H69" s="41"/>
      <c r="I69" s="41"/>
    </row>
    <row r="70" spans="1:9" x14ac:dyDescent="0.25">
      <c r="A70" s="123" t="s">
        <v>283</v>
      </c>
      <c r="B70" s="37" t="s">
        <v>183</v>
      </c>
      <c r="C70" s="40"/>
      <c r="D70" s="40"/>
      <c r="E70" s="40"/>
      <c r="F70" s="40"/>
      <c r="G70" s="41">
        <f t="shared" si="0"/>
        <v>0</v>
      </c>
      <c r="H70" s="41"/>
      <c r="I70" s="41"/>
    </row>
    <row r="71" spans="1:9" x14ac:dyDescent="0.25">
      <c r="A71" s="122" t="s">
        <v>79</v>
      </c>
      <c r="B71" s="71" t="s">
        <v>80</v>
      </c>
      <c r="C71" s="73"/>
      <c r="D71" s="73"/>
      <c r="E71" s="73"/>
      <c r="F71" s="73"/>
      <c r="G71" s="41">
        <f t="shared" si="0"/>
        <v>0</v>
      </c>
      <c r="H71" s="41"/>
      <c r="I71" s="41"/>
    </row>
    <row r="72" spans="1:9" x14ac:dyDescent="0.25">
      <c r="A72" s="123" t="s">
        <v>284</v>
      </c>
      <c r="B72" s="37" t="s">
        <v>81</v>
      </c>
      <c r="C72" s="40"/>
      <c r="D72" s="40"/>
      <c r="E72" s="40"/>
      <c r="F72" s="40"/>
      <c r="G72" s="41">
        <f t="shared" si="0"/>
        <v>0</v>
      </c>
      <c r="H72" s="41"/>
      <c r="I72" s="41"/>
    </row>
    <row r="73" spans="1:9" x14ac:dyDescent="0.25">
      <c r="A73" s="123" t="s">
        <v>285</v>
      </c>
      <c r="B73" s="37" t="s">
        <v>82</v>
      </c>
      <c r="C73" s="40"/>
      <c r="D73" s="40"/>
      <c r="E73" s="40"/>
      <c r="F73" s="40"/>
      <c r="G73" s="41">
        <f t="shared" si="0"/>
        <v>0</v>
      </c>
      <c r="H73" s="41"/>
      <c r="I73" s="41"/>
    </row>
    <row r="74" spans="1:9" x14ac:dyDescent="0.25">
      <c r="A74" s="123" t="s">
        <v>286</v>
      </c>
      <c r="B74" s="37" t="s">
        <v>83</v>
      </c>
      <c r="C74" s="40"/>
      <c r="D74" s="40"/>
      <c r="E74" s="40"/>
      <c r="F74" s="40"/>
      <c r="G74" s="41">
        <f t="shared" si="0"/>
        <v>0</v>
      </c>
      <c r="H74" s="41"/>
      <c r="I74" s="41"/>
    </row>
    <row r="75" spans="1:9" x14ac:dyDescent="0.25">
      <c r="A75" s="123" t="s">
        <v>287</v>
      </c>
      <c r="B75" s="37" t="s">
        <v>84</v>
      </c>
      <c r="C75" s="40"/>
      <c r="D75" s="40"/>
      <c r="E75" s="40"/>
      <c r="F75" s="40"/>
      <c r="G75" s="41">
        <f t="shared" si="0"/>
        <v>0</v>
      </c>
      <c r="H75" s="41"/>
      <c r="I75" s="41"/>
    </row>
    <row r="76" spans="1:9" x14ac:dyDescent="0.25">
      <c r="A76" s="122" t="s">
        <v>85</v>
      </c>
      <c r="B76" s="71" t="s">
        <v>86</v>
      </c>
      <c r="C76" s="38">
        <v>1500000</v>
      </c>
      <c r="D76" s="73"/>
      <c r="E76" s="73"/>
      <c r="F76" s="38">
        <v>1500000</v>
      </c>
      <c r="G76" s="75">
        <f>+G77</f>
        <v>1500000</v>
      </c>
      <c r="H76" s="75">
        <f t="shared" ref="H76:I76" si="3">+H77</f>
        <v>2070884</v>
      </c>
      <c r="I76" s="75">
        <f t="shared" si="3"/>
        <v>2070884</v>
      </c>
    </row>
    <row r="77" spans="1:9" x14ac:dyDescent="0.25">
      <c r="A77" s="123" t="s">
        <v>288</v>
      </c>
      <c r="B77" s="37" t="s">
        <v>87</v>
      </c>
      <c r="C77" s="76">
        <v>1500000</v>
      </c>
      <c r="D77" s="40"/>
      <c r="E77" s="40"/>
      <c r="F77" s="76">
        <v>1500000</v>
      </c>
      <c r="G77" s="41">
        <f t="shared" ref="G77:G89" si="4">+F77</f>
        <v>1500000</v>
      </c>
      <c r="H77" s="41">
        <v>2070884</v>
      </c>
      <c r="I77" s="41">
        <v>2070884</v>
      </c>
    </row>
    <row r="78" spans="1:9" x14ac:dyDescent="0.25">
      <c r="A78" s="123" t="s">
        <v>289</v>
      </c>
      <c r="B78" s="37" t="s">
        <v>88</v>
      </c>
      <c r="C78" s="40"/>
      <c r="D78" s="40"/>
      <c r="E78" s="40"/>
      <c r="F78" s="40"/>
      <c r="G78" s="41">
        <f t="shared" si="4"/>
        <v>0</v>
      </c>
      <c r="H78" s="41"/>
      <c r="I78" s="41"/>
    </row>
    <row r="79" spans="1:9" x14ac:dyDescent="0.25">
      <c r="A79" s="122" t="s">
        <v>89</v>
      </c>
      <c r="B79" s="71" t="s">
        <v>90</v>
      </c>
      <c r="C79" s="73"/>
      <c r="D79" s="73"/>
      <c r="E79" s="73"/>
      <c r="F79" s="73"/>
      <c r="G79" s="41">
        <f t="shared" si="4"/>
        <v>0</v>
      </c>
      <c r="H79" s="75">
        <f t="shared" ref="H79:I79" si="5">+H80+H81+H82+H83</f>
        <v>40991928</v>
      </c>
      <c r="I79" s="75">
        <f t="shared" si="5"/>
        <v>40383586</v>
      </c>
    </row>
    <row r="80" spans="1:9" x14ac:dyDescent="0.25">
      <c r="A80" s="123" t="s">
        <v>290</v>
      </c>
      <c r="B80" s="37" t="s">
        <v>91</v>
      </c>
      <c r="C80" s="40"/>
      <c r="D80" s="40"/>
      <c r="E80" s="40"/>
      <c r="F80" s="40"/>
      <c r="G80" s="41">
        <f t="shared" si="4"/>
        <v>0</v>
      </c>
      <c r="H80" s="41"/>
      <c r="I80" s="41"/>
    </row>
    <row r="81" spans="1:9" x14ac:dyDescent="0.25">
      <c r="A81" s="123" t="s">
        <v>291</v>
      </c>
      <c r="B81" s="37" t="s">
        <v>92</v>
      </c>
      <c r="C81" s="40"/>
      <c r="D81" s="40"/>
      <c r="E81" s="40"/>
      <c r="F81" s="40"/>
      <c r="G81" s="41">
        <f t="shared" si="4"/>
        <v>0</v>
      </c>
      <c r="H81" s="41"/>
      <c r="I81" s="41"/>
    </row>
    <row r="82" spans="1:9" x14ac:dyDescent="0.25">
      <c r="A82" s="123" t="s">
        <v>292</v>
      </c>
      <c r="B82" s="37" t="s">
        <v>93</v>
      </c>
      <c r="C82" s="40"/>
      <c r="D82" s="40"/>
      <c r="E82" s="40"/>
      <c r="F82" s="40"/>
      <c r="G82" s="41">
        <f t="shared" si="4"/>
        <v>0</v>
      </c>
      <c r="H82" s="41"/>
      <c r="I82" s="41"/>
    </row>
    <row r="83" spans="1:9" x14ac:dyDescent="0.25">
      <c r="A83" s="123" t="s">
        <v>293</v>
      </c>
      <c r="B83" s="37" t="s">
        <v>207</v>
      </c>
      <c r="C83" s="40"/>
      <c r="D83" s="40"/>
      <c r="E83" s="40"/>
      <c r="F83" s="40"/>
      <c r="G83" s="41">
        <f t="shared" si="4"/>
        <v>0</v>
      </c>
      <c r="H83" s="41">
        <v>40991928</v>
      </c>
      <c r="I83" s="41">
        <v>40383586</v>
      </c>
    </row>
    <row r="84" spans="1:9" x14ac:dyDescent="0.25">
      <c r="A84" s="122" t="s">
        <v>94</v>
      </c>
      <c r="B84" s="71" t="s">
        <v>95</v>
      </c>
      <c r="C84" s="73"/>
      <c r="D84" s="73"/>
      <c r="E84" s="73"/>
      <c r="F84" s="73"/>
      <c r="G84" s="41">
        <f t="shared" si="4"/>
        <v>0</v>
      </c>
      <c r="H84" s="41"/>
      <c r="I84" s="41"/>
    </row>
    <row r="85" spans="1:9" x14ac:dyDescent="0.25">
      <c r="A85" s="123" t="s">
        <v>96</v>
      </c>
      <c r="B85" s="37" t="s">
        <v>97</v>
      </c>
      <c r="C85" s="40"/>
      <c r="D85" s="40"/>
      <c r="E85" s="40"/>
      <c r="F85" s="40"/>
      <c r="G85" s="41">
        <f t="shared" si="4"/>
        <v>0</v>
      </c>
      <c r="H85" s="41"/>
      <c r="I85" s="41"/>
    </row>
    <row r="86" spans="1:9" x14ac:dyDescent="0.25">
      <c r="A86" s="123" t="s">
        <v>98</v>
      </c>
      <c r="B86" s="37" t="s">
        <v>99</v>
      </c>
      <c r="C86" s="40"/>
      <c r="D86" s="40"/>
      <c r="E86" s="40"/>
      <c r="F86" s="40"/>
      <c r="G86" s="41">
        <f t="shared" si="4"/>
        <v>0</v>
      </c>
      <c r="H86" s="41"/>
      <c r="I86" s="41"/>
    </row>
    <row r="87" spans="1:9" x14ac:dyDescent="0.25">
      <c r="A87" s="123" t="s">
        <v>100</v>
      </c>
      <c r="B87" s="37" t="s">
        <v>101</v>
      </c>
      <c r="C87" s="40"/>
      <c r="D87" s="40"/>
      <c r="E87" s="40"/>
      <c r="F87" s="40"/>
      <c r="G87" s="41">
        <f t="shared" si="4"/>
        <v>0</v>
      </c>
      <c r="H87" s="41"/>
      <c r="I87" s="41"/>
    </row>
    <row r="88" spans="1:9" x14ac:dyDescent="0.25">
      <c r="A88" s="123" t="s">
        <v>102</v>
      </c>
      <c r="B88" s="37" t="s">
        <v>103</v>
      </c>
      <c r="C88" s="40"/>
      <c r="D88" s="40"/>
      <c r="E88" s="40"/>
      <c r="F88" s="40"/>
      <c r="G88" s="41">
        <f t="shared" si="4"/>
        <v>0</v>
      </c>
      <c r="H88" s="41"/>
      <c r="I88" s="41"/>
    </row>
    <row r="89" spans="1:9" ht="21" x14ac:dyDescent="0.25">
      <c r="A89" s="122" t="s">
        <v>104</v>
      </c>
      <c r="B89" s="71" t="s">
        <v>105</v>
      </c>
      <c r="C89" s="73"/>
      <c r="D89" s="73"/>
      <c r="E89" s="73"/>
      <c r="F89" s="73"/>
      <c r="G89" s="41">
        <f t="shared" si="4"/>
        <v>0</v>
      </c>
      <c r="H89" s="41"/>
      <c r="I89" s="41"/>
    </row>
    <row r="90" spans="1:9" ht="21" x14ac:dyDescent="0.25">
      <c r="A90" s="122" t="s">
        <v>106</v>
      </c>
      <c r="B90" s="71" t="s">
        <v>107</v>
      </c>
      <c r="C90" s="38">
        <v>1500000</v>
      </c>
      <c r="D90" s="73"/>
      <c r="E90" s="73"/>
      <c r="F90" s="38">
        <v>1500000</v>
      </c>
      <c r="G90" s="75">
        <f>+G76+G79</f>
        <v>1500000</v>
      </c>
      <c r="H90" s="75">
        <f t="shared" ref="H90:I90" si="6">+H76+H79</f>
        <v>43062812</v>
      </c>
      <c r="I90" s="75">
        <f t="shared" si="6"/>
        <v>42454470</v>
      </c>
    </row>
    <row r="91" spans="1:9" x14ac:dyDescent="0.25">
      <c r="A91" s="122" t="s">
        <v>108</v>
      </c>
      <c r="B91" s="71" t="s">
        <v>184</v>
      </c>
      <c r="C91" s="38">
        <v>46591928</v>
      </c>
      <c r="D91" s="73"/>
      <c r="E91" s="73"/>
      <c r="F91" s="38">
        <v>46591928</v>
      </c>
      <c r="G91" s="75">
        <f>+G66+G90</f>
        <v>46591928</v>
      </c>
      <c r="H91" s="75">
        <f t="shared" ref="H91:I91" si="7">+H66+H90</f>
        <v>47881261</v>
      </c>
      <c r="I91" s="75">
        <f t="shared" si="7"/>
        <v>48918984</v>
      </c>
    </row>
    <row r="92" spans="1:9" x14ac:dyDescent="0.25">
      <c r="A92" s="124"/>
      <c r="B92" s="81"/>
      <c r="C92" s="81"/>
      <c r="D92" s="81"/>
      <c r="E92" s="81"/>
      <c r="F92" s="81"/>
    </row>
    <row r="93" spans="1:9" x14ac:dyDescent="0.25">
      <c r="A93" s="125"/>
      <c r="B93" s="82"/>
      <c r="C93" s="81"/>
      <c r="D93" s="81"/>
      <c r="E93" s="81"/>
      <c r="F93" s="81"/>
    </row>
    <row r="94" spans="1:9" x14ac:dyDescent="0.25">
      <c r="A94" s="125"/>
      <c r="B94" s="82"/>
      <c r="C94" s="81"/>
      <c r="D94" s="81"/>
      <c r="E94" s="81"/>
      <c r="F94" s="81"/>
    </row>
    <row r="95" spans="1:9" x14ac:dyDescent="0.25">
      <c r="A95" s="126"/>
      <c r="B95" s="83"/>
      <c r="C95" s="84"/>
      <c r="D95" s="84"/>
      <c r="E95" s="84"/>
      <c r="F95" s="85"/>
      <c r="H95" s="85" t="s">
        <v>2</v>
      </c>
      <c r="I95" s="85"/>
    </row>
    <row r="96" spans="1:9" ht="15" customHeight="1" x14ac:dyDescent="0.25">
      <c r="A96" s="171" t="s">
        <v>176</v>
      </c>
      <c r="B96" s="187" t="s">
        <v>177</v>
      </c>
      <c r="C96" s="196" t="s">
        <v>4</v>
      </c>
      <c r="D96" s="196"/>
      <c r="E96" s="196"/>
      <c r="F96" s="196"/>
      <c r="G96" s="147" t="s">
        <v>317</v>
      </c>
      <c r="H96" s="147" t="s">
        <v>323</v>
      </c>
      <c r="I96" s="147" t="s">
        <v>330</v>
      </c>
    </row>
    <row r="97" spans="1:9" ht="21" x14ac:dyDescent="0.25">
      <c r="A97" s="171"/>
      <c r="B97" s="187"/>
      <c r="C97" s="68" t="s">
        <v>5</v>
      </c>
      <c r="D97" s="68" t="s">
        <v>6</v>
      </c>
      <c r="E97" s="68" t="s">
        <v>7</v>
      </c>
      <c r="F97" s="69" t="s">
        <v>8</v>
      </c>
      <c r="G97" s="147"/>
      <c r="H97" s="147"/>
      <c r="I97" s="147"/>
    </row>
    <row r="98" spans="1:9" x14ac:dyDescent="0.25">
      <c r="A98" s="122">
        <v>1</v>
      </c>
      <c r="B98" s="69">
        <v>2</v>
      </c>
      <c r="C98" s="69">
        <v>3</v>
      </c>
      <c r="D98" s="69">
        <v>4</v>
      </c>
      <c r="E98" s="69">
        <v>5</v>
      </c>
      <c r="F98" s="69">
        <v>6</v>
      </c>
      <c r="G98" s="69">
        <v>7</v>
      </c>
      <c r="H98" s="69">
        <v>8</v>
      </c>
      <c r="I98" s="131">
        <v>9</v>
      </c>
    </row>
    <row r="99" spans="1:9" x14ac:dyDescent="0.25">
      <c r="A99" s="187" t="s">
        <v>169</v>
      </c>
      <c r="B99" s="187"/>
      <c r="C99" s="187"/>
      <c r="D99" s="187"/>
      <c r="E99" s="187"/>
      <c r="F99" s="187"/>
      <c r="G99" s="41"/>
      <c r="H99" s="41"/>
      <c r="I99" s="41"/>
    </row>
    <row r="100" spans="1:9" x14ac:dyDescent="0.25">
      <c r="A100" s="122" t="s">
        <v>9</v>
      </c>
      <c r="B100" s="71" t="s">
        <v>314</v>
      </c>
      <c r="C100" s="38">
        <v>45194928</v>
      </c>
      <c r="D100" s="73"/>
      <c r="E100" s="73"/>
      <c r="F100" s="38">
        <v>45194928</v>
      </c>
      <c r="G100" s="75">
        <f>+G101+G102+G103</f>
        <v>45194928</v>
      </c>
      <c r="H100" s="75">
        <f t="shared" ref="H100:I100" si="8">+H101+H102+H103</f>
        <v>45307656</v>
      </c>
      <c r="I100" s="75">
        <f t="shared" si="8"/>
        <v>45398608</v>
      </c>
    </row>
    <row r="101" spans="1:9" x14ac:dyDescent="0.25">
      <c r="A101" s="113" t="s">
        <v>234</v>
      </c>
      <c r="B101" s="37" t="s">
        <v>113</v>
      </c>
      <c r="C101" s="76">
        <v>15627680</v>
      </c>
      <c r="D101" s="40"/>
      <c r="E101" s="40"/>
      <c r="F101" s="76">
        <v>15627680</v>
      </c>
      <c r="G101" s="41">
        <f>+F101</f>
        <v>15627680</v>
      </c>
      <c r="H101" s="41">
        <v>15627680</v>
      </c>
      <c r="I101" s="41">
        <v>15163399</v>
      </c>
    </row>
    <row r="102" spans="1:9" x14ac:dyDescent="0.25">
      <c r="A102" s="113" t="s">
        <v>295</v>
      </c>
      <c r="B102" s="37" t="s">
        <v>114</v>
      </c>
      <c r="C102" s="76">
        <v>3047398</v>
      </c>
      <c r="D102" s="40"/>
      <c r="E102" s="40"/>
      <c r="F102" s="76">
        <v>3047398</v>
      </c>
      <c r="G102" s="41">
        <f t="shared" ref="G102:G157" si="9">+F102</f>
        <v>3047398</v>
      </c>
      <c r="H102" s="41">
        <v>3047398</v>
      </c>
      <c r="I102" s="41">
        <v>3126362</v>
      </c>
    </row>
    <row r="103" spans="1:9" x14ac:dyDescent="0.25">
      <c r="A103" s="113" t="s">
        <v>235</v>
      </c>
      <c r="B103" s="37" t="s">
        <v>115</v>
      </c>
      <c r="C103" s="76">
        <v>26519850</v>
      </c>
      <c r="D103" s="40"/>
      <c r="E103" s="40"/>
      <c r="F103" s="76">
        <v>26519850</v>
      </c>
      <c r="G103" s="41">
        <f t="shared" si="9"/>
        <v>26519850</v>
      </c>
      <c r="H103" s="41">
        <v>26632578</v>
      </c>
      <c r="I103" s="41">
        <v>27108847</v>
      </c>
    </row>
    <row r="104" spans="1:9" x14ac:dyDescent="0.25">
      <c r="A104" s="113" t="s">
        <v>236</v>
      </c>
      <c r="B104" s="37" t="s">
        <v>116</v>
      </c>
      <c r="C104" s="40"/>
      <c r="D104" s="40"/>
      <c r="E104" s="40"/>
      <c r="F104" s="40"/>
      <c r="G104" s="41">
        <f t="shared" si="9"/>
        <v>0</v>
      </c>
      <c r="H104" s="41"/>
      <c r="I104" s="41"/>
    </row>
    <row r="105" spans="1:9" x14ac:dyDescent="0.25">
      <c r="A105" s="113" t="s">
        <v>237</v>
      </c>
      <c r="B105" s="37" t="s">
        <v>117</v>
      </c>
      <c r="C105" s="40"/>
      <c r="D105" s="40"/>
      <c r="E105" s="40"/>
      <c r="F105" s="40"/>
      <c r="G105" s="41">
        <f t="shared" si="9"/>
        <v>0</v>
      </c>
      <c r="H105" s="41"/>
      <c r="I105" s="41"/>
    </row>
    <row r="106" spans="1:9" x14ac:dyDescent="0.25">
      <c r="A106" s="113" t="s">
        <v>238</v>
      </c>
      <c r="B106" s="37" t="s">
        <v>118</v>
      </c>
      <c r="C106" s="40"/>
      <c r="D106" s="40"/>
      <c r="E106" s="40"/>
      <c r="F106" s="40"/>
      <c r="G106" s="41">
        <f t="shared" si="9"/>
        <v>0</v>
      </c>
      <c r="H106" s="41"/>
      <c r="I106" s="41"/>
    </row>
    <row r="107" spans="1:9" x14ac:dyDescent="0.25">
      <c r="A107" s="113" t="s">
        <v>239</v>
      </c>
      <c r="B107" s="86" t="s">
        <v>119</v>
      </c>
      <c r="C107" s="40"/>
      <c r="D107" s="40"/>
      <c r="E107" s="40"/>
      <c r="F107" s="40"/>
      <c r="G107" s="41">
        <f t="shared" si="9"/>
        <v>0</v>
      </c>
      <c r="H107" s="41"/>
      <c r="I107" s="41"/>
    </row>
    <row r="108" spans="1:9" ht="22.5" x14ac:dyDescent="0.25">
      <c r="A108" s="113" t="s">
        <v>296</v>
      </c>
      <c r="B108" s="37" t="s">
        <v>120</v>
      </c>
      <c r="C108" s="40"/>
      <c r="D108" s="40"/>
      <c r="E108" s="40"/>
      <c r="F108" s="40"/>
      <c r="G108" s="41">
        <f t="shared" si="9"/>
        <v>0</v>
      </c>
      <c r="H108" s="41"/>
      <c r="I108" s="41"/>
    </row>
    <row r="109" spans="1:9" ht="22.5" x14ac:dyDescent="0.25">
      <c r="A109" s="113" t="s">
        <v>297</v>
      </c>
      <c r="B109" s="37" t="s">
        <v>121</v>
      </c>
      <c r="C109" s="40"/>
      <c r="D109" s="40"/>
      <c r="E109" s="40"/>
      <c r="F109" s="40"/>
      <c r="G109" s="41">
        <f t="shared" si="9"/>
        <v>0</v>
      </c>
      <c r="H109" s="41"/>
      <c r="I109" s="41"/>
    </row>
    <row r="110" spans="1:9" x14ac:dyDescent="0.25">
      <c r="A110" s="113" t="s">
        <v>298</v>
      </c>
      <c r="B110" s="86" t="s">
        <v>122</v>
      </c>
      <c r="C110" s="40"/>
      <c r="D110" s="40"/>
      <c r="E110" s="40"/>
      <c r="F110" s="40"/>
      <c r="G110" s="41">
        <f t="shared" si="9"/>
        <v>0</v>
      </c>
      <c r="H110" s="41"/>
      <c r="I110" s="41"/>
    </row>
    <row r="111" spans="1:9" x14ac:dyDescent="0.25">
      <c r="A111" s="113" t="s">
        <v>299</v>
      </c>
      <c r="B111" s="86" t="s">
        <v>123</v>
      </c>
      <c r="C111" s="40"/>
      <c r="D111" s="40"/>
      <c r="E111" s="40"/>
      <c r="F111" s="40"/>
      <c r="G111" s="41">
        <f t="shared" si="9"/>
        <v>0</v>
      </c>
      <c r="H111" s="41"/>
      <c r="I111" s="41"/>
    </row>
    <row r="112" spans="1:9" ht="22.5" x14ac:dyDescent="0.25">
      <c r="A112" s="113" t="s">
        <v>300</v>
      </c>
      <c r="B112" s="37" t="s">
        <v>124</v>
      </c>
      <c r="C112" s="40"/>
      <c r="D112" s="40"/>
      <c r="E112" s="40"/>
      <c r="F112" s="40"/>
      <c r="G112" s="41">
        <f t="shared" si="9"/>
        <v>0</v>
      </c>
      <c r="H112" s="41"/>
      <c r="I112" s="41"/>
    </row>
    <row r="113" spans="1:9" x14ac:dyDescent="0.25">
      <c r="A113" s="113" t="s">
        <v>301</v>
      </c>
      <c r="B113" s="37" t="s">
        <v>125</v>
      </c>
      <c r="C113" s="40"/>
      <c r="D113" s="40"/>
      <c r="E113" s="40"/>
      <c r="F113" s="40"/>
      <c r="G113" s="41">
        <f t="shared" si="9"/>
        <v>0</v>
      </c>
      <c r="H113" s="41"/>
      <c r="I113" s="41"/>
    </row>
    <row r="114" spans="1:9" x14ac:dyDescent="0.25">
      <c r="A114" s="113" t="s">
        <v>302</v>
      </c>
      <c r="B114" s="37" t="s">
        <v>126</v>
      </c>
      <c r="C114" s="40"/>
      <c r="D114" s="40"/>
      <c r="E114" s="40"/>
      <c r="F114" s="40"/>
      <c r="G114" s="41">
        <f t="shared" si="9"/>
        <v>0</v>
      </c>
      <c r="H114" s="41"/>
      <c r="I114" s="41"/>
    </row>
    <row r="115" spans="1:9" ht="22.5" x14ac:dyDescent="0.25">
      <c r="A115" s="113" t="s">
        <v>303</v>
      </c>
      <c r="B115" s="37" t="s">
        <v>127</v>
      </c>
      <c r="C115" s="40"/>
      <c r="D115" s="40"/>
      <c r="E115" s="40"/>
      <c r="F115" s="40"/>
      <c r="G115" s="41">
        <f t="shared" si="9"/>
        <v>0</v>
      </c>
      <c r="H115" s="41"/>
      <c r="I115" s="41"/>
    </row>
    <row r="116" spans="1:9" x14ac:dyDescent="0.25">
      <c r="A116" s="122" t="s">
        <v>17</v>
      </c>
      <c r="B116" s="71" t="s">
        <v>315</v>
      </c>
      <c r="C116" s="38">
        <v>1397000</v>
      </c>
      <c r="D116" s="73"/>
      <c r="E116" s="73"/>
      <c r="F116" s="38">
        <v>1397000</v>
      </c>
      <c r="G116" s="75">
        <f>+G117</f>
        <v>1397000</v>
      </c>
      <c r="H116" s="75">
        <f>+H117+H119</f>
        <v>2573605</v>
      </c>
      <c r="I116" s="75">
        <f>+I117+I119</f>
        <v>3520376</v>
      </c>
    </row>
    <row r="117" spans="1:9" x14ac:dyDescent="0.25">
      <c r="A117" s="113" t="s">
        <v>240</v>
      </c>
      <c r="B117" s="37" t="s">
        <v>129</v>
      </c>
      <c r="C117" s="76">
        <v>1397000</v>
      </c>
      <c r="D117" s="40"/>
      <c r="E117" s="40"/>
      <c r="F117" s="76">
        <v>1397000</v>
      </c>
      <c r="G117" s="41">
        <f t="shared" si="9"/>
        <v>1397000</v>
      </c>
      <c r="H117" s="41">
        <v>1875805</v>
      </c>
      <c r="I117" s="41">
        <v>2822576</v>
      </c>
    </row>
    <row r="118" spans="1:9" x14ac:dyDescent="0.25">
      <c r="A118" s="113" t="s">
        <v>241</v>
      </c>
      <c r="B118" s="37" t="s">
        <v>130</v>
      </c>
      <c r="C118" s="40"/>
      <c r="D118" s="40"/>
      <c r="E118" s="40"/>
      <c r="F118" s="40"/>
      <c r="G118" s="41">
        <f t="shared" si="9"/>
        <v>0</v>
      </c>
      <c r="H118" s="41"/>
      <c r="I118" s="41"/>
    </row>
    <row r="119" spans="1:9" x14ac:dyDescent="0.25">
      <c r="A119" s="113" t="s">
        <v>242</v>
      </c>
      <c r="B119" s="37" t="s">
        <v>131</v>
      </c>
      <c r="C119" s="40"/>
      <c r="D119" s="40"/>
      <c r="E119" s="40"/>
      <c r="F119" s="40"/>
      <c r="G119" s="41">
        <f t="shared" si="9"/>
        <v>0</v>
      </c>
      <c r="H119" s="41">
        <v>697800</v>
      </c>
      <c r="I119" s="41">
        <v>697800</v>
      </c>
    </row>
    <row r="120" spans="1:9" x14ac:dyDescent="0.25">
      <c r="A120" s="113" t="s">
        <v>243</v>
      </c>
      <c r="B120" s="37" t="s">
        <v>132</v>
      </c>
      <c r="C120" s="40"/>
      <c r="D120" s="40"/>
      <c r="E120" s="40"/>
      <c r="F120" s="40"/>
      <c r="G120" s="41">
        <f t="shared" si="9"/>
        <v>0</v>
      </c>
      <c r="H120" s="41"/>
      <c r="I120" s="41"/>
    </row>
    <row r="121" spans="1:9" x14ac:dyDescent="0.25">
      <c r="A121" s="113" t="s">
        <v>244</v>
      </c>
      <c r="B121" s="37" t="s">
        <v>133</v>
      </c>
      <c r="C121" s="40"/>
      <c r="D121" s="40"/>
      <c r="E121" s="40"/>
      <c r="F121" s="40"/>
      <c r="G121" s="41">
        <f t="shared" si="9"/>
        <v>0</v>
      </c>
      <c r="H121" s="41"/>
      <c r="I121" s="41"/>
    </row>
    <row r="122" spans="1:9" ht="22.5" x14ac:dyDescent="0.25">
      <c r="A122" s="113" t="s">
        <v>245</v>
      </c>
      <c r="B122" s="37" t="s">
        <v>134</v>
      </c>
      <c r="C122" s="40"/>
      <c r="D122" s="40"/>
      <c r="E122" s="40"/>
      <c r="F122" s="40"/>
      <c r="G122" s="41">
        <f t="shared" si="9"/>
        <v>0</v>
      </c>
      <c r="H122" s="41"/>
      <c r="I122" s="41"/>
    </row>
    <row r="123" spans="1:9" ht="22.5" x14ac:dyDescent="0.25">
      <c r="A123" s="113" t="s">
        <v>304</v>
      </c>
      <c r="B123" s="37" t="s">
        <v>135</v>
      </c>
      <c r="C123" s="40"/>
      <c r="D123" s="40"/>
      <c r="E123" s="40"/>
      <c r="F123" s="40"/>
      <c r="G123" s="41">
        <f t="shared" si="9"/>
        <v>0</v>
      </c>
      <c r="H123" s="41"/>
      <c r="I123" s="41"/>
    </row>
    <row r="124" spans="1:9" ht="22.5" x14ac:dyDescent="0.25">
      <c r="A124" s="113" t="s">
        <v>305</v>
      </c>
      <c r="B124" s="37" t="s">
        <v>121</v>
      </c>
      <c r="C124" s="40"/>
      <c r="D124" s="40"/>
      <c r="E124" s="40"/>
      <c r="F124" s="40"/>
      <c r="G124" s="41">
        <f t="shared" si="9"/>
        <v>0</v>
      </c>
      <c r="H124" s="41"/>
      <c r="I124" s="41"/>
    </row>
    <row r="125" spans="1:9" x14ac:dyDescent="0.25">
      <c r="A125" s="113" t="s">
        <v>306</v>
      </c>
      <c r="B125" s="37" t="s">
        <v>136</v>
      </c>
      <c r="C125" s="40"/>
      <c r="D125" s="40"/>
      <c r="E125" s="40"/>
      <c r="F125" s="40"/>
      <c r="G125" s="41">
        <f t="shared" si="9"/>
        <v>0</v>
      </c>
      <c r="H125" s="41"/>
      <c r="I125" s="41"/>
    </row>
    <row r="126" spans="1:9" x14ac:dyDescent="0.25">
      <c r="A126" s="113" t="s">
        <v>307</v>
      </c>
      <c r="B126" s="37" t="s">
        <v>137</v>
      </c>
      <c r="C126" s="40"/>
      <c r="D126" s="40"/>
      <c r="E126" s="40"/>
      <c r="F126" s="40"/>
      <c r="G126" s="41">
        <f t="shared" si="9"/>
        <v>0</v>
      </c>
      <c r="H126" s="41"/>
      <c r="I126" s="41"/>
    </row>
    <row r="127" spans="1:9" ht="22.5" x14ac:dyDescent="0.25">
      <c r="A127" s="113" t="s">
        <v>308</v>
      </c>
      <c r="B127" s="37" t="s">
        <v>124</v>
      </c>
      <c r="C127" s="40"/>
      <c r="D127" s="40"/>
      <c r="E127" s="40"/>
      <c r="F127" s="40"/>
      <c r="G127" s="41">
        <f t="shared" si="9"/>
        <v>0</v>
      </c>
      <c r="H127" s="41"/>
      <c r="I127" s="41"/>
    </row>
    <row r="128" spans="1:9" x14ac:dyDescent="0.25">
      <c r="A128" s="113" t="s">
        <v>309</v>
      </c>
      <c r="B128" s="37" t="s">
        <v>138</v>
      </c>
      <c r="C128" s="40"/>
      <c r="D128" s="40"/>
      <c r="E128" s="40"/>
      <c r="F128" s="40"/>
      <c r="G128" s="41">
        <f t="shared" si="9"/>
        <v>0</v>
      </c>
      <c r="H128" s="41"/>
      <c r="I128" s="41"/>
    </row>
    <row r="129" spans="1:9" ht="22.5" x14ac:dyDescent="0.25">
      <c r="A129" s="113" t="s">
        <v>310</v>
      </c>
      <c r="B129" s="37" t="s">
        <v>139</v>
      </c>
      <c r="C129" s="40"/>
      <c r="D129" s="40"/>
      <c r="E129" s="40"/>
      <c r="F129" s="40"/>
      <c r="G129" s="41">
        <f t="shared" si="9"/>
        <v>0</v>
      </c>
      <c r="H129" s="41"/>
      <c r="I129" s="41"/>
    </row>
    <row r="130" spans="1:9" x14ac:dyDescent="0.25">
      <c r="A130" s="122" t="s">
        <v>25</v>
      </c>
      <c r="B130" s="71" t="s">
        <v>140</v>
      </c>
      <c r="C130" s="73"/>
      <c r="D130" s="73"/>
      <c r="E130" s="73"/>
      <c r="F130" s="73"/>
      <c r="G130" s="41">
        <f t="shared" si="9"/>
        <v>0</v>
      </c>
      <c r="H130" s="41"/>
      <c r="I130" s="41"/>
    </row>
    <row r="131" spans="1:9" x14ac:dyDescent="0.25">
      <c r="A131" s="113" t="s">
        <v>246</v>
      </c>
      <c r="B131" s="37" t="s">
        <v>141</v>
      </c>
      <c r="C131" s="40"/>
      <c r="D131" s="40"/>
      <c r="E131" s="40"/>
      <c r="F131" s="40"/>
      <c r="G131" s="41">
        <f t="shared" si="9"/>
        <v>0</v>
      </c>
      <c r="H131" s="41"/>
      <c r="I131" s="41"/>
    </row>
    <row r="132" spans="1:9" x14ac:dyDescent="0.25">
      <c r="A132" s="113" t="s">
        <v>247</v>
      </c>
      <c r="B132" s="37" t="s">
        <v>142</v>
      </c>
      <c r="C132" s="40"/>
      <c r="D132" s="40"/>
      <c r="E132" s="40"/>
      <c r="F132" s="40"/>
      <c r="G132" s="41">
        <f t="shared" si="9"/>
        <v>0</v>
      </c>
      <c r="H132" s="41"/>
      <c r="I132" s="41"/>
    </row>
    <row r="133" spans="1:9" x14ac:dyDescent="0.25">
      <c r="A133" s="122" t="s">
        <v>143</v>
      </c>
      <c r="B133" s="71" t="s">
        <v>144</v>
      </c>
      <c r="C133" s="38">
        <v>46591928</v>
      </c>
      <c r="D133" s="73"/>
      <c r="E133" s="73"/>
      <c r="F133" s="38">
        <v>46591928</v>
      </c>
      <c r="G133" s="75">
        <f>+G100+G116</f>
        <v>46591928</v>
      </c>
      <c r="H133" s="75">
        <f t="shared" ref="H133:I133" si="10">+H100+H116</f>
        <v>47881261</v>
      </c>
      <c r="I133" s="75">
        <f t="shared" si="10"/>
        <v>48918984</v>
      </c>
    </row>
    <row r="134" spans="1:9" ht="21" x14ac:dyDescent="0.25">
      <c r="A134" s="122" t="s">
        <v>41</v>
      </c>
      <c r="B134" s="71" t="s">
        <v>145</v>
      </c>
      <c r="C134" s="73"/>
      <c r="D134" s="73"/>
      <c r="E134" s="73"/>
      <c r="F134" s="73"/>
      <c r="G134" s="41">
        <f t="shared" si="9"/>
        <v>0</v>
      </c>
      <c r="H134" s="41"/>
      <c r="I134" s="41"/>
    </row>
    <row r="135" spans="1:9" x14ac:dyDescent="0.25">
      <c r="A135" s="113" t="s">
        <v>258</v>
      </c>
      <c r="B135" s="37" t="s">
        <v>186</v>
      </c>
      <c r="C135" s="40"/>
      <c r="D135" s="40"/>
      <c r="E135" s="40"/>
      <c r="F135" s="40"/>
      <c r="G135" s="41">
        <f t="shared" si="9"/>
        <v>0</v>
      </c>
      <c r="H135" s="41"/>
      <c r="I135" s="41"/>
    </row>
    <row r="136" spans="1:9" ht="22.5" x14ac:dyDescent="0.25">
      <c r="A136" s="113" t="s">
        <v>259</v>
      </c>
      <c r="B136" s="37" t="s">
        <v>187</v>
      </c>
      <c r="C136" s="40"/>
      <c r="D136" s="40"/>
      <c r="E136" s="40"/>
      <c r="F136" s="40"/>
      <c r="G136" s="41">
        <f t="shared" si="9"/>
        <v>0</v>
      </c>
      <c r="H136" s="41"/>
      <c r="I136" s="41"/>
    </row>
    <row r="137" spans="1:9" x14ac:dyDescent="0.25">
      <c r="A137" s="113" t="s">
        <v>260</v>
      </c>
      <c r="B137" s="37" t="s">
        <v>188</v>
      </c>
      <c r="C137" s="40"/>
      <c r="D137" s="40"/>
      <c r="E137" s="40"/>
      <c r="F137" s="40"/>
      <c r="G137" s="41">
        <f t="shared" si="9"/>
        <v>0</v>
      </c>
      <c r="H137" s="41"/>
      <c r="I137" s="41"/>
    </row>
    <row r="138" spans="1:9" x14ac:dyDescent="0.25">
      <c r="A138" s="102" t="s">
        <v>53</v>
      </c>
      <c r="B138" s="71" t="s">
        <v>149</v>
      </c>
      <c r="C138" s="73"/>
      <c r="D138" s="73"/>
      <c r="E138" s="73"/>
      <c r="F138" s="73"/>
      <c r="G138" s="41">
        <f t="shared" si="9"/>
        <v>0</v>
      </c>
      <c r="H138" s="41"/>
      <c r="I138" s="41"/>
    </row>
    <row r="139" spans="1:9" x14ac:dyDescent="0.25">
      <c r="A139" s="113" t="s">
        <v>268</v>
      </c>
      <c r="B139" s="37" t="s">
        <v>150</v>
      </c>
      <c r="C139" s="40"/>
      <c r="D139" s="40"/>
      <c r="E139" s="40"/>
      <c r="F139" s="40"/>
      <c r="G139" s="41">
        <f t="shared" si="9"/>
        <v>0</v>
      </c>
      <c r="H139" s="41"/>
      <c r="I139" s="41"/>
    </row>
    <row r="140" spans="1:9" x14ac:dyDescent="0.25">
      <c r="A140" s="113" t="s">
        <v>269</v>
      </c>
      <c r="B140" s="37" t="s">
        <v>151</v>
      </c>
      <c r="C140" s="40"/>
      <c r="D140" s="40"/>
      <c r="E140" s="40"/>
      <c r="F140" s="40"/>
      <c r="G140" s="41">
        <f t="shared" si="9"/>
        <v>0</v>
      </c>
      <c r="H140" s="41"/>
      <c r="I140" s="41"/>
    </row>
    <row r="141" spans="1:9" x14ac:dyDescent="0.25">
      <c r="A141" s="113" t="s">
        <v>270</v>
      </c>
      <c r="B141" s="37" t="s">
        <v>152</v>
      </c>
      <c r="C141" s="40"/>
      <c r="D141" s="40"/>
      <c r="E141" s="40"/>
      <c r="F141" s="40"/>
      <c r="G141" s="41">
        <f t="shared" si="9"/>
        <v>0</v>
      </c>
      <c r="H141" s="41"/>
      <c r="I141" s="41"/>
    </row>
    <row r="142" spans="1:9" x14ac:dyDescent="0.25">
      <c r="A142" s="113" t="s">
        <v>271</v>
      </c>
      <c r="B142" s="37" t="s">
        <v>153</v>
      </c>
      <c r="C142" s="40"/>
      <c r="D142" s="40"/>
      <c r="E142" s="40"/>
      <c r="F142" s="40"/>
      <c r="G142" s="41">
        <f t="shared" si="9"/>
        <v>0</v>
      </c>
      <c r="H142" s="41"/>
      <c r="I142" s="41"/>
    </row>
    <row r="143" spans="1:9" x14ac:dyDescent="0.25">
      <c r="A143" s="102" t="s">
        <v>154</v>
      </c>
      <c r="B143" s="71" t="s">
        <v>155</v>
      </c>
      <c r="C143" s="73"/>
      <c r="D143" s="73"/>
      <c r="E143" s="73"/>
      <c r="F143" s="73"/>
      <c r="G143" s="41">
        <f t="shared" si="9"/>
        <v>0</v>
      </c>
      <c r="H143" s="41"/>
      <c r="I143" s="41"/>
    </row>
    <row r="144" spans="1:9" x14ac:dyDescent="0.25">
      <c r="A144" s="113" t="s">
        <v>273</v>
      </c>
      <c r="B144" s="37" t="s">
        <v>156</v>
      </c>
      <c r="C144" s="40"/>
      <c r="D144" s="40"/>
      <c r="E144" s="40"/>
      <c r="F144" s="40"/>
      <c r="G144" s="41">
        <f t="shared" si="9"/>
        <v>0</v>
      </c>
      <c r="H144" s="41"/>
      <c r="I144" s="41"/>
    </row>
    <row r="145" spans="1:9" x14ac:dyDescent="0.25">
      <c r="A145" s="113" t="s">
        <v>274</v>
      </c>
      <c r="B145" s="37" t="s">
        <v>157</v>
      </c>
      <c r="C145" s="40"/>
      <c r="D145" s="40"/>
      <c r="E145" s="40"/>
      <c r="F145" s="40"/>
      <c r="G145" s="41">
        <f t="shared" si="9"/>
        <v>0</v>
      </c>
      <c r="H145" s="41"/>
      <c r="I145" s="41"/>
    </row>
    <row r="146" spans="1:9" x14ac:dyDescent="0.25">
      <c r="A146" s="113" t="s">
        <v>275</v>
      </c>
      <c r="B146" s="37" t="s">
        <v>158</v>
      </c>
      <c r="C146" s="40"/>
      <c r="D146" s="40"/>
      <c r="E146" s="40"/>
      <c r="F146" s="40"/>
      <c r="G146" s="41">
        <f t="shared" si="9"/>
        <v>0</v>
      </c>
      <c r="H146" s="41"/>
      <c r="I146" s="41"/>
    </row>
    <row r="147" spans="1:9" x14ac:dyDescent="0.25">
      <c r="A147" s="113" t="s">
        <v>276</v>
      </c>
      <c r="B147" s="37" t="s">
        <v>159</v>
      </c>
      <c r="C147" s="40"/>
      <c r="D147" s="40"/>
      <c r="E147" s="40"/>
      <c r="F147" s="40"/>
      <c r="G147" s="41">
        <f t="shared" si="9"/>
        <v>0</v>
      </c>
      <c r="H147" s="41"/>
      <c r="I147" s="41"/>
    </row>
    <row r="148" spans="1:9" x14ac:dyDescent="0.25">
      <c r="A148" s="102" t="s">
        <v>66</v>
      </c>
      <c r="B148" s="71" t="s">
        <v>160</v>
      </c>
      <c r="C148" s="73"/>
      <c r="D148" s="73"/>
      <c r="E148" s="73"/>
      <c r="F148" s="73"/>
      <c r="G148" s="41">
        <f t="shared" si="9"/>
        <v>0</v>
      </c>
      <c r="H148" s="41"/>
      <c r="I148" s="41"/>
    </row>
    <row r="149" spans="1:9" x14ac:dyDescent="0.25">
      <c r="A149" s="113" t="s">
        <v>277</v>
      </c>
      <c r="B149" s="37" t="s">
        <v>189</v>
      </c>
      <c r="C149" s="40"/>
      <c r="D149" s="40"/>
      <c r="E149" s="40"/>
      <c r="F149" s="40"/>
      <c r="G149" s="41">
        <f t="shared" si="9"/>
        <v>0</v>
      </c>
      <c r="H149" s="41"/>
      <c r="I149" s="41"/>
    </row>
    <row r="150" spans="1:9" x14ac:dyDescent="0.25">
      <c r="A150" s="113" t="s">
        <v>278</v>
      </c>
      <c r="B150" s="37" t="s">
        <v>190</v>
      </c>
      <c r="C150" s="40"/>
      <c r="D150" s="40"/>
      <c r="E150" s="40"/>
      <c r="F150" s="40"/>
      <c r="G150" s="41">
        <f t="shared" si="9"/>
        <v>0</v>
      </c>
      <c r="H150" s="41"/>
      <c r="I150" s="41"/>
    </row>
    <row r="151" spans="1:9" x14ac:dyDescent="0.25">
      <c r="A151" s="113" t="s">
        <v>279</v>
      </c>
      <c r="B151" s="37" t="s">
        <v>191</v>
      </c>
      <c r="C151" s="40"/>
      <c r="D151" s="40"/>
      <c r="E151" s="40"/>
      <c r="F151" s="40"/>
      <c r="G151" s="41">
        <f t="shared" si="9"/>
        <v>0</v>
      </c>
      <c r="H151" s="41"/>
      <c r="I151" s="41"/>
    </row>
    <row r="152" spans="1:9" x14ac:dyDescent="0.25">
      <c r="A152" s="113" t="s">
        <v>280</v>
      </c>
      <c r="B152" s="37" t="s">
        <v>192</v>
      </c>
      <c r="C152" s="40"/>
      <c r="D152" s="40"/>
      <c r="E152" s="40"/>
      <c r="F152" s="40"/>
      <c r="G152" s="41">
        <f t="shared" si="9"/>
        <v>0</v>
      </c>
      <c r="H152" s="41"/>
      <c r="I152" s="41"/>
    </row>
    <row r="153" spans="1:9" x14ac:dyDescent="0.25">
      <c r="A153" s="102" t="s">
        <v>72</v>
      </c>
      <c r="B153" s="71" t="s">
        <v>165</v>
      </c>
      <c r="C153" s="73"/>
      <c r="D153" s="73"/>
      <c r="E153" s="73"/>
      <c r="F153" s="73"/>
      <c r="G153" s="41">
        <f t="shared" si="9"/>
        <v>0</v>
      </c>
      <c r="H153" s="41"/>
      <c r="I153" s="41"/>
    </row>
    <row r="154" spans="1:9" x14ac:dyDescent="0.25">
      <c r="A154" s="102" t="s">
        <v>166</v>
      </c>
      <c r="B154" s="71" t="s">
        <v>167</v>
      </c>
      <c r="C154" s="38">
        <v>46591928</v>
      </c>
      <c r="D154" s="73"/>
      <c r="E154" s="73"/>
      <c r="F154" s="38">
        <v>46591928</v>
      </c>
      <c r="G154" s="75">
        <f>+G133+G153</f>
        <v>46591928</v>
      </c>
      <c r="H154" s="75">
        <f t="shared" ref="H154:I154" si="11">+H133+H153</f>
        <v>47881261</v>
      </c>
      <c r="I154" s="75">
        <f t="shared" si="11"/>
        <v>48918984</v>
      </c>
    </row>
    <row r="155" spans="1:9" x14ac:dyDescent="0.25">
      <c r="A155" s="127"/>
      <c r="B155" s="87"/>
      <c r="C155" s="87"/>
      <c r="D155" s="87"/>
      <c r="E155" s="87"/>
      <c r="F155" s="87"/>
      <c r="G155" s="41">
        <f t="shared" si="9"/>
        <v>0</v>
      </c>
      <c r="H155" s="41"/>
      <c r="I155" s="41"/>
    </row>
    <row r="156" spans="1:9" x14ac:dyDescent="0.25">
      <c r="A156" s="205" t="s">
        <v>196</v>
      </c>
      <c r="B156" s="205"/>
      <c r="C156" s="206" t="s">
        <v>201</v>
      </c>
      <c r="D156" s="206"/>
      <c r="E156" s="206"/>
      <c r="F156" s="206"/>
      <c r="G156" s="41">
        <f t="shared" si="9"/>
        <v>0</v>
      </c>
      <c r="H156" s="41"/>
      <c r="I156" s="41"/>
    </row>
    <row r="157" spans="1:9" x14ac:dyDescent="0.25">
      <c r="A157" s="205" t="s">
        <v>194</v>
      </c>
      <c r="B157" s="205"/>
      <c r="C157" s="206">
        <v>0</v>
      </c>
      <c r="D157" s="206"/>
      <c r="E157" s="206"/>
      <c r="F157" s="206"/>
      <c r="G157" s="41">
        <f t="shared" si="9"/>
        <v>0</v>
      </c>
      <c r="H157" s="41"/>
      <c r="I157" s="41"/>
    </row>
    <row r="158" spans="1:9" ht="15.75" x14ac:dyDescent="0.25">
      <c r="A158" s="119"/>
    </row>
  </sheetData>
  <mergeCells count="21">
    <mergeCell ref="I6:I7"/>
    <mergeCell ref="I96:I97"/>
    <mergeCell ref="B3:I3"/>
    <mergeCell ref="B4:I4"/>
    <mergeCell ref="A2:F2"/>
    <mergeCell ref="A6:A7"/>
    <mergeCell ref="B6:B7"/>
    <mergeCell ref="C6:F6"/>
    <mergeCell ref="G6:G7"/>
    <mergeCell ref="H6:H7"/>
    <mergeCell ref="A9:F9"/>
    <mergeCell ref="G96:G97"/>
    <mergeCell ref="H96:H97"/>
    <mergeCell ref="A157:B157"/>
    <mergeCell ref="C157:F157"/>
    <mergeCell ref="A96:A97"/>
    <mergeCell ref="B96:B97"/>
    <mergeCell ref="C96:F96"/>
    <mergeCell ref="A99:F99"/>
    <mergeCell ref="A156:B156"/>
    <mergeCell ref="C156:F156"/>
  </mergeCells>
  <pageMargins left="0.7" right="0.7" top="0.75" bottom="0.75" header="0.3" footer="0.3"/>
  <pageSetup paperSize="9" scale="94" orientation="portrait" r:id="rId1"/>
  <rowBreaks count="1" manualBreakCount="1">
    <brk id="9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view="pageBreakPreview" topLeftCell="A124" zoomScale="60" zoomScaleNormal="100" workbookViewId="0">
      <selection sqref="A1:I155"/>
    </sheetView>
  </sheetViews>
  <sheetFormatPr defaultRowHeight="15" x14ac:dyDescent="0.25"/>
  <cols>
    <col min="1" max="1" width="8.7109375" style="65" bestFit="1" customWidth="1"/>
    <col min="2" max="2" width="42.5703125" style="65" bestFit="1" customWidth="1"/>
    <col min="3" max="3" width="14.5703125" style="65" hidden="1" customWidth="1"/>
    <col min="4" max="4" width="0" style="65" hidden="1" customWidth="1"/>
    <col min="5" max="5" width="8.7109375" style="65" hidden="1" customWidth="1"/>
    <col min="6" max="6" width="10.85546875" style="65" bestFit="1" customWidth="1"/>
    <col min="7" max="9" width="14" style="79" bestFit="1" customWidth="1"/>
    <col min="10" max="16384" width="9.140625" style="65"/>
  </cols>
  <sheetData>
    <row r="1" spans="1:9" x14ac:dyDescent="0.25">
      <c r="A1" s="207" t="s">
        <v>316</v>
      </c>
      <c r="B1" s="207"/>
      <c r="C1" s="207"/>
      <c r="D1" s="207"/>
      <c r="E1" s="207"/>
      <c r="F1" s="207"/>
    </row>
    <row r="2" spans="1:9" x14ac:dyDescent="0.25">
      <c r="A2" s="68" t="s">
        <v>170</v>
      </c>
      <c r="B2" s="196" t="s">
        <v>202</v>
      </c>
      <c r="C2" s="196"/>
      <c r="D2" s="196"/>
      <c r="E2" s="196"/>
      <c r="F2" s="196"/>
      <c r="G2" s="196"/>
      <c r="H2" s="196"/>
      <c r="I2" s="196"/>
    </row>
    <row r="3" spans="1:9" ht="21" x14ac:dyDescent="0.25">
      <c r="A3" s="68" t="s">
        <v>174</v>
      </c>
      <c r="B3" s="196" t="s">
        <v>175</v>
      </c>
      <c r="C3" s="196"/>
      <c r="D3" s="196"/>
      <c r="E3" s="196"/>
      <c r="F3" s="196"/>
      <c r="G3" s="196"/>
      <c r="H3" s="196"/>
      <c r="I3" s="196"/>
    </row>
    <row r="4" spans="1:9" x14ac:dyDescent="0.25">
      <c r="A4" s="92"/>
      <c r="B4" s="88"/>
      <c r="C4" s="89"/>
      <c r="D4" s="89"/>
      <c r="E4" s="89"/>
      <c r="F4" s="90" t="s">
        <v>208</v>
      </c>
      <c r="H4" s="90" t="s">
        <v>2</v>
      </c>
      <c r="I4" s="90"/>
    </row>
    <row r="5" spans="1:9" ht="15" customHeight="1" x14ac:dyDescent="0.25">
      <c r="A5" s="187" t="s">
        <v>176</v>
      </c>
      <c r="B5" s="187" t="s">
        <v>177</v>
      </c>
      <c r="C5" s="196" t="s">
        <v>4</v>
      </c>
      <c r="D5" s="196"/>
      <c r="E5" s="196"/>
      <c r="F5" s="196"/>
      <c r="G5" s="147" t="s">
        <v>317</v>
      </c>
      <c r="H5" s="147" t="s">
        <v>324</v>
      </c>
      <c r="I5" s="147" t="s">
        <v>331</v>
      </c>
    </row>
    <row r="6" spans="1:9" ht="21" x14ac:dyDescent="0.25">
      <c r="A6" s="187"/>
      <c r="B6" s="187"/>
      <c r="C6" s="68" t="s">
        <v>5</v>
      </c>
      <c r="D6" s="68" t="s">
        <v>6</v>
      </c>
      <c r="E6" s="68" t="s">
        <v>7</v>
      </c>
      <c r="F6" s="69" t="s">
        <v>8</v>
      </c>
      <c r="G6" s="147"/>
      <c r="H6" s="147"/>
      <c r="I6" s="147"/>
    </row>
    <row r="7" spans="1:9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131">
        <v>9</v>
      </c>
    </row>
    <row r="8" spans="1:9" x14ac:dyDescent="0.25">
      <c r="A8" s="187" t="s">
        <v>168</v>
      </c>
      <c r="B8" s="187"/>
      <c r="C8" s="187"/>
      <c r="D8" s="187"/>
      <c r="E8" s="187"/>
      <c r="F8" s="187"/>
      <c r="G8" s="41"/>
      <c r="H8" s="41"/>
      <c r="I8" s="41"/>
    </row>
    <row r="9" spans="1:9" x14ac:dyDescent="0.25">
      <c r="A9" s="122" t="s">
        <v>9</v>
      </c>
      <c r="B9" s="71" t="s">
        <v>10</v>
      </c>
      <c r="C9" s="73"/>
      <c r="D9" s="73"/>
      <c r="E9" s="73"/>
      <c r="F9" s="73"/>
      <c r="G9" s="41">
        <f>SUM(G10:G15)</f>
        <v>0</v>
      </c>
      <c r="H9" s="41">
        <f>SUM(H10:H15)</f>
        <v>0</v>
      </c>
      <c r="I9" s="41"/>
    </row>
    <row r="10" spans="1:9" x14ac:dyDescent="0.25">
      <c r="A10" s="123" t="s">
        <v>234</v>
      </c>
      <c r="B10" s="37" t="s">
        <v>11</v>
      </c>
      <c r="C10" s="40"/>
      <c r="D10" s="40"/>
      <c r="E10" s="40"/>
      <c r="F10" s="40"/>
      <c r="G10" s="41"/>
      <c r="H10" s="41"/>
      <c r="I10" s="41"/>
    </row>
    <row r="11" spans="1:9" x14ac:dyDescent="0.25">
      <c r="A11" s="123" t="s">
        <v>295</v>
      </c>
      <c r="B11" s="37" t="s">
        <v>12</v>
      </c>
      <c r="C11" s="40"/>
      <c r="D11" s="40"/>
      <c r="E11" s="40"/>
      <c r="F11" s="40"/>
      <c r="G11" s="41"/>
      <c r="H11" s="41"/>
      <c r="I11" s="41"/>
    </row>
    <row r="12" spans="1:9" ht="22.5" x14ac:dyDescent="0.25">
      <c r="A12" s="123" t="s">
        <v>235</v>
      </c>
      <c r="B12" s="37" t="s">
        <v>13</v>
      </c>
      <c r="C12" s="40"/>
      <c r="D12" s="40"/>
      <c r="E12" s="40"/>
      <c r="F12" s="40"/>
      <c r="G12" s="41"/>
      <c r="H12" s="41"/>
      <c r="I12" s="41"/>
    </row>
    <row r="13" spans="1:9" x14ac:dyDescent="0.25">
      <c r="A13" s="123" t="s">
        <v>236</v>
      </c>
      <c r="B13" s="37" t="s">
        <v>14</v>
      </c>
      <c r="C13" s="40"/>
      <c r="D13" s="40"/>
      <c r="E13" s="40"/>
      <c r="F13" s="40"/>
      <c r="G13" s="41"/>
      <c r="H13" s="41"/>
      <c r="I13" s="41"/>
    </row>
    <row r="14" spans="1:9" x14ac:dyDescent="0.25">
      <c r="A14" s="123" t="s">
        <v>237</v>
      </c>
      <c r="B14" s="37" t="s">
        <v>15</v>
      </c>
      <c r="C14" s="40"/>
      <c r="D14" s="40"/>
      <c r="E14" s="40"/>
      <c r="F14" s="40"/>
      <c r="G14" s="41"/>
      <c r="H14" s="41"/>
      <c r="I14" s="41"/>
    </row>
    <row r="15" spans="1:9" x14ac:dyDescent="0.25">
      <c r="A15" s="123" t="s">
        <v>238</v>
      </c>
      <c r="B15" s="37" t="s">
        <v>16</v>
      </c>
      <c r="C15" s="40"/>
      <c r="D15" s="40"/>
      <c r="E15" s="40"/>
      <c r="F15" s="40"/>
      <c r="G15" s="41"/>
      <c r="H15" s="41"/>
      <c r="I15" s="41"/>
    </row>
    <row r="16" spans="1:9" x14ac:dyDescent="0.25">
      <c r="A16" s="123"/>
      <c r="B16" s="37"/>
      <c r="C16" s="40"/>
      <c r="D16" s="40"/>
      <c r="E16" s="40"/>
      <c r="F16" s="40"/>
      <c r="G16" s="41"/>
      <c r="H16" s="41"/>
      <c r="I16" s="41"/>
    </row>
    <row r="17" spans="1:9" ht="21" x14ac:dyDescent="0.25">
      <c r="A17" s="122" t="s">
        <v>17</v>
      </c>
      <c r="B17" s="71" t="s">
        <v>18</v>
      </c>
      <c r="C17" s="38">
        <v>272896520</v>
      </c>
      <c r="D17" s="73"/>
      <c r="E17" s="73"/>
      <c r="F17" s="38">
        <v>272896520</v>
      </c>
      <c r="G17" s="75">
        <f>SUM(G18:G23)</f>
        <v>272896520</v>
      </c>
      <c r="H17" s="75">
        <f>SUM(H18:H23)</f>
        <v>0</v>
      </c>
      <c r="I17" s="75">
        <f>SUM(I18:I23)</f>
        <v>0</v>
      </c>
    </row>
    <row r="18" spans="1:9" x14ac:dyDescent="0.25">
      <c r="A18" s="123" t="s">
        <v>240</v>
      </c>
      <c r="B18" s="37" t="s">
        <v>19</v>
      </c>
      <c r="C18" s="40"/>
      <c r="D18" s="40"/>
      <c r="E18" s="40"/>
      <c r="F18" s="40"/>
      <c r="G18" s="41"/>
      <c r="H18" s="41"/>
      <c r="I18" s="41"/>
    </row>
    <row r="19" spans="1:9" x14ac:dyDescent="0.25">
      <c r="A19" s="123" t="s">
        <v>241</v>
      </c>
      <c r="B19" s="37" t="s">
        <v>20</v>
      </c>
      <c r="C19" s="40"/>
      <c r="D19" s="40"/>
      <c r="E19" s="40"/>
      <c r="F19" s="40"/>
      <c r="G19" s="41"/>
      <c r="H19" s="41"/>
      <c r="I19" s="41"/>
    </row>
    <row r="20" spans="1:9" ht="22.5" x14ac:dyDescent="0.25">
      <c r="A20" s="123" t="s">
        <v>242</v>
      </c>
      <c r="B20" s="37" t="s">
        <v>178</v>
      </c>
      <c r="C20" s="40"/>
      <c r="D20" s="40"/>
      <c r="E20" s="40"/>
      <c r="F20" s="40"/>
      <c r="G20" s="41"/>
      <c r="H20" s="41"/>
      <c r="I20" s="41"/>
    </row>
    <row r="21" spans="1:9" ht="22.5" x14ac:dyDescent="0.25">
      <c r="A21" s="123" t="s">
        <v>243</v>
      </c>
      <c r="B21" s="37" t="s">
        <v>179</v>
      </c>
      <c r="C21" s="40"/>
      <c r="D21" s="40"/>
      <c r="E21" s="40"/>
      <c r="F21" s="40"/>
      <c r="G21" s="41"/>
      <c r="H21" s="41"/>
      <c r="I21" s="41"/>
    </row>
    <row r="22" spans="1:9" x14ac:dyDescent="0.25">
      <c r="A22" s="123" t="s">
        <v>244</v>
      </c>
      <c r="B22" s="37" t="s">
        <v>23</v>
      </c>
      <c r="C22" s="76">
        <v>272896520</v>
      </c>
      <c r="D22" s="40"/>
      <c r="E22" s="40"/>
      <c r="F22" s="76">
        <v>272896520</v>
      </c>
      <c r="G22" s="41">
        <f>+F22</f>
        <v>272896520</v>
      </c>
      <c r="H22" s="41">
        <v>0</v>
      </c>
      <c r="I22" s="41"/>
    </row>
    <row r="23" spans="1:9" x14ac:dyDescent="0.25">
      <c r="A23" s="123" t="s">
        <v>245</v>
      </c>
      <c r="B23" s="37" t="s">
        <v>24</v>
      </c>
      <c r="C23" s="40"/>
      <c r="D23" s="40"/>
      <c r="E23" s="40"/>
      <c r="F23" s="40"/>
      <c r="G23" s="41"/>
      <c r="H23" s="41"/>
      <c r="I23" s="41"/>
    </row>
    <row r="24" spans="1:9" ht="21" x14ac:dyDescent="0.25">
      <c r="A24" s="122" t="s">
        <v>25</v>
      </c>
      <c r="B24" s="71" t="s">
        <v>26</v>
      </c>
      <c r="C24" s="73"/>
      <c r="D24" s="73"/>
      <c r="E24" s="73"/>
      <c r="F24" s="73"/>
      <c r="G24" s="41"/>
      <c r="H24" s="41"/>
      <c r="I24" s="41"/>
    </row>
    <row r="25" spans="1:9" x14ac:dyDescent="0.25">
      <c r="A25" s="123" t="s">
        <v>246</v>
      </c>
      <c r="B25" s="37" t="s">
        <v>27</v>
      </c>
      <c r="C25" s="40"/>
      <c r="D25" s="40"/>
      <c r="E25" s="40"/>
      <c r="F25" s="40"/>
      <c r="G25" s="41"/>
      <c r="H25" s="41"/>
      <c r="I25" s="41"/>
    </row>
    <row r="26" spans="1:9" ht="22.5" x14ac:dyDescent="0.25">
      <c r="A26" s="123" t="s">
        <v>247</v>
      </c>
      <c r="B26" s="37" t="s">
        <v>28</v>
      </c>
      <c r="C26" s="40"/>
      <c r="D26" s="40"/>
      <c r="E26" s="40"/>
      <c r="F26" s="40"/>
      <c r="G26" s="41"/>
      <c r="H26" s="41"/>
      <c r="I26" s="41"/>
    </row>
    <row r="27" spans="1:9" ht="22.5" x14ac:dyDescent="0.25">
      <c r="A27" s="123" t="s">
        <v>248</v>
      </c>
      <c r="B27" s="37" t="s">
        <v>180</v>
      </c>
      <c r="C27" s="40"/>
      <c r="D27" s="40"/>
      <c r="E27" s="40"/>
      <c r="F27" s="40"/>
      <c r="G27" s="41"/>
      <c r="H27" s="41"/>
      <c r="I27" s="41"/>
    </row>
    <row r="28" spans="1:9" ht="22.5" x14ac:dyDescent="0.25">
      <c r="A28" s="123" t="s">
        <v>249</v>
      </c>
      <c r="B28" s="37" t="s">
        <v>181</v>
      </c>
      <c r="C28" s="40"/>
      <c r="D28" s="40"/>
      <c r="E28" s="40"/>
      <c r="F28" s="40"/>
      <c r="G28" s="41"/>
      <c r="H28" s="41"/>
      <c r="I28" s="41"/>
    </row>
    <row r="29" spans="1:9" x14ac:dyDescent="0.25">
      <c r="A29" s="123" t="s">
        <v>250</v>
      </c>
      <c r="B29" s="37" t="s">
        <v>31</v>
      </c>
      <c r="C29" s="40"/>
      <c r="D29" s="40"/>
      <c r="E29" s="40"/>
      <c r="F29" s="40"/>
      <c r="G29" s="41"/>
      <c r="H29" s="41"/>
      <c r="I29" s="41"/>
    </row>
    <row r="30" spans="1:9" x14ac:dyDescent="0.25">
      <c r="A30" s="123" t="s">
        <v>251</v>
      </c>
      <c r="B30" s="37" t="s">
        <v>32</v>
      </c>
      <c r="C30" s="40"/>
      <c r="D30" s="40"/>
      <c r="E30" s="40"/>
      <c r="F30" s="40"/>
      <c r="G30" s="41"/>
      <c r="H30" s="41"/>
      <c r="I30" s="41"/>
    </row>
    <row r="31" spans="1:9" x14ac:dyDescent="0.25">
      <c r="A31" s="122" t="s">
        <v>33</v>
      </c>
      <c r="B31" s="71" t="s">
        <v>34</v>
      </c>
      <c r="C31" s="73"/>
      <c r="D31" s="73"/>
      <c r="E31" s="73"/>
      <c r="F31" s="73"/>
      <c r="G31" s="41"/>
      <c r="H31" s="41"/>
      <c r="I31" s="41"/>
    </row>
    <row r="32" spans="1:9" x14ac:dyDescent="0.25">
      <c r="A32" s="123" t="s">
        <v>252</v>
      </c>
      <c r="B32" s="37" t="s">
        <v>35</v>
      </c>
      <c r="C32" s="40"/>
      <c r="D32" s="40"/>
      <c r="E32" s="40"/>
      <c r="F32" s="40"/>
      <c r="G32" s="41"/>
      <c r="H32" s="41"/>
      <c r="I32" s="41"/>
    </row>
    <row r="33" spans="1:9" x14ac:dyDescent="0.25">
      <c r="A33" s="123" t="s">
        <v>253</v>
      </c>
      <c r="B33" s="37" t="s">
        <v>36</v>
      </c>
      <c r="C33" s="40"/>
      <c r="D33" s="40"/>
      <c r="E33" s="40"/>
      <c r="F33" s="40"/>
      <c r="G33" s="41"/>
      <c r="H33" s="41"/>
      <c r="I33" s="41"/>
    </row>
    <row r="34" spans="1:9" x14ac:dyDescent="0.25">
      <c r="A34" s="123" t="s">
        <v>254</v>
      </c>
      <c r="B34" s="37" t="s">
        <v>37</v>
      </c>
      <c r="C34" s="40"/>
      <c r="D34" s="40"/>
      <c r="E34" s="40"/>
      <c r="F34" s="40"/>
      <c r="G34" s="41"/>
      <c r="H34" s="41"/>
      <c r="I34" s="41"/>
    </row>
    <row r="35" spans="1:9" x14ac:dyDescent="0.25">
      <c r="A35" s="123" t="s">
        <v>255</v>
      </c>
      <c r="B35" s="37" t="s">
        <v>38</v>
      </c>
      <c r="C35" s="40"/>
      <c r="D35" s="40"/>
      <c r="E35" s="40"/>
      <c r="F35" s="40"/>
      <c r="G35" s="41"/>
      <c r="H35" s="41"/>
      <c r="I35" s="41"/>
    </row>
    <row r="36" spans="1:9" x14ac:dyDescent="0.25">
      <c r="A36" s="123" t="s">
        <v>256</v>
      </c>
      <c r="B36" s="37" t="s">
        <v>39</v>
      </c>
      <c r="C36" s="40"/>
      <c r="D36" s="40"/>
      <c r="E36" s="40"/>
      <c r="F36" s="40"/>
      <c r="G36" s="41"/>
      <c r="H36" s="41"/>
      <c r="I36" s="41"/>
    </row>
    <row r="37" spans="1:9" x14ac:dyDescent="0.25">
      <c r="A37" s="123" t="s">
        <v>257</v>
      </c>
      <c r="B37" s="37" t="s">
        <v>40</v>
      </c>
      <c r="C37" s="40"/>
      <c r="D37" s="40"/>
      <c r="E37" s="40"/>
      <c r="F37" s="40"/>
      <c r="G37" s="41"/>
      <c r="H37" s="41"/>
      <c r="I37" s="41"/>
    </row>
    <row r="38" spans="1:9" x14ac:dyDescent="0.25">
      <c r="A38" s="122" t="s">
        <v>41</v>
      </c>
      <c r="B38" s="71" t="s">
        <v>42</v>
      </c>
      <c r="C38" s="38">
        <v>21850000</v>
      </c>
      <c r="D38" s="73"/>
      <c r="E38" s="73"/>
      <c r="F38" s="38">
        <v>21850000</v>
      </c>
      <c r="G38" s="75">
        <f>SUM(G39:G48)</f>
        <v>21850000</v>
      </c>
      <c r="H38" s="75">
        <f>SUM(H39:H48)</f>
        <v>21857627</v>
      </c>
      <c r="I38" s="75">
        <f>SUM(I39:I48)</f>
        <v>21417431</v>
      </c>
    </row>
    <row r="39" spans="1:9" x14ac:dyDescent="0.25">
      <c r="A39" s="123" t="s">
        <v>258</v>
      </c>
      <c r="B39" s="37" t="s">
        <v>43</v>
      </c>
      <c r="C39" s="40"/>
      <c r="D39" s="40"/>
      <c r="E39" s="40"/>
      <c r="F39" s="40"/>
      <c r="G39" s="41"/>
      <c r="H39" s="41"/>
      <c r="I39" s="41"/>
    </row>
    <row r="40" spans="1:9" x14ac:dyDescent="0.25">
      <c r="A40" s="123" t="s">
        <v>259</v>
      </c>
      <c r="B40" s="37" t="s">
        <v>44</v>
      </c>
      <c r="C40" s="76">
        <v>1840000</v>
      </c>
      <c r="D40" s="40"/>
      <c r="E40" s="40"/>
      <c r="F40" s="76">
        <v>1840000</v>
      </c>
      <c r="G40" s="93">
        <f>+'[1]02'!$D$4</f>
        <v>1840000</v>
      </c>
      <c r="H40" s="41">
        <f>+G40</f>
        <v>1840000</v>
      </c>
      <c r="I40" s="41">
        <v>1382141</v>
      </c>
    </row>
    <row r="41" spans="1:9" x14ac:dyDescent="0.25">
      <c r="A41" s="123" t="s">
        <v>260</v>
      </c>
      <c r="B41" s="37" t="s">
        <v>45</v>
      </c>
      <c r="C41" s="40"/>
      <c r="D41" s="40"/>
      <c r="E41" s="40"/>
      <c r="F41" s="40"/>
      <c r="G41" s="41"/>
      <c r="H41" s="41"/>
      <c r="I41" s="41"/>
    </row>
    <row r="42" spans="1:9" x14ac:dyDescent="0.25">
      <c r="A42" s="123" t="s">
        <v>261</v>
      </c>
      <c r="B42" s="37" t="s">
        <v>46</v>
      </c>
      <c r="C42" s="40"/>
      <c r="D42" s="40"/>
      <c r="E42" s="40"/>
      <c r="F42" s="40"/>
      <c r="G42" s="41"/>
      <c r="H42" s="41"/>
      <c r="I42" s="41"/>
    </row>
    <row r="43" spans="1:9" x14ac:dyDescent="0.25">
      <c r="A43" s="123" t="s">
        <v>262</v>
      </c>
      <c r="B43" s="37" t="s">
        <v>47</v>
      </c>
      <c r="C43" s="76">
        <v>18500000</v>
      </c>
      <c r="D43" s="40"/>
      <c r="E43" s="40"/>
      <c r="F43" s="76">
        <v>18500000</v>
      </c>
      <c r="G43" s="41">
        <f>+F43</f>
        <v>18500000</v>
      </c>
      <c r="H43" s="41">
        <f>+G43</f>
        <v>18500000</v>
      </c>
      <c r="I43" s="41">
        <v>18400886</v>
      </c>
    </row>
    <row r="44" spans="1:9" x14ac:dyDescent="0.25">
      <c r="A44" s="123" t="s">
        <v>263</v>
      </c>
      <c r="B44" s="37" t="s">
        <v>48</v>
      </c>
      <c r="C44" s="76">
        <v>1500000</v>
      </c>
      <c r="D44" s="40"/>
      <c r="E44" s="40"/>
      <c r="F44" s="76">
        <v>1500000</v>
      </c>
      <c r="G44" s="41">
        <f>+F44</f>
        <v>1500000</v>
      </c>
      <c r="H44" s="41">
        <f>+G44</f>
        <v>1500000</v>
      </c>
      <c r="I44" s="41">
        <v>1326247</v>
      </c>
    </row>
    <row r="45" spans="1:9" x14ac:dyDescent="0.25">
      <c r="A45" s="123" t="s">
        <v>264</v>
      </c>
      <c r="B45" s="37" t="s">
        <v>49</v>
      </c>
      <c r="C45" s="40"/>
      <c r="D45" s="40"/>
      <c r="E45" s="40"/>
      <c r="F45" s="40"/>
      <c r="G45" s="41"/>
      <c r="H45" s="41"/>
      <c r="I45" s="41"/>
    </row>
    <row r="46" spans="1:9" x14ac:dyDescent="0.25">
      <c r="A46" s="123" t="s">
        <v>265</v>
      </c>
      <c r="B46" s="37" t="s">
        <v>50</v>
      </c>
      <c r="C46" s="40"/>
      <c r="D46" s="40"/>
      <c r="E46" s="40"/>
      <c r="F46" s="40"/>
      <c r="G46" s="41">
        <v>0</v>
      </c>
      <c r="H46" s="41">
        <v>146</v>
      </c>
      <c r="I46" s="41">
        <v>466</v>
      </c>
    </row>
    <row r="47" spans="1:9" x14ac:dyDescent="0.25">
      <c r="A47" s="123" t="s">
        <v>266</v>
      </c>
      <c r="B47" s="37" t="s">
        <v>51</v>
      </c>
      <c r="C47" s="40"/>
      <c r="D47" s="40"/>
      <c r="E47" s="40"/>
      <c r="F47" s="40"/>
      <c r="G47" s="41"/>
      <c r="H47" s="41"/>
      <c r="I47" s="41"/>
    </row>
    <row r="48" spans="1:9" x14ac:dyDescent="0.25">
      <c r="A48" s="123" t="s">
        <v>267</v>
      </c>
      <c r="B48" s="37" t="s">
        <v>52</v>
      </c>
      <c r="C48" s="76">
        <v>10000</v>
      </c>
      <c r="D48" s="40"/>
      <c r="E48" s="40"/>
      <c r="F48" s="76">
        <v>10000</v>
      </c>
      <c r="G48" s="41">
        <f>+F48</f>
        <v>10000</v>
      </c>
      <c r="H48" s="41">
        <v>17481</v>
      </c>
      <c r="I48" s="41">
        <v>307691</v>
      </c>
    </row>
    <row r="49" spans="1:9" x14ac:dyDescent="0.25">
      <c r="A49" s="122" t="s">
        <v>53</v>
      </c>
      <c r="B49" s="71" t="s">
        <v>54</v>
      </c>
      <c r="C49" s="73"/>
      <c r="D49" s="73"/>
      <c r="E49" s="73"/>
      <c r="F49" s="73"/>
      <c r="G49" s="41"/>
      <c r="H49" s="41"/>
      <c r="I49" s="41"/>
    </row>
    <row r="50" spans="1:9" x14ac:dyDescent="0.25">
      <c r="A50" s="123" t="s">
        <v>268</v>
      </c>
      <c r="B50" s="37" t="s">
        <v>55</v>
      </c>
      <c r="C50" s="40"/>
      <c r="D50" s="40"/>
      <c r="E50" s="40"/>
      <c r="F50" s="40"/>
      <c r="G50" s="41"/>
      <c r="H50" s="41"/>
      <c r="I50" s="41"/>
    </row>
    <row r="51" spans="1:9" x14ac:dyDescent="0.25">
      <c r="A51" s="123" t="s">
        <v>269</v>
      </c>
      <c r="B51" s="37" t="s">
        <v>56</v>
      </c>
      <c r="C51" s="40"/>
      <c r="D51" s="40"/>
      <c r="E51" s="40"/>
      <c r="F51" s="40"/>
      <c r="G51" s="41"/>
      <c r="H51" s="41"/>
      <c r="I51" s="41"/>
    </row>
    <row r="52" spans="1:9" x14ac:dyDescent="0.25">
      <c r="A52" s="123" t="s">
        <v>270</v>
      </c>
      <c r="B52" s="37" t="s">
        <v>57</v>
      </c>
      <c r="C52" s="40"/>
      <c r="D52" s="40"/>
      <c r="E52" s="40"/>
      <c r="F52" s="40"/>
      <c r="G52" s="41"/>
      <c r="H52" s="41"/>
      <c r="I52" s="41"/>
    </row>
    <row r="53" spans="1:9" x14ac:dyDescent="0.25">
      <c r="A53" s="123" t="s">
        <v>271</v>
      </c>
      <c r="B53" s="37" t="s">
        <v>58</v>
      </c>
      <c r="C53" s="40"/>
      <c r="D53" s="40"/>
      <c r="E53" s="40"/>
      <c r="F53" s="40"/>
      <c r="G53" s="41"/>
      <c r="H53" s="41"/>
      <c r="I53" s="41"/>
    </row>
    <row r="54" spans="1:9" x14ac:dyDescent="0.25">
      <c r="A54" s="123" t="s">
        <v>272</v>
      </c>
      <c r="B54" s="37" t="s">
        <v>59</v>
      </c>
      <c r="C54" s="40"/>
      <c r="D54" s="40"/>
      <c r="E54" s="40"/>
      <c r="F54" s="40"/>
      <c r="G54" s="41"/>
      <c r="H54" s="41"/>
      <c r="I54" s="41"/>
    </row>
    <row r="55" spans="1:9" x14ac:dyDescent="0.25">
      <c r="A55" s="122" t="s">
        <v>60</v>
      </c>
      <c r="B55" s="71" t="s">
        <v>61</v>
      </c>
      <c r="C55" s="73"/>
      <c r="D55" s="73"/>
      <c r="E55" s="73"/>
      <c r="F55" s="73"/>
      <c r="G55" s="41"/>
      <c r="H55" s="75">
        <f>+H56+H57+H58</f>
        <v>80000</v>
      </c>
      <c r="I55" s="75">
        <f>+I56+I57+I58</f>
        <v>80000</v>
      </c>
    </row>
    <row r="56" spans="1:9" ht="22.5" x14ac:dyDescent="0.25">
      <c r="A56" s="123" t="s">
        <v>273</v>
      </c>
      <c r="B56" s="37" t="s">
        <v>62</v>
      </c>
      <c r="C56" s="40"/>
      <c r="D56" s="40"/>
      <c r="E56" s="40"/>
      <c r="F56" s="40"/>
      <c r="G56" s="41"/>
      <c r="H56" s="41"/>
      <c r="I56" s="41"/>
    </row>
    <row r="57" spans="1:9" ht="22.5" x14ac:dyDescent="0.25">
      <c r="A57" s="123" t="s">
        <v>274</v>
      </c>
      <c r="B57" s="37" t="s">
        <v>63</v>
      </c>
      <c r="C57" s="40"/>
      <c r="D57" s="40"/>
      <c r="E57" s="40"/>
      <c r="F57" s="40"/>
      <c r="G57" s="41"/>
      <c r="H57" s="41"/>
      <c r="I57" s="41"/>
    </row>
    <row r="58" spans="1:9" x14ac:dyDescent="0.25">
      <c r="A58" s="123" t="s">
        <v>275</v>
      </c>
      <c r="B58" s="37" t="s">
        <v>64</v>
      </c>
      <c r="C58" s="40"/>
      <c r="D58" s="40"/>
      <c r="E58" s="40"/>
      <c r="F58" s="40"/>
      <c r="G58" s="41"/>
      <c r="H58" s="41">
        <v>80000</v>
      </c>
      <c r="I58" s="41">
        <v>80000</v>
      </c>
    </row>
    <row r="59" spans="1:9" x14ac:dyDescent="0.25">
      <c r="A59" s="123" t="s">
        <v>276</v>
      </c>
      <c r="B59" s="37" t="s">
        <v>65</v>
      </c>
      <c r="C59" s="40"/>
      <c r="D59" s="40"/>
      <c r="E59" s="40"/>
      <c r="F59" s="40"/>
      <c r="G59" s="41"/>
      <c r="H59" s="41"/>
      <c r="I59" s="41"/>
    </row>
    <row r="60" spans="1:9" x14ac:dyDescent="0.25">
      <c r="A60" s="122" t="s">
        <v>66</v>
      </c>
      <c r="B60" s="71" t="s">
        <v>67</v>
      </c>
      <c r="C60" s="73"/>
      <c r="D60" s="73"/>
      <c r="E60" s="73"/>
      <c r="F60" s="73"/>
      <c r="G60" s="41"/>
      <c r="H60" s="41"/>
      <c r="I60" s="41"/>
    </row>
    <row r="61" spans="1:9" ht="22.5" x14ac:dyDescent="0.25">
      <c r="A61" s="123" t="s">
        <v>277</v>
      </c>
      <c r="B61" s="37" t="s">
        <v>68</v>
      </c>
      <c r="C61" s="40"/>
      <c r="D61" s="40"/>
      <c r="E61" s="40"/>
      <c r="F61" s="40"/>
      <c r="G61" s="41"/>
      <c r="H61" s="41"/>
      <c r="I61" s="41"/>
    </row>
    <row r="62" spans="1:9" ht="22.5" x14ac:dyDescent="0.25">
      <c r="A62" s="123" t="s">
        <v>278</v>
      </c>
      <c r="B62" s="37" t="s">
        <v>69</v>
      </c>
      <c r="C62" s="40"/>
      <c r="D62" s="40"/>
      <c r="E62" s="40"/>
      <c r="F62" s="40"/>
      <c r="G62" s="41"/>
      <c r="H62" s="41"/>
      <c r="I62" s="41"/>
    </row>
    <row r="63" spans="1:9" x14ac:dyDescent="0.25">
      <c r="A63" s="123" t="s">
        <v>279</v>
      </c>
      <c r="B63" s="37" t="s">
        <v>70</v>
      </c>
      <c r="C63" s="40"/>
      <c r="D63" s="40"/>
      <c r="E63" s="40"/>
      <c r="F63" s="40"/>
      <c r="G63" s="41"/>
      <c r="H63" s="41"/>
      <c r="I63" s="41"/>
    </row>
    <row r="64" spans="1:9" x14ac:dyDescent="0.25">
      <c r="A64" s="123" t="s">
        <v>280</v>
      </c>
      <c r="B64" s="37" t="s">
        <v>71</v>
      </c>
      <c r="C64" s="40"/>
      <c r="D64" s="40"/>
      <c r="E64" s="40"/>
      <c r="F64" s="40"/>
      <c r="G64" s="41"/>
      <c r="H64" s="41"/>
      <c r="I64" s="41"/>
    </row>
    <row r="65" spans="1:9" x14ac:dyDescent="0.25">
      <c r="A65" s="122" t="s">
        <v>72</v>
      </c>
      <c r="B65" s="71" t="s">
        <v>73</v>
      </c>
      <c r="C65" s="38">
        <v>294746520</v>
      </c>
      <c r="D65" s="73"/>
      <c r="E65" s="73"/>
      <c r="F65" s="38">
        <v>294746520</v>
      </c>
      <c r="G65" s="75">
        <f>+G9+G17+G24+G31+G38+G49+G55+G60</f>
        <v>294746520</v>
      </c>
      <c r="H65" s="75">
        <f>+H9+H17+H24+H31+H38+H49+H55+H60</f>
        <v>21937627</v>
      </c>
      <c r="I65" s="75">
        <f>+I9+I17+I24+I31+I38+I49+I55+I60</f>
        <v>21497431</v>
      </c>
    </row>
    <row r="66" spans="1:9" ht="21" x14ac:dyDescent="0.25">
      <c r="A66" s="122" t="s">
        <v>182</v>
      </c>
      <c r="B66" s="71" t="s">
        <v>75</v>
      </c>
      <c r="C66" s="73"/>
      <c r="D66" s="73"/>
      <c r="E66" s="73"/>
      <c r="F66" s="73"/>
      <c r="G66" s="41"/>
      <c r="H66" s="41"/>
      <c r="I66" s="41"/>
    </row>
    <row r="67" spans="1:9" x14ac:dyDescent="0.25">
      <c r="A67" s="123" t="s">
        <v>321</v>
      </c>
      <c r="B67" s="37" t="s">
        <v>76</v>
      </c>
      <c r="C67" s="40"/>
      <c r="D67" s="40"/>
      <c r="E67" s="40"/>
      <c r="F67" s="40"/>
      <c r="G67" s="41"/>
      <c r="H67" s="41"/>
      <c r="I67" s="41"/>
    </row>
    <row r="68" spans="1:9" ht="22.5" x14ac:dyDescent="0.25">
      <c r="A68" s="123" t="s">
        <v>282</v>
      </c>
      <c r="B68" s="37" t="s">
        <v>77</v>
      </c>
      <c r="C68" s="40"/>
      <c r="D68" s="40"/>
      <c r="E68" s="40"/>
      <c r="F68" s="40"/>
      <c r="G68" s="41"/>
      <c r="H68" s="41"/>
      <c r="I68" s="41"/>
    </row>
    <row r="69" spans="1:9" x14ac:dyDescent="0.25">
      <c r="A69" s="123" t="s">
        <v>283</v>
      </c>
      <c r="B69" s="37" t="s">
        <v>183</v>
      </c>
      <c r="C69" s="40"/>
      <c r="D69" s="40"/>
      <c r="E69" s="40"/>
      <c r="F69" s="40"/>
      <c r="G69" s="41"/>
      <c r="H69" s="41"/>
      <c r="I69" s="41"/>
    </row>
    <row r="70" spans="1:9" x14ac:dyDescent="0.25">
      <c r="A70" s="122" t="s">
        <v>79</v>
      </c>
      <c r="B70" s="71" t="s">
        <v>80</v>
      </c>
      <c r="C70" s="73"/>
      <c r="D70" s="73"/>
      <c r="E70" s="73"/>
      <c r="F70" s="73"/>
      <c r="G70" s="41"/>
      <c r="H70" s="41"/>
      <c r="I70" s="41"/>
    </row>
    <row r="71" spans="1:9" x14ac:dyDescent="0.25">
      <c r="A71" s="123" t="s">
        <v>284</v>
      </c>
      <c r="B71" s="37" t="s">
        <v>81</v>
      </c>
      <c r="C71" s="40"/>
      <c r="D71" s="40"/>
      <c r="E71" s="40"/>
      <c r="F71" s="40"/>
      <c r="G71" s="41"/>
      <c r="H71" s="41"/>
      <c r="I71" s="41"/>
    </row>
    <row r="72" spans="1:9" x14ac:dyDescent="0.25">
      <c r="A72" s="123" t="s">
        <v>285</v>
      </c>
      <c r="B72" s="37" t="s">
        <v>82</v>
      </c>
      <c r="C72" s="40"/>
      <c r="D72" s="40"/>
      <c r="E72" s="40"/>
      <c r="F72" s="40"/>
      <c r="G72" s="41"/>
      <c r="H72" s="41"/>
      <c r="I72" s="41"/>
    </row>
    <row r="73" spans="1:9" x14ac:dyDescent="0.25">
      <c r="A73" s="123" t="s">
        <v>286</v>
      </c>
      <c r="B73" s="37" t="s">
        <v>83</v>
      </c>
      <c r="C73" s="40"/>
      <c r="D73" s="40"/>
      <c r="E73" s="40"/>
      <c r="F73" s="40"/>
      <c r="G73" s="41"/>
      <c r="H73" s="41"/>
      <c r="I73" s="41"/>
    </row>
    <row r="74" spans="1:9" x14ac:dyDescent="0.25">
      <c r="A74" s="123" t="s">
        <v>287</v>
      </c>
      <c r="B74" s="37" t="s">
        <v>84</v>
      </c>
      <c r="C74" s="40"/>
      <c r="D74" s="40"/>
      <c r="E74" s="40"/>
      <c r="F74" s="40"/>
      <c r="G74" s="41"/>
      <c r="H74" s="41"/>
      <c r="I74" s="41"/>
    </row>
    <row r="75" spans="1:9" x14ac:dyDescent="0.25">
      <c r="A75" s="122" t="s">
        <v>85</v>
      </c>
      <c r="B75" s="71" t="s">
        <v>86</v>
      </c>
      <c r="C75" s="38">
        <v>1000000</v>
      </c>
      <c r="D75" s="73"/>
      <c r="E75" s="73"/>
      <c r="F75" s="38">
        <v>1000000</v>
      </c>
      <c r="G75" s="75">
        <f>+G76</f>
        <v>1000000</v>
      </c>
      <c r="H75" s="75">
        <v>3825007</v>
      </c>
      <c r="I75" s="75">
        <v>3825007</v>
      </c>
    </row>
    <row r="76" spans="1:9" x14ac:dyDescent="0.25">
      <c r="A76" s="123" t="s">
        <v>288</v>
      </c>
      <c r="B76" s="37" t="s">
        <v>87</v>
      </c>
      <c r="C76" s="76">
        <v>1000000</v>
      </c>
      <c r="D76" s="40"/>
      <c r="E76" s="40"/>
      <c r="F76" s="76">
        <v>1000000</v>
      </c>
      <c r="G76" s="41">
        <v>1000000</v>
      </c>
      <c r="H76" s="41">
        <v>3825007</v>
      </c>
      <c r="I76" s="41">
        <v>3825007</v>
      </c>
    </row>
    <row r="77" spans="1:9" x14ac:dyDescent="0.25">
      <c r="A77" s="123" t="s">
        <v>289</v>
      </c>
      <c r="B77" s="37" t="s">
        <v>88</v>
      </c>
      <c r="C77" s="40"/>
      <c r="D77" s="40"/>
      <c r="E77" s="40"/>
      <c r="F77" s="40"/>
      <c r="G77" s="41"/>
      <c r="H77" s="41"/>
      <c r="I77" s="41"/>
    </row>
    <row r="78" spans="1:9" x14ac:dyDescent="0.25">
      <c r="A78" s="122" t="s">
        <v>89</v>
      </c>
      <c r="B78" s="71" t="s">
        <v>90</v>
      </c>
      <c r="C78" s="73"/>
      <c r="D78" s="73"/>
      <c r="E78" s="73"/>
      <c r="F78" s="73"/>
      <c r="G78" s="75">
        <f>+G79+G80+G81+G82</f>
        <v>0</v>
      </c>
      <c r="H78" s="75">
        <f>+H79+H80+H81+H82</f>
        <v>272896520</v>
      </c>
      <c r="I78" s="75">
        <f>+I79+I80+I81+I82</f>
        <v>270340148</v>
      </c>
    </row>
    <row r="79" spans="1:9" x14ac:dyDescent="0.25">
      <c r="A79" s="123" t="s">
        <v>290</v>
      </c>
      <c r="B79" s="37" t="s">
        <v>91</v>
      </c>
      <c r="C79" s="40"/>
      <c r="D79" s="40"/>
      <c r="E79" s="40"/>
      <c r="F79" s="40"/>
      <c r="G79" s="41"/>
      <c r="H79" s="41"/>
      <c r="I79" s="41"/>
    </row>
    <row r="80" spans="1:9" x14ac:dyDescent="0.25">
      <c r="A80" s="123" t="s">
        <v>291</v>
      </c>
      <c r="B80" s="37" t="s">
        <v>92</v>
      </c>
      <c r="C80" s="40"/>
      <c r="D80" s="40"/>
      <c r="E80" s="40"/>
      <c r="F80" s="40"/>
      <c r="G80" s="41"/>
      <c r="H80" s="41"/>
      <c r="I80" s="41"/>
    </row>
    <row r="81" spans="1:9" x14ac:dyDescent="0.25">
      <c r="A81" s="123" t="s">
        <v>292</v>
      </c>
      <c r="B81" s="37" t="s">
        <v>93</v>
      </c>
      <c r="C81" s="40"/>
      <c r="D81" s="40"/>
      <c r="E81" s="40"/>
      <c r="F81" s="40"/>
      <c r="G81" s="41"/>
      <c r="H81" s="41"/>
      <c r="I81" s="41"/>
    </row>
    <row r="82" spans="1:9" x14ac:dyDescent="0.25">
      <c r="A82" s="123" t="s">
        <v>293</v>
      </c>
      <c r="B82" s="37" t="s">
        <v>207</v>
      </c>
      <c r="C82" s="40"/>
      <c r="D82" s="40"/>
      <c r="E82" s="40"/>
      <c r="F82" s="40"/>
      <c r="G82" s="41"/>
      <c r="H82" s="75">
        <v>272896520</v>
      </c>
      <c r="I82" s="75">
        <v>270340148</v>
      </c>
    </row>
    <row r="83" spans="1:9" x14ac:dyDescent="0.25">
      <c r="A83" s="122" t="s">
        <v>94</v>
      </c>
      <c r="B83" s="71" t="s">
        <v>95</v>
      </c>
      <c r="C83" s="73"/>
      <c r="D83" s="73"/>
      <c r="E83" s="73"/>
      <c r="F83" s="73"/>
      <c r="G83" s="41"/>
      <c r="H83" s="41"/>
      <c r="I83" s="41"/>
    </row>
    <row r="84" spans="1:9" x14ac:dyDescent="0.25">
      <c r="A84" s="123" t="s">
        <v>96</v>
      </c>
      <c r="B84" s="37" t="s">
        <v>97</v>
      </c>
      <c r="C84" s="40"/>
      <c r="D84" s="40"/>
      <c r="E84" s="40"/>
      <c r="F84" s="40"/>
      <c r="G84" s="41"/>
      <c r="H84" s="41"/>
      <c r="I84" s="41"/>
    </row>
    <row r="85" spans="1:9" x14ac:dyDescent="0.25">
      <c r="A85" s="123" t="s">
        <v>98</v>
      </c>
      <c r="B85" s="37" t="s">
        <v>99</v>
      </c>
      <c r="C85" s="40"/>
      <c r="D85" s="40"/>
      <c r="E85" s="40"/>
      <c r="F85" s="40"/>
      <c r="G85" s="41"/>
      <c r="H85" s="41"/>
      <c r="I85" s="41"/>
    </row>
    <row r="86" spans="1:9" x14ac:dyDescent="0.25">
      <c r="A86" s="123" t="s">
        <v>100</v>
      </c>
      <c r="B86" s="37" t="s">
        <v>101</v>
      </c>
      <c r="C86" s="40"/>
      <c r="D86" s="40"/>
      <c r="E86" s="40"/>
      <c r="F86" s="40"/>
      <c r="G86" s="41"/>
      <c r="H86" s="41"/>
      <c r="I86" s="41"/>
    </row>
    <row r="87" spans="1:9" x14ac:dyDescent="0.25">
      <c r="A87" s="123" t="s">
        <v>102</v>
      </c>
      <c r="B87" s="37" t="s">
        <v>103</v>
      </c>
      <c r="C87" s="40"/>
      <c r="D87" s="40"/>
      <c r="E87" s="40"/>
      <c r="F87" s="40"/>
      <c r="G87" s="41"/>
      <c r="H87" s="41"/>
      <c r="I87" s="41"/>
    </row>
    <row r="88" spans="1:9" ht="21" x14ac:dyDescent="0.25">
      <c r="A88" s="122" t="s">
        <v>104</v>
      </c>
      <c r="B88" s="71" t="s">
        <v>105</v>
      </c>
      <c r="C88" s="73"/>
      <c r="D88" s="73"/>
      <c r="E88" s="73"/>
      <c r="F88" s="73"/>
      <c r="G88" s="41"/>
      <c r="H88" s="41"/>
      <c r="I88" s="41"/>
    </row>
    <row r="89" spans="1:9" ht="21" x14ac:dyDescent="0.25">
      <c r="A89" s="122" t="s">
        <v>106</v>
      </c>
      <c r="B89" s="71" t="s">
        <v>107</v>
      </c>
      <c r="C89" s="38">
        <v>1000000</v>
      </c>
      <c r="D89" s="73"/>
      <c r="E89" s="73"/>
      <c r="F89" s="38">
        <v>1000000</v>
      </c>
      <c r="G89" s="75">
        <f>+G66+G70+G75+G78+G83+G88</f>
        <v>1000000</v>
      </c>
      <c r="H89" s="75">
        <f t="shared" ref="H89:I89" si="0">+H66+H70+H75+H78+H83+H88</f>
        <v>276721527</v>
      </c>
      <c r="I89" s="75">
        <f t="shared" si="0"/>
        <v>274165155</v>
      </c>
    </row>
    <row r="90" spans="1:9" x14ac:dyDescent="0.25">
      <c r="A90" s="122" t="s">
        <v>108</v>
      </c>
      <c r="B90" s="71" t="s">
        <v>184</v>
      </c>
      <c r="C90" s="38">
        <v>295746520</v>
      </c>
      <c r="D90" s="73"/>
      <c r="E90" s="73"/>
      <c r="F90" s="38">
        <v>295746520</v>
      </c>
      <c r="G90" s="75">
        <f>+G65+G89</f>
        <v>295746520</v>
      </c>
      <c r="H90" s="75">
        <f>+H65+H89</f>
        <v>298659154</v>
      </c>
      <c r="I90" s="75">
        <f>+I65+I89</f>
        <v>295662586</v>
      </c>
    </row>
    <row r="91" spans="1:9" x14ac:dyDescent="0.25">
      <c r="A91" s="81"/>
      <c r="B91" s="81"/>
      <c r="C91" s="81"/>
      <c r="D91" s="81"/>
      <c r="E91" s="81"/>
      <c r="F91" s="81"/>
    </row>
    <row r="92" spans="1:9" x14ac:dyDescent="0.25">
      <c r="A92" s="82"/>
      <c r="B92" s="82"/>
      <c r="C92" s="81"/>
      <c r="D92" s="81"/>
      <c r="E92" s="81"/>
      <c r="F92" s="81"/>
    </row>
    <row r="93" spans="1:9" x14ac:dyDescent="0.25">
      <c r="A93" s="83"/>
      <c r="B93" s="83"/>
      <c r="C93" s="84"/>
      <c r="D93" s="84"/>
      <c r="E93" s="84"/>
      <c r="H93" s="85" t="s">
        <v>2</v>
      </c>
      <c r="I93" s="85"/>
    </row>
    <row r="94" spans="1:9" ht="15" customHeight="1" x14ac:dyDescent="0.25">
      <c r="A94" s="187" t="s">
        <v>176</v>
      </c>
      <c r="B94" s="187" t="s">
        <v>177</v>
      </c>
      <c r="C94" s="196" t="s">
        <v>4</v>
      </c>
      <c r="D94" s="196"/>
      <c r="E94" s="196"/>
      <c r="F94" s="196"/>
      <c r="G94" s="147" t="s">
        <v>317</v>
      </c>
      <c r="H94" s="147" t="s">
        <v>323</v>
      </c>
      <c r="I94" s="147" t="s">
        <v>326</v>
      </c>
    </row>
    <row r="95" spans="1:9" ht="44.25" customHeight="1" x14ac:dyDescent="0.25">
      <c r="A95" s="187"/>
      <c r="B95" s="187"/>
      <c r="C95" s="68" t="s">
        <v>5</v>
      </c>
      <c r="D95" s="68" t="s">
        <v>6</v>
      </c>
      <c r="E95" s="68" t="s">
        <v>7</v>
      </c>
      <c r="F95" s="69" t="s">
        <v>8</v>
      </c>
      <c r="G95" s="147"/>
      <c r="H95" s="147"/>
      <c r="I95" s="147"/>
    </row>
    <row r="96" spans="1:9" x14ac:dyDescent="0.25">
      <c r="A96" s="69">
        <v>1</v>
      </c>
      <c r="B96" s="69">
        <v>2</v>
      </c>
      <c r="C96" s="69">
        <v>3</v>
      </c>
      <c r="D96" s="69">
        <v>4</v>
      </c>
      <c r="E96" s="69">
        <v>5</v>
      </c>
      <c r="F96" s="69">
        <v>6</v>
      </c>
      <c r="G96" s="69">
        <v>7</v>
      </c>
      <c r="H96" s="69">
        <v>8</v>
      </c>
      <c r="I96" s="131">
        <v>9</v>
      </c>
    </row>
    <row r="97" spans="1:9" x14ac:dyDescent="0.25">
      <c r="A97" s="187" t="s">
        <v>169</v>
      </c>
      <c r="B97" s="187"/>
      <c r="C97" s="187"/>
      <c r="D97" s="187"/>
      <c r="E97" s="187"/>
      <c r="F97" s="187"/>
      <c r="G97" s="41"/>
      <c r="H97" s="41"/>
      <c r="I97" s="41"/>
    </row>
    <row r="98" spans="1:9" x14ac:dyDescent="0.25">
      <c r="A98" s="122" t="s">
        <v>9</v>
      </c>
      <c r="B98" s="71" t="s">
        <v>314</v>
      </c>
      <c r="C98" s="38">
        <v>293968520</v>
      </c>
      <c r="D98" s="73"/>
      <c r="E98" s="73"/>
      <c r="F98" s="38">
        <v>293968520</v>
      </c>
      <c r="G98" s="75">
        <f>+G99+G100+G101+G102</f>
        <v>293968520</v>
      </c>
      <c r="H98" s="75">
        <f t="shared" ref="H98:I98" si="1">+H99+H100+H101+H102</f>
        <v>296881154</v>
      </c>
      <c r="I98" s="75">
        <f t="shared" si="1"/>
        <v>294380750</v>
      </c>
    </row>
    <row r="99" spans="1:9" x14ac:dyDescent="0.25">
      <c r="A99" s="113" t="s">
        <v>234</v>
      </c>
      <c r="B99" s="37" t="s">
        <v>113</v>
      </c>
      <c r="C99" s="76">
        <v>191406360</v>
      </c>
      <c r="D99" s="40"/>
      <c r="E99" s="40"/>
      <c r="F99" s="76">
        <v>191406360</v>
      </c>
      <c r="G99" s="41">
        <f>+F99</f>
        <v>191406360</v>
      </c>
      <c r="H99" s="41">
        <f>+G99</f>
        <v>191406360</v>
      </c>
      <c r="I99" s="41">
        <v>186822115</v>
      </c>
    </row>
    <row r="100" spans="1:9" x14ac:dyDescent="0.25">
      <c r="A100" s="113" t="s">
        <v>295</v>
      </c>
      <c r="B100" s="37" t="s">
        <v>114</v>
      </c>
      <c r="C100" s="76">
        <v>37324240</v>
      </c>
      <c r="D100" s="40"/>
      <c r="E100" s="40"/>
      <c r="F100" s="76">
        <v>37324240</v>
      </c>
      <c r="G100" s="41">
        <f t="shared" ref="G100:G151" si="2">+F100</f>
        <v>37324240</v>
      </c>
      <c r="H100" s="41">
        <f>+G100</f>
        <v>37324240</v>
      </c>
      <c r="I100" s="41">
        <v>39734977</v>
      </c>
    </row>
    <row r="101" spans="1:9" x14ac:dyDescent="0.25">
      <c r="A101" s="113" t="s">
        <v>235</v>
      </c>
      <c r="B101" s="37" t="s">
        <v>115</v>
      </c>
      <c r="C101" s="76">
        <v>50237920</v>
      </c>
      <c r="D101" s="40"/>
      <c r="E101" s="40"/>
      <c r="F101" s="76">
        <v>50237920</v>
      </c>
      <c r="G101" s="41">
        <f t="shared" si="2"/>
        <v>50237920</v>
      </c>
      <c r="H101" s="41">
        <v>53150554</v>
      </c>
      <c r="I101" s="41">
        <v>52102908</v>
      </c>
    </row>
    <row r="102" spans="1:9" x14ac:dyDescent="0.25">
      <c r="A102" s="113" t="s">
        <v>236</v>
      </c>
      <c r="B102" s="37" t="s">
        <v>116</v>
      </c>
      <c r="C102" s="76">
        <v>15000000</v>
      </c>
      <c r="D102" s="40"/>
      <c r="E102" s="40"/>
      <c r="F102" s="76">
        <v>15000000</v>
      </c>
      <c r="G102" s="41">
        <f t="shared" si="2"/>
        <v>15000000</v>
      </c>
      <c r="H102" s="41">
        <v>15000000</v>
      </c>
      <c r="I102" s="41">
        <v>15720750</v>
      </c>
    </row>
    <row r="103" spans="1:9" x14ac:dyDescent="0.25">
      <c r="A103" s="113" t="s">
        <v>237</v>
      </c>
      <c r="B103" s="37" t="s">
        <v>117</v>
      </c>
      <c r="C103" s="40"/>
      <c r="D103" s="40"/>
      <c r="E103" s="40"/>
      <c r="F103" s="40"/>
      <c r="G103" s="41">
        <f t="shared" si="2"/>
        <v>0</v>
      </c>
      <c r="H103" s="41"/>
      <c r="I103" s="41"/>
    </row>
    <row r="104" spans="1:9" x14ac:dyDescent="0.25">
      <c r="A104" s="113" t="s">
        <v>238</v>
      </c>
      <c r="B104" s="37" t="s">
        <v>118</v>
      </c>
      <c r="C104" s="40"/>
      <c r="D104" s="40"/>
      <c r="E104" s="40"/>
      <c r="F104" s="40"/>
      <c r="G104" s="41">
        <f t="shared" si="2"/>
        <v>0</v>
      </c>
      <c r="H104" s="41"/>
      <c r="I104" s="41"/>
    </row>
    <row r="105" spans="1:9" x14ac:dyDescent="0.25">
      <c r="A105" s="113" t="s">
        <v>239</v>
      </c>
      <c r="B105" s="86" t="s">
        <v>119</v>
      </c>
      <c r="C105" s="40"/>
      <c r="D105" s="40"/>
      <c r="E105" s="40"/>
      <c r="F105" s="40"/>
      <c r="G105" s="41">
        <f t="shared" si="2"/>
        <v>0</v>
      </c>
      <c r="H105" s="41"/>
      <c r="I105" s="41"/>
    </row>
    <row r="106" spans="1:9" ht="22.5" x14ac:dyDescent="0.25">
      <c r="A106" s="113" t="s">
        <v>296</v>
      </c>
      <c r="B106" s="37" t="s">
        <v>120</v>
      </c>
      <c r="C106" s="40"/>
      <c r="D106" s="40"/>
      <c r="E106" s="40"/>
      <c r="F106" s="40"/>
      <c r="G106" s="41">
        <f t="shared" si="2"/>
        <v>0</v>
      </c>
      <c r="H106" s="41"/>
      <c r="I106" s="41"/>
    </row>
    <row r="107" spans="1:9" ht="22.5" x14ac:dyDescent="0.25">
      <c r="A107" s="113" t="s">
        <v>297</v>
      </c>
      <c r="B107" s="37" t="s">
        <v>121</v>
      </c>
      <c r="C107" s="40"/>
      <c r="D107" s="40"/>
      <c r="E107" s="40"/>
      <c r="F107" s="40"/>
      <c r="G107" s="41">
        <f t="shared" si="2"/>
        <v>0</v>
      </c>
      <c r="H107" s="41"/>
      <c r="I107" s="41"/>
    </row>
    <row r="108" spans="1:9" x14ac:dyDescent="0.25">
      <c r="A108" s="113" t="s">
        <v>298</v>
      </c>
      <c r="B108" s="86" t="s">
        <v>122</v>
      </c>
      <c r="C108" s="40"/>
      <c r="D108" s="40"/>
      <c r="E108" s="40"/>
      <c r="F108" s="40"/>
      <c r="G108" s="41">
        <f t="shared" si="2"/>
        <v>0</v>
      </c>
      <c r="H108" s="41"/>
      <c r="I108" s="41"/>
    </row>
    <row r="109" spans="1:9" x14ac:dyDescent="0.25">
      <c r="A109" s="113" t="s">
        <v>299</v>
      </c>
      <c r="B109" s="86" t="s">
        <v>123</v>
      </c>
      <c r="C109" s="40"/>
      <c r="D109" s="40"/>
      <c r="E109" s="40"/>
      <c r="F109" s="40"/>
      <c r="G109" s="41">
        <f t="shared" si="2"/>
        <v>0</v>
      </c>
      <c r="H109" s="41"/>
      <c r="I109" s="41"/>
    </row>
    <row r="110" spans="1:9" ht="22.5" x14ac:dyDescent="0.25">
      <c r="A110" s="113" t="s">
        <v>300</v>
      </c>
      <c r="B110" s="37" t="s">
        <v>124</v>
      </c>
      <c r="C110" s="40"/>
      <c r="D110" s="40"/>
      <c r="E110" s="40"/>
      <c r="F110" s="40"/>
      <c r="G110" s="41">
        <f t="shared" si="2"/>
        <v>0</v>
      </c>
      <c r="H110" s="41"/>
      <c r="I110" s="41"/>
    </row>
    <row r="111" spans="1:9" x14ac:dyDescent="0.25">
      <c r="A111" s="113" t="s">
        <v>301</v>
      </c>
      <c r="B111" s="37" t="s">
        <v>125</v>
      </c>
      <c r="C111" s="40"/>
      <c r="D111" s="40"/>
      <c r="E111" s="40"/>
      <c r="F111" s="40"/>
      <c r="G111" s="41">
        <f t="shared" si="2"/>
        <v>0</v>
      </c>
      <c r="H111" s="41"/>
      <c r="I111" s="41"/>
    </row>
    <row r="112" spans="1:9" x14ac:dyDescent="0.25">
      <c r="A112" s="113" t="s">
        <v>302</v>
      </c>
      <c r="B112" s="37" t="s">
        <v>126</v>
      </c>
      <c r="C112" s="40"/>
      <c r="D112" s="40"/>
      <c r="E112" s="40"/>
      <c r="F112" s="40"/>
      <c r="G112" s="41">
        <f t="shared" si="2"/>
        <v>0</v>
      </c>
      <c r="H112" s="41"/>
      <c r="I112" s="41"/>
    </row>
    <row r="113" spans="1:9" ht="22.5" x14ac:dyDescent="0.25">
      <c r="A113" s="113" t="s">
        <v>303</v>
      </c>
      <c r="B113" s="37" t="s">
        <v>127</v>
      </c>
      <c r="C113" s="40"/>
      <c r="D113" s="40"/>
      <c r="E113" s="40"/>
      <c r="F113" s="40"/>
      <c r="G113" s="41">
        <f t="shared" si="2"/>
        <v>0</v>
      </c>
      <c r="H113" s="41"/>
      <c r="I113" s="41"/>
    </row>
    <row r="114" spans="1:9" x14ac:dyDescent="0.25">
      <c r="A114" s="122" t="s">
        <v>17</v>
      </c>
      <c r="B114" s="71" t="s">
        <v>315</v>
      </c>
      <c r="C114" s="38">
        <v>1778000</v>
      </c>
      <c r="D114" s="73"/>
      <c r="E114" s="73"/>
      <c r="F114" s="38">
        <v>1778000</v>
      </c>
      <c r="G114" s="75">
        <f>+G115+G117+G119</f>
        <v>1778000</v>
      </c>
      <c r="H114" s="75">
        <f t="shared" ref="H114:I114" si="3">+H115+H117+H119</f>
        <v>1778000</v>
      </c>
      <c r="I114" s="75">
        <f t="shared" si="3"/>
        <v>1281836</v>
      </c>
    </row>
    <row r="115" spans="1:9" x14ac:dyDescent="0.25">
      <c r="A115" s="113" t="s">
        <v>240</v>
      </c>
      <c r="B115" s="37" t="s">
        <v>129</v>
      </c>
      <c r="C115" s="76">
        <v>1778000</v>
      </c>
      <c r="D115" s="40"/>
      <c r="E115" s="40"/>
      <c r="F115" s="76">
        <v>1778000</v>
      </c>
      <c r="G115" s="41">
        <f t="shared" si="2"/>
        <v>1778000</v>
      </c>
      <c r="H115" s="41">
        <v>1778000</v>
      </c>
      <c r="I115" s="41">
        <v>1281836</v>
      </c>
    </row>
    <row r="116" spans="1:9" x14ac:dyDescent="0.25">
      <c r="A116" s="113" t="s">
        <v>241</v>
      </c>
      <c r="B116" s="37" t="s">
        <v>130</v>
      </c>
      <c r="C116" s="40"/>
      <c r="D116" s="40"/>
      <c r="E116" s="40"/>
      <c r="F116" s="40"/>
      <c r="G116" s="41">
        <f t="shared" si="2"/>
        <v>0</v>
      </c>
      <c r="H116" s="41"/>
      <c r="I116" s="41"/>
    </row>
    <row r="117" spans="1:9" x14ac:dyDescent="0.25">
      <c r="A117" s="113" t="s">
        <v>242</v>
      </c>
      <c r="B117" s="37" t="s">
        <v>131</v>
      </c>
      <c r="C117" s="40"/>
      <c r="D117" s="40"/>
      <c r="E117" s="40"/>
      <c r="F117" s="40"/>
      <c r="G117" s="41">
        <f t="shared" si="2"/>
        <v>0</v>
      </c>
      <c r="H117" s="41"/>
      <c r="I117" s="41"/>
    </row>
    <row r="118" spans="1:9" x14ac:dyDescent="0.25">
      <c r="A118" s="113" t="s">
        <v>243</v>
      </c>
      <c r="B118" s="37" t="s">
        <v>132</v>
      </c>
      <c r="C118" s="40"/>
      <c r="D118" s="40"/>
      <c r="E118" s="40"/>
      <c r="F118" s="40"/>
      <c r="G118" s="41">
        <f t="shared" si="2"/>
        <v>0</v>
      </c>
      <c r="H118" s="41"/>
      <c r="I118" s="41"/>
    </row>
    <row r="119" spans="1:9" x14ac:dyDescent="0.25">
      <c r="A119" s="113" t="s">
        <v>244</v>
      </c>
      <c r="B119" s="37" t="s">
        <v>133</v>
      </c>
      <c r="C119" s="40"/>
      <c r="D119" s="40"/>
      <c r="E119" s="40"/>
      <c r="F119" s="40"/>
      <c r="G119" s="41">
        <f t="shared" si="2"/>
        <v>0</v>
      </c>
      <c r="H119" s="41"/>
      <c r="I119" s="41"/>
    </row>
    <row r="120" spans="1:9" ht="22.5" x14ac:dyDescent="0.25">
      <c r="A120" s="113" t="s">
        <v>245</v>
      </c>
      <c r="B120" s="37" t="s">
        <v>134</v>
      </c>
      <c r="C120" s="40"/>
      <c r="D120" s="40"/>
      <c r="E120" s="40"/>
      <c r="F120" s="40"/>
      <c r="G120" s="41">
        <f t="shared" si="2"/>
        <v>0</v>
      </c>
      <c r="H120" s="41"/>
      <c r="I120" s="41"/>
    </row>
    <row r="121" spans="1:9" ht="22.5" x14ac:dyDescent="0.25">
      <c r="A121" s="113" t="s">
        <v>304</v>
      </c>
      <c r="B121" s="37" t="s">
        <v>135</v>
      </c>
      <c r="C121" s="40"/>
      <c r="D121" s="40"/>
      <c r="E121" s="40"/>
      <c r="F121" s="40"/>
      <c r="G121" s="41">
        <f t="shared" si="2"/>
        <v>0</v>
      </c>
      <c r="H121" s="41"/>
      <c r="I121" s="41"/>
    </row>
    <row r="122" spans="1:9" ht="22.5" x14ac:dyDescent="0.25">
      <c r="A122" s="113" t="s">
        <v>305</v>
      </c>
      <c r="B122" s="37" t="s">
        <v>121</v>
      </c>
      <c r="C122" s="40"/>
      <c r="D122" s="40"/>
      <c r="E122" s="40"/>
      <c r="F122" s="40"/>
      <c r="G122" s="41">
        <f t="shared" si="2"/>
        <v>0</v>
      </c>
      <c r="H122" s="41"/>
      <c r="I122" s="41"/>
    </row>
    <row r="123" spans="1:9" x14ac:dyDescent="0.25">
      <c r="A123" s="113" t="s">
        <v>306</v>
      </c>
      <c r="B123" s="37" t="s">
        <v>136</v>
      </c>
      <c r="C123" s="40"/>
      <c r="D123" s="40"/>
      <c r="E123" s="40"/>
      <c r="F123" s="40"/>
      <c r="G123" s="41">
        <f t="shared" si="2"/>
        <v>0</v>
      </c>
      <c r="H123" s="41"/>
      <c r="I123" s="41"/>
    </row>
    <row r="124" spans="1:9" x14ac:dyDescent="0.25">
      <c r="A124" s="113" t="s">
        <v>307</v>
      </c>
      <c r="B124" s="37" t="s">
        <v>137</v>
      </c>
      <c r="C124" s="40"/>
      <c r="D124" s="40"/>
      <c r="E124" s="40"/>
      <c r="F124" s="40"/>
      <c r="G124" s="41">
        <f t="shared" si="2"/>
        <v>0</v>
      </c>
      <c r="H124" s="41"/>
      <c r="I124" s="41"/>
    </row>
    <row r="125" spans="1:9" ht="22.5" x14ac:dyDescent="0.25">
      <c r="A125" s="113" t="s">
        <v>308</v>
      </c>
      <c r="B125" s="37" t="s">
        <v>124</v>
      </c>
      <c r="C125" s="40"/>
      <c r="D125" s="40"/>
      <c r="E125" s="40"/>
      <c r="F125" s="40"/>
      <c r="G125" s="41">
        <f t="shared" si="2"/>
        <v>0</v>
      </c>
      <c r="H125" s="41"/>
      <c r="I125" s="41"/>
    </row>
    <row r="126" spans="1:9" x14ac:dyDescent="0.25">
      <c r="A126" s="113" t="s">
        <v>309</v>
      </c>
      <c r="B126" s="37" t="s">
        <v>138</v>
      </c>
      <c r="C126" s="40"/>
      <c r="D126" s="40"/>
      <c r="E126" s="40"/>
      <c r="F126" s="40"/>
      <c r="G126" s="41">
        <f t="shared" si="2"/>
        <v>0</v>
      </c>
      <c r="H126" s="41"/>
      <c r="I126" s="41"/>
    </row>
    <row r="127" spans="1:9" ht="22.5" x14ac:dyDescent="0.25">
      <c r="A127" s="113" t="s">
        <v>310</v>
      </c>
      <c r="B127" s="37" t="s">
        <v>139</v>
      </c>
      <c r="C127" s="40"/>
      <c r="D127" s="40"/>
      <c r="E127" s="40"/>
      <c r="F127" s="40"/>
      <c r="G127" s="41">
        <f t="shared" si="2"/>
        <v>0</v>
      </c>
      <c r="H127" s="41"/>
      <c r="I127" s="41"/>
    </row>
    <row r="128" spans="1:9" x14ac:dyDescent="0.25">
      <c r="A128" s="122" t="s">
        <v>25</v>
      </c>
      <c r="B128" s="71" t="s">
        <v>140</v>
      </c>
      <c r="C128" s="73"/>
      <c r="D128" s="73"/>
      <c r="E128" s="73"/>
      <c r="F128" s="73"/>
      <c r="G128" s="41">
        <f t="shared" si="2"/>
        <v>0</v>
      </c>
      <c r="H128" s="41"/>
      <c r="I128" s="41"/>
    </row>
    <row r="129" spans="1:9" x14ac:dyDescent="0.25">
      <c r="A129" s="113" t="s">
        <v>246</v>
      </c>
      <c r="B129" s="37" t="s">
        <v>141</v>
      </c>
      <c r="C129" s="40"/>
      <c r="D129" s="40"/>
      <c r="E129" s="40"/>
      <c r="F129" s="40"/>
      <c r="G129" s="41">
        <f t="shared" si="2"/>
        <v>0</v>
      </c>
      <c r="H129" s="41"/>
      <c r="I129" s="41"/>
    </row>
    <row r="130" spans="1:9" x14ac:dyDescent="0.25">
      <c r="A130" s="113" t="s">
        <v>247</v>
      </c>
      <c r="B130" s="37" t="s">
        <v>142</v>
      </c>
      <c r="C130" s="40"/>
      <c r="D130" s="40"/>
      <c r="E130" s="40"/>
      <c r="F130" s="40"/>
      <c r="G130" s="41">
        <f t="shared" si="2"/>
        <v>0</v>
      </c>
      <c r="H130" s="41"/>
      <c r="I130" s="41"/>
    </row>
    <row r="131" spans="1:9" x14ac:dyDescent="0.25">
      <c r="A131" s="122" t="s">
        <v>143</v>
      </c>
      <c r="B131" s="71" t="s">
        <v>144</v>
      </c>
      <c r="C131" s="38">
        <v>295746520</v>
      </c>
      <c r="D131" s="73"/>
      <c r="E131" s="73"/>
      <c r="F131" s="38">
        <v>295746520</v>
      </c>
      <c r="G131" s="75">
        <f>+G98+G114+G128</f>
        <v>295746520</v>
      </c>
      <c r="H131" s="75">
        <f t="shared" ref="H131:I131" si="4">+H98+H114+H128</f>
        <v>298659154</v>
      </c>
      <c r="I131" s="75">
        <f t="shared" si="4"/>
        <v>295662586</v>
      </c>
    </row>
    <row r="132" spans="1:9" ht="21" x14ac:dyDescent="0.25">
      <c r="A132" s="122" t="s">
        <v>41</v>
      </c>
      <c r="B132" s="71" t="s">
        <v>145</v>
      </c>
      <c r="C132" s="73"/>
      <c r="D132" s="73"/>
      <c r="E132" s="73"/>
      <c r="F132" s="73"/>
      <c r="G132" s="41">
        <f t="shared" si="2"/>
        <v>0</v>
      </c>
      <c r="H132" s="41"/>
      <c r="I132" s="41"/>
    </row>
    <row r="133" spans="1:9" x14ac:dyDescent="0.25">
      <c r="A133" s="113" t="s">
        <v>258</v>
      </c>
      <c r="B133" s="37" t="s">
        <v>186</v>
      </c>
      <c r="C133" s="40"/>
      <c r="D133" s="40"/>
      <c r="E133" s="40"/>
      <c r="F133" s="40"/>
      <c r="G133" s="41">
        <f t="shared" si="2"/>
        <v>0</v>
      </c>
      <c r="H133" s="41"/>
      <c r="I133" s="41"/>
    </row>
    <row r="134" spans="1:9" ht="22.5" x14ac:dyDescent="0.25">
      <c r="A134" s="113" t="s">
        <v>259</v>
      </c>
      <c r="B134" s="37" t="s">
        <v>187</v>
      </c>
      <c r="C134" s="40"/>
      <c r="D134" s="40"/>
      <c r="E134" s="40"/>
      <c r="F134" s="40"/>
      <c r="G134" s="41">
        <f t="shared" si="2"/>
        <v>0</v>
      </c>
      <c r="H134" s="41"/>
      <c r="I134" s="41"/>
    </row>
    <row r="135" spans="1:9" x14ac:dyDescent="0.25">
      <c r="A135" s="113" t="s">
        <v>260</v>
      </c>
      <c r="B135" s="37" t="s">
        <v>188</v>
      </c>
      <c r="C135" s="40"/>
      <c r="D135" s="40"/>
      <c r="E135" s="40"/>
      <c r="F135" s="40"/>
      <c r="G135" s="41">
        <f t="shared" si="2"/>
        <v>0</v>
      </c>
      <c r="H135" s="41"/>
      <c r="I135" s="41"/>
    </row>
    <row r="136" spans="1:9" x14ac:dyDescent="0.25">
      <c r="A136" s="102" t="s">
        <v>53</v>
      </c>
      <c r="B136" s="71" t="s">
        <v>149</v>
      </c>
      <c r="C136" s="73"/>
      <c r="D136" s="73"/>
      <c r="E136" s="73"/>
      <c r="F136" s="73"/>
      <c r="G136" s="41">
        <f t="shared" si="2"/>
        <v>0</v>
      </c>
      <c r="H136" s="41"/>
      <c r="I136" s="41"/>
    </row>
    <row r="137" spans="1:9" x14ac:dyDescent="0.25">
      <c r="A137" s="113" t="s">
        <v>268</v>
      </c>
      <c r="B137" s="37" t="s">
        <v>150</v>
      </c>
      <c r="C137" s="40"/>
      <c r="D137" s="40"/>
      <c r="E137" s="40"/>
      <c r="F137" s="40"/>
      <c r="G137" s="41">
        <f t="shared" si="2"/>
        <v>0</v>
      </c>
      <c r="H137" s="41"/>
      <c r="I137" s="41"/>
    </row>
    <row r="138" spans="1:9" x14ac:dyDescent="0.25">
      <c r="A138" s="113" t="s">
        <v>269</v>
      </c>
      <c r="B138" s="37" t="s">
        <v>151</v>
      </c>
      <c r="C138" s="40"/>
      <c r="D138" s="40"/>
      <c r="E138" s="40"/>
      <c r="F138" s="40"/>
      <c r="G138" s="41">
        <f t="shared" si="2"/>
        <v>0</v>
      </c>
      <c r="H138" s="41"/>
      <c r="I138" s="41"/>
    </row>
    <row r="139" spans="1:9" x14ac:dyDescent="0.25">
      <c r="A139" s="113" t="s">
        <v>270</v>
      </c>
      <c r="B139" s="37" t="s">
        <v>152</v>
      </c>
      <c r="C139" s="40"/>
      <c r="D139" s="40"/>
      <c r="E139" s="40"/>
      <c r="F139" s="40"/>
      <c r="G139" s="41">
        <f t="shared" si="2"/>
        <v>0</v>
      </c>
      <c r="H139" s="41"/>
      <c r="I139" s="41"/>
    </row>
    <row r="140" spans="1:9" x14ac:dyDescent="0.25">
      <c r="A140" s="113" t="s">
        <v>271</v>
      </c>
      <c r="B140" s="37" t="s">
        <v>153</v>
      </c>
      <c r="C140" s="40"/>
      <c r="D140" s="40"/>
      <c r="E140" s="40"/>
      <c r="F140" s="40"/>
      <c r="G140" s="41">
        <f t="shared" si="2"/>
        <v>0</v>
      </c>
      <c r="H140" s="41"/>
      <c r="I140" s="41"/>
    </row>
    <row r="141" spans="1:9" x14ac:dyDescent="0.25">
      <c r="A141" s="102" t="s">
        <v>154</v>
      </c>
      <c r="B141" s="71" t="s">
        <v>155</v>
      </c>
      <c r="C141" s="73"/>
      <c r="D141" s="73"/>
      <c r="E141" s="73"/>
      <c r="F141" s="73"/>
      <c r="G141" s="41">
        <f t="shared" si="2"/>
        <v>0</v>
      </c>
      <c r="H141" s="41"/>
      <c r="I141" s="41"/>
    </row>
    <row r="142" spans="1:9" x14ac:dyDescent="0.25">
      <c r="A142" s="113" t="s">
        <v>273</v>
      </c>
      <c r="B142" s="37" t="s">
        <v>156</v>
      </c>
      <c r="C142" s="40"/>
      <c r="D142" s="40"/>
      <c r="E142" s="40"/>
      <c r="F142" s="40"/>
      <c r="G142" s="41">
        <f t="shared" si="2"/>
        <v>0</v>
      </c>
      <c r="H142" s="41"/>
      <c r="I142" s="41"/>
    </row>
    <row r="143" spans="1:9" x14ac:dyDescent="0.25">
      <c r="A143" s="113" t="s">
        <v>274</v>
      </c>
      <c r="B143" s="37" t="s">
        <v>157</v>
      </c>
      <c r="C143" s="40"/>
      <c r="D143" s="40"/>
      <c r="E143" s="40"/>
      <c r="F143" s="40"/>
      <c r="G143" s="41">
        <f t="shared" si="2"/>
        <v>0</v>
      </c>
      <c r="H143" s="41"/>
      <c r="I143" s="41"/>
    </row>
    <row r="144" spans="1:9" x14ac:dyDescent="0.25">
      <c r="A144" s="113" t="s">
        <v>275</v>
      </c>
      <c r="B144" s="37" t="s">
        <v>158</v>
      </c>
      <c r="C144" s="40"/>
      <c r="D144" s="40"/>
      <c r="E144" s="40"/>
      <c r="F144" s="40"/>
      <c r="G144" s="41">
        <f t="shared" si="2"/>
        <v>0</v>
      </c>
      <c r="H144" s="41"/>
      <c r="I144" s="41"/>
    </row>
    <row r="145" spans="1:9" x14ac:dyDescent="0.25">
      <c r="A145" s="113" t="s">
        <v>276</v>
      </c>
      <c r="B145" s="37" t="s">
        <v>159</v>
      </c>
      <c r="C145" s="40"/>
      <c r="D145" s="40"/>
      <c r="E145" s="40"/>
      <c r="F145" s="40"/>
      <c r="G145" s="41">
        <f t="shared" si="2"/>
        <v>0</v>
      </c>
      <c r="H145" s="41"/>
      <c r="I145" s="41"/>
    </row>
    <row r="146" spans="1:9" x14ac:dyDescent="0.25">
      <c r="A146" s="102" t="s">
        <v>66</v>
      </c>
      <c r="B146" s="71" t="s">
        <v>160</v>
      </c>
      <c r="C146" s="73"/>
      <c r="D146" s="73"/>
      <c r="E146" s="73"/>
      <c r="F146" s="73"/>
      <c r="G146" s="41">
        <f t="shared" si="2"/>
        <v>0</v>
      </c>
      <c r="H146" s="41"/>
      <c r="I146" s="41"/>
    </row>
    <row r="147" spans="1:9" x14ac:dyDescent="0.25">
      <c r="A147" s="113" t="s">
        <v>277</v>
      </c>
      <c r="B147" s="37" t="s">
        <v>189</v>
      </c>
      <c r="C147" s="40"/>
      <c r="D147" s="40"/>
      <c r="E147" s="40"/>
      <c r="F147" s="40"/>
      <c r="G147" s="41">
        <f t="shared" si="2"/>
        <v>0</v>
      </c>
      <c r="H147" s="41"/>
      <c r="I147" s="41"/>
    </row>
    <row r="148" spans="1:9" x14ac:dyDescent="0.25">
      <c r="A148" s="113" t="s">
        <v>278</v>
      </c>
      <c r="B148" s="37" t="s">
        <v>190</v>
      </c>
      <c r="C148" s="40"/>
      <c r="D148" s="40"/>
      <c r="E148" s="40"/>
      <c r="F148" s="40"/>
      <c r="G148" s="41">
        <f t="shared" si="2"/>
        <v>0</v>
      </c>
      <c r="H148" s="41"/>
      <c r="I148" s="41"/>
    </row>
    <row r="149" spans="1:9" x14ac:dyDescent="0.25">
      <c r="A149" s="113" t="s">
        <v>279</v>
      </c>
      <c r="B149" s="37" t="s">
        <v>191</v>
      </c>
      <c r="C149" s="40"/>
      <c r="D149" s="40"/>
      <c r="E149" s="40"/>
      <c r="F149" s="40"/>
      <c r="G149" s="41">
        <f t="shared" si="2"/>
        <v>0</v>
      </c>
      <c r="H149" s="41"/>
      <c r="I149" s="41"/>
    </row>
    <row r="150" spans="1:9" x14ac:dyDescent="0.25">
      <c r="A150" s="113" t="s">
        <v>280</v>
      </c>
      <c r="B150" s="37" t="s">
        <v>192</v>
      </c>
      <c r="C150" s="40"/>
      <c r="D150" s="40"/>
      <c r="E150" s="40"/>
      <c r="F150" s="40"/>
      <c r="G150" s="41">
        <f t="shared" si="2"/>
        <v>0</v>
      </c>
      <c r="H150" s="41"/>
      <c r="I150" s="41"/>
    </row>
    <row r="151" spans="1:9" x14ac:dyDescent="0.25">
      <c r="A151" s="102" t="s">
        <v>72</v>
      </c>
      <c r="B151" s="71" t="s">
        <v>165</v>
      </c>
      <c r="C151" s="73"/>
      <c r="D151" s="73"/>
      <c r="E151" s="73"/>
      <c r="F151" s="73"/>
      <c r="G151" s="41">
        <f t="shared" si="2"/>
        <v>0</v>
      </c>
      <c r="H151" s="41"/>
      <c r="I151" s="41"/>
    </row>
    <row r="152" spans="1:9" x14ac:dyDescent="0.25">
      <c r="A152" s="102" t="s">
        <v>166</v>
      </c>
      <c r="B152" s="71" t="s">
        <v>167</v>
      </c>
      <c r="C152" s="38">
        <v>295746520</v>
      </c>
      <c r="D152" s="73"/>
      <c r="E152" s="73"/>
      <c r="F152" s="38">
        <v>295746520</v>
      </c>
      <c r="G152" s="75">
        <f>+G131+G151</f>
        <v>295746520</v>
      </c>
      <c r="H152" s="75">
        <f>+H131+H151</f>
        <v>298659154</v>
      </c>
      <c r="I152" s="75">
        <f>+I131+I151</f>
        <v>295662586</v>
      </c>
    </row>
    <row r="153" spans="1:9" x14ac:dyDescent="0.25">
      <c r="A153" s="87"/>
      <c r="B153" s="87"/>
      <c r="C153" s="87"/>
      <c r="D153" s="87"/>
      <c r="E153" s="87"/>
      <c r="F153" s="87"/>
      <c r="G153" s="41"/>
      <c r="H153" s="41">
        <f>+H90-H152</f>
        <v>0</v>
      </c>
      <c r="I153" s="41"/>
    </row>
    <row r="154" spans="1:9" x14ac:dyDescent="0.25">
      <c r="A154" s="205" t="s">
        <v>196</v>
      </c>
      <c r="B154" s="205"/>
      <c r="C154" s="206">
        <v>57</v>
      </c>
      <c r="D154" s="206"/>
      <c r="E154" s="206"/>
      <c r="F154" s="206"/>
      <c r="G154" s="41"/>
      <c r="H154" s="41"/>
      <c r="I154" s="41"/>
    </row>
    <row r="155" spans="1:9" x14ac:dyDescent="0.25">
      <c r="A155" s="205" t="s">
        <v>197</v>
      </c>
      <c r="B155" s="205"/>
      <c r="C155" s="206">
        <v>0</v>
      </c>
      <c r="D155" s="206"/>
      <c r="E155" s="206"/>
      <c r="F155" s="206"/>
      <c r="G155" s="41"/>
      <c r="H155" s="41"/>
      <c r="I155" s="41"/>
    </row>
    <row r="156" spans="1:9" ht="15.75" x14ac:dyDescent="0.25">
      <c r="A156" s="94"/>
    </row>
    <row r="158" spans="1:9" ht="15.75" x14ac:dyDescent="0.25">
      <c r="A158" s="94"/>
      <c r="C158" s="95"/>
    </row>
    <row r="159" spans="1:9" x14ac:dyDescent="0.25">
      <c r="C159" s="95"/>
    </row>
    <row r="160" spans="1:9" x14ac:dyDescent="0.25">
      <c r="C160" s="95"/>
    </row>
    <row r="161" spans="3:3" x14ac:dyDescent="0.25">
      <c r="C161" s="95"/>
    </row>
    <row r="162" spans="3:3" x14ac:dyDescent="0.25">
      <c r="C162" s="95"/>
    </row>
  </sheetData>
  <mergeCells count="21">
    <mergeCell ref="I94:I95"/>
    <mergeCell ref="B2:I2"/>
    <mergeCell ref="B3:I3"/>
    <mergeCell ref="A1:F1"/>
    <mergeCell ref="A5:A6"/>
    <mergeCell ref="B5:B6"/>
    <mergeCell ref="C5:F5"/>
    <mergeCell ref="G5:G6"/>
    <mergeCell ref="H5:H6"/>
    <mergeCell ref="G94:G95"/>
    <mergeCell ref="H94:H95"/>
    <mergeCell ref="A8:F8"/>
    <mergeCell ref="I5:I6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71" orientation="portrait" r:id="rId1"/>
  <rowBreaks count="1" manualBreakCount="1">
    <brk id="92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view="pageBreakPreview" topLeftCell="A127" zoomScale="60" zoomScaleNormal="100" workbookViewId="0">
      <selection activeCell="C1" sqref="C1:E1048576"/>
    </sheetView>
  </sheetViews>
  <sheetFormatPr defaultRowHeight="15" x14ac:dyDescent="0.25"/>
  <cols>
    <col min="1" max="1" width="8.7109375" style="65" bestFit="1" customWidth="1"/>
    <col min="2" max="2" width="42.5703125" style="65" bestFit="1" customWidth="1"/>
    <col min="3" max="3" width="10" style="65" hidden="1" customWidth="1"/>
    <col min="4" max="4" width="12.140625" style="65" hidden="1" customWidth="1"/>
    <col min="5" max="5" width="9.7109375" style="65" hidden="1" customWidth="1"/>
    <col min="6" max="6" width="11.28515625" style="65" customWidth="1"/>
    <col min="7" max="7" width="13.85546875" style="65" customWidth="1"/>
    <col min="8" max="9" width="14.85546875" style="79" customWidth="1"/>
    <col min="10" max="16384" width="9.140625" style="65"/>
  </cols>
  <sheetData>
    <row r="1" spans="1:9" x14ac:dyDescent="0.25">
      <c r="B1" s="65" t="s">
        <v>322</v>
      </c>
    </row>
    <row r="2" spans="1:9" x14ac:dyDescent="0.25">
      <c r="A2" s="68" t="s">
        <v>170</v>
      </c>
      <c r="B2" s="196" t="s">
        <v>203</v>
      </c>
      <c r="C2" s="196"/>
      <c r="D2" s="196"/>
      <c r="E2" s="196"/>
      <c r="F2" s="196"/>
      <c r="G2" s="196"/>
      <c r="H2" s="196"/>
      <c r="I2" s="196"/>
    </row>
    <row r="3" spans="1:9" ht="21" x14ac:dyDescent="0.25">
      <c r="A3" s="68" t="s">
        <v>174</v>
      </c>
      <c r="B3" s="196" t="s">
        <v>175</v>
      </c>
      <c r="C3" s="196"/>
      <c r="D3" s="196"/>
      <c r="E3" s="196"/>
      <c r="F3" s="196"/>
      <c r="G3" s="196"/>
      <c r="H3" s="196"/>
      <c r="I3" s="196"/>
    </row>
    <row r="4" spans="1:9" x14ac:dyDescent="0.25">
      <c r="A4" s="208" t="s">
        <v>208</v>
      </c>
      <c r="B4" s="209"/>
      <c r="C4" s="209"/>
      <c r="D4" s="209"/>
      <c r="E4" s="209"/>
      <c r="F4" s="209"/>
      <c r="G4" s="210"/>
      <c r="H4" s="66" t="s">
        <v>2</v>
      </c>
      <c r="I4" s="66"/>
    </row>
    <row r="5" spans="1:9" x14ac:dyDescent="0.25">
      <c r="A5" s="187" t="s">
        <v>176</v>
      </c>
      <c r="B5" s="187" t="s">
        <v>177</v>
      </c>
      <c r="C5" s="196" t="s">
        <v>4</v>
      </c>
      <c r="D5" s="196"/>
      <c r="E5" s="196"/>
      <c r="F5" s="196"/>
      <c r="G5" s="91"/>
      <c r="H5" s="41"/>
      <c r="I5" s="140"/>
    </row>
    <row r="6" spans="1:9" ht="41.25" customHeight="1" x14ac:dyDescent="0.25">
      <c r="A6" s="187"/>
      <c r="B6" s="187"/>
      <c r="C6" s="68" t="s">
        <v>5</v>
      </c>
      <c r="D6" s="68" t="s">
        <v>6</v>
      </c>
      <c r="E6" s="68" t="s">
        <v>7</v>
      </c>
      <c r="F6" s="69" t="s">
        <v>8</v>
      </c>
      <c r="G6" s="5" t="s">
        <v>317</v>
      </c>
      <c r="H6" s="5" t="s">
        <v>323</v>
      </c>
      <c r="I6" s="141" t="s">
        <v>326</v>
      </c>
    </row>
    <row r="7" spans="1:9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4">
        <v>7</v>
      </c>
      <c r="H7" s="4">
        <v>8</v>
      </c>
      <c r="I7" s="129">
        <v>9</v>
      </c>
    </row>
    <row r="8" spans="1:9" x14ac:dyDescent="0.25">
      <c r="A8" s="187" t="s">
        <v>168</v>
      </c>
      <c r="B8" s="187"/>
      <c r="C8" s="187"/>
      <c r="D8" s="187"/>
      <c r="E8" s="187"/>
      <c r="F8" s="187"/>
      <c r="G8" s="69"/>
      <c r="H8" s="41"/>
      <c r="I8" s="41"/>
    </row>
    <row r="9" spans="1:9" x14ac:dyDescent="0.25">
      <c r="A9" s="122" t="s">
        <v>9</v>
      </c>
      <c r="B9" s="71" t="s">
        <v>10</v>
      </c>
      <c r="C9" s="73"/>
      <c r="D9" s="73"/>
      <c r="E9" s="73"/>
      <c r="F9" s="73"/>
      <c r="G9" s="73"/>
      <c r="H9" s="41"/>
      <c r="I9" s="41"/>
    </row>
    <row r="10" spans="1:9" x14ac:dyDescent="0.25">
      <c r="A10" s="123" t="s">
        <v>234</v>
      </c>
      <c r="B10" s="37" t="s">
        <v>11</v>
      </c>
      <c r="C10" s="40"/>
      <c r="D10" s="40"/>
      <c r="E10" s="40"/>
      <c r="F10" s="40"/>
      <c r="G10" s="40"/>
      <c r="H10" s="41"/>
      <c r="I10" s="41"/>
    </row>
    <row r="11" spans="1:9" x14ac:dyDescent="0.25">
      <c r="A11" s="123" t="s">
        <v>295</v>
      </c>
      <c r="B11" s="37" t="s">
        <v>12</v>
      </c>
      <c r="C11" s="40"/>
      <c r="D11" s="40"/>
      <c r="E11" s="40"/>
      <c r="F11" s="40"/>
      <c r="G11" s="40"/>
      <c r="H11" s="41"/>
      <c r="I11" s="41"/>
    </row>
    <row r="12" spans="1:9" ht="22.5" x14ac:dyDescent="0.25">
      <c r="A12" s="123" t="s">
        <v>235</v>
      </c>
      <c r="B12" s="37" t="s">
        <v>13</v>
      </c>
      <c r="C12" s="40"/>
      <c r="D12" s="40"/>
      <c r="E12" s="40"/>
      <c r="F12" s="40"/>
      <c r="G12" s="40"/>
      <c r="H12" s="41"/>
      <c r="I12" s="41"/>
    </row>
    <row r="13" spans="1:9" x14ac:dyDescent="0.25">
      <c r="A13" s="123" t="s">
        <v>236</v>
      </c>
      <c r="B13" s="37" t="s">
        <v>14</v>
      </c>
      <c r="C13" s="40"/>
      <c r="D13" s="40"/>
      <c r="E13" s="40"/>
      <c r="F13" s="40"/>
      <c r="G13" s="40"/>
      <c r="H13" s="41"/>
      <c r="I13" s="41"/>
    </row>
    <row r="14" spans="1:9" x14ac:dyDescent="0.25">
      <c r="A14" s="123" t="s">
        <v>237</v>
      </c>
      <c r="B14" s="37" t="s">
        <v>15</v>
      </c>
      <c r="C14" s="40"/>
      <c r="D14" s="40"/>
      <c r="E14" s="40"/>
      <c r="F14" s="40"/>
      <c r="G14" s="40"/>
      <c r="H14" s="41"/>
      <c r="I14" s="41"/>
    </row>
    <row r="15" spans="1:9" x14ac:dyDescent="0.25">
      <c r="A15" s="123" t="s">
        <v>238</v>
      </c>
      <c r="B15" s="37" t="s">
        <v>16</v>
      </c>
      <c r="C15" s="40"/>
      <c r="D15" s="40"/>
      <c r="E15" s="40"/>
      <c r="F15" s="40"/>
      <c r="G15" s="40"/>
      <c r="H15" s="41"/>
      <c r="I15" s="41"/>
    </row>
    <row r="16" spans="1:9" x14ac:dyDescent="0.25">
      <c r="A16" s="123"/>
      <c r="B16" s="37"/>
      <c r="C16" s="40"/>
      <c r="D16" s="40"/>
      <c r="E16" s="40"/>
      <c r="F16" s="40"/>
      <c r="G16" s="40"/>
      <c r="H16" s="41"/>
      <c r="I16" s="41"/>
    </row>
    <row r="17" spans="1:9" ht="21" x14ac:dyDescent="0.25">
      <c r="A17" s="122" t="s">
        <v>17</v>
      </c>
      <c r="B17" s="71" t="s">
        <v>18</v>
      </c>
      <c r="C17" s="38">
        <v>12775025</v>
      </c>
      <c r="D17" s="73"/>
      <c r="E17" s="73"/>
      <c r="F17" s="38">
        <v>12775025</v>
      </c>
      <c r="G17" s="38">
        <f>+G22</f>
        <v>12775025</v>
      </c>
      <c r="H17" s="38">
        <f t="shared" ref="H17" si="0">+H22</f>
        <v>0</v>
      </c>
      <c r="I17" s="38">
        <f t="shared" ref="I17" si="1">+I22</f>
        <v>0</v>
      </c>
    </row>
    <row r="18" spans="1:9" x14ac:dyDescent="0.25">
      <c r="A18" s="123" t="s">
        <v>240</v>
      </c>
      <c r="B18" s="37" t="s">
        <v>19</v>
      </c>
      <c r="C18" s="40"/>
      <c r="D18" s="40"/>
      <c r="E18" s="40"/>
      <c r="F18" s="40"/>
      <c r="G18" s="40"/>
      <c r="H18" s="41"/>
      <c r="I18" s="41"/>
    </row>
    <row r="19" spans="1:9" x14ac:dyDescent="0.25">
      <c r="A19" s="123" t="s">
        <v>241</v>
      </c>
      <c r="B19" s="37" t="s">
        <v>20</v>
      </c>
      <c r="C19" s="40"/>
      <c r="D19" s="40"/>
      <c r="E19" s="40"/>
      <c r="F19" s="40"/>
      <c r="G19" s="40"/>
      <c r="H19" s="41"/>
      <c r="I19" s="41"/>
    </row>
    <row r="20" spans="1:9" ht="22.5" x14ac:dyDescent="0.25">
      <c r="A20" s="123" t="s">
        <v>242</v>
      </c>
      <c r="B20" s="37" t="s">
        <v>178</v>
      </c>
      <c r="C20" s="40"/>
      <c r="D20" s="40"/>
      <c r="E20" s="40"/>
      <c r="F20" s="40"/>
      <c r="G20" s="40"/>
      <c r="H20" s="41"/>
      <c r="I20" s="41"/>
    </row>
    <row r="21" spans="1:9" ht="22.5" x14ac:dyDescent="0.25">
      <c r="A21" s="123" t="s">
        <v>243</v>
      </c>
      <c r="B21" s="37" t="s">
        <v>179</v>
      </c>
      <c r="C21" s="40"/>
      <c r="D21" s="40"/>
      <c r="E21" s="40"/>
      <c r="F21" s="40"/>
      <c r="G21" s="40"/>
      <c r="H21" s="41"/>
      <c r="I21" s="41"/>
    </row>
    <row r="22" spans="1:9" x14ac:dyDescent="0.25">
      <c r="A22" s="123" t="s">
        <v>244</v>
      </c>
      <c r="B22" s="37" t="s">
        <v>23</v>
      </c>
      <c r="C22" s="76">
        <v>12775025</v>
      </c>
      <c r="D22" s="40"/>
      <c r="E22" s="40"/>
      <c r="F22" s="76">
        <v>12775025</v>
      </c>
      <c r="G22" s="76">
        <f>+F22</f>
        <v>12775025</v>
      </c>
      <c r="H22" s="41">
        <v>0</v>
      </c>
      <c r="I22" s="41">
        <v>0</v>
      </c>
    </row>
    <row r="23" spans="1:9" x14ac:dyDescent="0.25">
      <c r="A23" s="123" t="s">
        <v>245</v>
      </c>
      <c r="B23" s="37" t="s">
        <v>24</v>
      </c>
      <c r="C23" s="40"/>
      <c r="D23" s="40"/>
      <c r="E23" s="40"/>
      <c r="F23" s="40"/>
      <c r="G23" s="40"/>
      <c r="H23" s="41"/>
      <c r="I23" s="41"/>
    </row>
    <row r="24" spans="1:9" ht="21" x14ac:dyDescent="0.25">
      <c r="A24" s="122" t="s">
        <v>25</v>
      </c>
      <c r="B24" s="71" t="s">
        <v>26</v>
      </c>
      <c r="C24" s="73"/>
      <c r="D24" s="73"/>
      <c r="E24" s="73"/>
      <c r="F24" s="73"/>
      <c r="G24" s="73"/>
      <c r="H24" s="41"/>
      <c r="I24" s="41"/>
    </row>
    <row r="25" spans="1:9" x14ac:dyDescent="0.25">
      <c r="A25" s="123" t="s">
        <v>246</v>
      </c>
      <c r="B25" s="37" t="s">
        <v>27</v>
      </c>
      <c r="C25" s="40"/>
      <c r="D25" s="40"/>
      <c r="E25" s="40"/>
      <c r="F25" s="40"/>
      <c r="G25" s="40"/>
      <c r="H25" s="41"/>
      <c r="I25" s="41"/>
    </row>
    <row r="26" spans="1:9" ht="22.5" x14ac:dyDescent="0.25">
      <c r="A26" s="123" t="s">
        <v>247</v>
      </c>
      <c r="B26" s="37" t="s">
        <v>28</v>
      </c>
      <c r="C26" s="40"/>
      <c r="D26" s="40"/>
      <c r="E26" s="40"/>
      <c r="F26" s="40"/>
      <c r="G26" s="40"/>
      <c r="H26" s="41"/>
      <c r="I26" s="41"/>
    </row>
    <row r="27" spans="1:9" ht="22.5" x14ac:dyDescent="0.25">
      <c r="A27" s="123" t="s">
        <v>248</v>
      </c>
      <c r="B27" s="37" t="s">
        <v>180</v>
      </c>
      <c r="C27" s="40"/>
      <c r="D27" s="40"/>
      <c r="E27" s="40"/>
      <c r="F27" s="40"/>
      <c r="G27" s="40"/>
      <c r="H27" s="41"/>
      <c r="I27" s="41"/>
    </row>
    <row r="28" spans="1:9" ht="22.5" x14ac:dyDescent="0.25">
      <c r="A28" s="123" t="s">
        <v>249</v>
      </c>
      <c r="B28" s="37" t="s">
        <v>181</v>
      </c>
      <c r="C28" s="40"/>
      <c r="D28" s="40"/>
      <c r="E28" s="40"/>
      <c r="F28" s="40"/>
      <c r="G28" s="40"/>
      <c r="H28" s="41"/>
      <c r="I28" s="41"/>
    </row>
    <row r="29" spans="1:9" x14ac:dyDescent="0.25">
      <c r="A29" s="123" t="s">
        <v>250</v>
      </c>
      <c r="B29" s="37" t="s">
        <v>31</v>
      </c>
      <c r="C29" s="40"/>
      <c r="D29" s="40"/>
      <c r="E29" s="40"/>
      <c r="F29" s="40"/>
      <c r="G29" s="40"/>
      <c r="H29" s="41"/>
      <c r="I29" s="41"/>
    </row>
    <row r="30" spans="1:9" x14ac:dyDescent="0.25">
      <c r="A30" s="123" t="s">
        <v>251</v>
      </c>
      <c r="B30" s="37" t="s">
        <v>32</v>
      </c>
      <c r="C30" s="40"/>
      <c r="D30" s="40"/>
      <c r="E30" s="40"/>
      <c r="F30" s="40"/>
      <c r="G30" s="40"/>
      <c r="H30" s="41"/>
      <c r="I30" s="41"/>
    </row>
    <row r="31" spans="1:9" x14ac:dyDescent="0.25">
      <c r="A31" s="122" t="s">
        <v>33</v>
      </c>
      <c r="B31" s="71" t="s">
        <v>34</v>
      </c>
      <c r="C31" s="73"/>
      <c r="D31" s="73"/>
      <c r="E31" s="73"/>
      <c r="F31" s="73"/>
      <c r="G31" s="73"/>
      <c r="H31" s="41"/>
      <c r="I31" s="41"/>
    </row>
    <row r="32" spans="1:9" x14ac:dyDescent="0.25">
      <c r="A32" s="123" t="s">
        <v>252</v>
      </c>
      <c r="B32" s="37" t="s">
        <v>35</v>
      </c>
      <c r="C32" s="40"/>
      <c r="D32" s="40"/>
      <c r="E32" s="40"/>
      <c r="F32" s="40"/>
      <c r="G32" s="40"/>
      <c r="H32" s="41"/>
      <c r="I32" s="41"/>
    </row>
    <row r="33" spans="1:9" x14ac:dyDescent="0.25">
      <c r="A33" s="123" t="s">
        <v>253</v>
      </c>
      <c r="B33" s="37" t="s">
        <v>36</v>
      </c>
      <c r="C33" s="40"/>
      <c r="D33" s="40"/>
      <c r="E33" s="40"/>
      <c r="F33" s="40"/>
      <c r="G33" s="40"/>
      <c r="H33" s="41"/>
      <c r="I33" s="41"/>
    </row>
    <row r="34" spans="1:9" x14ac:dyDescent="0.25">
      <c r="A34" s="123" t="s">
        <v>254</v>
      </c>
      <c r="B34" s="37" t="s">
        <v>37</v>
      </c>
      <c r="C34" s="40"/>
      <c r="D34" s="40"/>
      <c r="E34" s="40"/>
      <c r="F34" s="40"/>
      <c r="G34" s="40"/>
      <c r="H34" s="41"/>
      <c r="I34" s="41"/>
    </row>
    <row r="35" spans="1:9" x14ac:dyDescent="0.25">
      <c r="A35" s="123" t="s">
        <v>255</v>
      </c>
      <c r="B35" s="37" t="s">
        <v>38</v>
      </c>
      <c r="C35" s="40"/>
      <c r="D35" s="40"/>
      <c r="E35" s="40"/>
      <c r="F35" s="40"/>
      <c r="G35" s="40"/>
      <c r="H35" s="41"/>
      <c r="I35" s="41"/>
    </row>
    <row r="36" spans="1:9" x14ac:dyDescent="0.25">
      <c r="A36" s="123" t="s">
        <v>256</v>
      </c>
      <c r="B36" s="37" t="s">
        <v>39</v>
      </c>
      <c r="C36" s="40"/>
      <c r="D36" s="40"/>
      <c r="E36" s="40"/>
      <c r="F36" s="40"/>
      <c r="G36" s="40"/>
      <c r="H36" s="41"/>
      <c r="I36" s="41"/>
    </row>
    <row r="37" spans="1:9" x14ac:dyDescent="0.25">
      <c r="A37" s="123" t="s">
        <v>257</v>
      </c>
      <c r="B37" s="37" t="s">
        <v>40</v>
      </c>
      <c r="C37" s="40"/>
      <c r="D37" s="40"/>
      <c r="E37" s="40"/>
      <c r="F37" s="40"/>
      <c r="G37" s="40"/>
      <c r="H37" s="41"/>
      <c r="I37" s="41"/>
    </row>
    <row r="38" spans="1:9" x14ac:dyDescent="0.25">
      <c r="A38" s="122" t="s">
        <v>41</v>
      </c>
      <c r="B38" s="71" t="s">
        <v>42</v>
      </c>
      <c r="C38" s="38">
        <v>200000</v>
      </c>
      <c r="D38" s="73"/>
      <c r="E38" s="73"/>
      <c r="F38" s="38">
        <v>200000</v>
      </c>
      <c r="G38" s="38">
        <f>+G40</f>
        <v>200000</v>
      </c>
      <c r="H38" s="75">
        <f t="shared" ref="H38" si="2">SUM(H39:H48)</f>
        <v>200026</v>
      </c>
      <c r="I38" s="75">
        <f t="shared" ref="I38" si="3">SUM(I39:I48)</f>
        <v>152733</v>
      </c>
    </row>
    <row r="39" spans="1:9" x14ac:dyDescent="0.25">
      <c r="A39" s="123" t="s">
        <v>258</v>
      </c>
      <c r="B39" s="37" t="s">
        <v>43</v>
      </c>
      <c r="C39" s="40"/>
      <c r="D39" s="40"/>
      <c r="E39" s="40"/>
      <c r="F39" s="40"/>
      <c r="G39" s="40"/>
      <c r="H39" s="41"/>
      <c r="I39" s="41"/>
    </row>
    <row r="40" spans="1:9" x14ac:dyDescent="0.25">
      <c r="A40" s="123" t="s">
        <v>259</v>
      </c>
      <c r="B40" s="37" t="s">
        <v>44</v>
      </c>
      <c r="C40" s="76">
        <v>200000</v>
      </c>
      <c r="D40" s="40"/>
      <c r="E40" s="40"/>
      <c r="F40" s="76">
        <v>200000</v>
      </c>
      <c r="G40" s="76">
        <f>+F40</f>
        <v>200000</v>
      </c>
      <c r="H40" s="41">
        <v>200000</v>
      </c>
      <c r="I40" s="41">
        <v>148100</v>
      </c>
    </row>
    <row r="41" spans="1:9" x14ac:dyDescent="0.25">
      <c r="A41" s="123" t="s">
        <v>260</v>
      </c>
      <c r="B41" s="37" t="s">
        <v>45</v>
      </c>
      <c r="C41" s="40"/>
      <c r="D41" s="40"/>
      <c r="E41" s="40"/>
      <c r="F41" s="40"/>
      <c r="G41" s="40"/>
      <c r="H41" s="41"/>
      <c r="I41" s="41"/>
    </row>
    <row r="42" spans="1:9" x14ac:dyDescent="0.25">
      <c r="A42" s="123" t="s">
        <v>261</v>
      </c>
      <c r="B42" s="37" t="s">
        <v>46</v>
      </c>
      <c r="C42" s="40"/>
      <c r="D42" s="40"/>
      <c r="E42" s="40"/>
      <c r="F42" s="40"/>
      <c r="G42" s="40"/>
      <c r="H42" s="41"/>
      <c r="I42" s="41"/>
    </row>
    <row r="43" spans="1:9" x14ac:dyDescent="0.25">
      <c r="A43" s="123" t="s">
        <v>262</v>
      </c>
      <c r="B43" s="37" t="s">
        <v>47</v>
      </c>
      <c r="C43" s="40"/>
      <c r="D43" s="40"/>
      <c r="E43" s="40"/>
      <c r="F43" s="40"/>
      <c r="G43" s="40"/>
      <c r="H43" s="41"/>
      <c r="I43" s="41"/>
    </row>
    <row r="44" spans="1:9" x14ac:dyDescent="0.25">
      <c r="A44" s="123" t="s">
        <v>263</v>
      </c>
      <c r="B44" s="37" t="s">
        <v>48</v>
      </c>
      <c r="C44" s="40"/>
      <c r="D44" s="40"/>
      <c r="E44" s="40"/>
      <c r="F44" s="40"/>
      <c r="G44" s="40"/>
      <c r="H44" s="41"/>
      <c r="I44" s="41"/>
    </row>
    <row r="45" spans="1:9" x14ac:dyDescent="0.25">
      <c r="A45" s="123" t="s">
        <v>264</v>
      </c>
      <c r="B45" s="37" t="s">
        <v>49</v>
      </c>
      <c r="C45" s="40"/>
      <c r="D45" s="40"/>
      <c r="E45" s="40"/>
      <c r="F45" s="40"/>
      <c r="G45" s="40"/>
      <c r="H45" s="41"/>
      <c r="I45" s="41"/>
    </row>
    <row r="46" spans="1:9" x14ac:dyDescent="0.25">
      <c r="A46" s="123" t="s">
        <v>265</v>
      </c>
      <c r="B46" s="37" t="s">
        <v>50</v>
      </c>
      <c r="C46" s="40"/>
      <c r="D46" s="40"/>
      <c r="E46" s="40"/>
      <c r="F46" s="40"/>
      <c r="G46" s="40"/>
      <c r="H46" s="41">
        <v>26</v>
      </c>
      <c r="I46" s="41">
        <v>60</v>
      </c>
    </row>
    <row r="47" spans="1:9" x14ac:dyDescent="0.25">
      <c r="A47" s="123" t="s">
        <v>266</v>
      </c>
      <c r="B47" s="37" t="s">
        <v>51</v>
      </c>
      <c r="C47" s="40"/>
      <c r="D47" s="40"/>
      <c r="E47" s="40"/>
      <c r="F47" s="40"/>
      <c r="G47" s="40"/>
      <c r="H47" s="41"/>
      <c r="I47" s="41"/>
    </row>
    <row r="48" spans="1:9" x14ac:dyDescent="0.25">
      <c r="A48" s="123" t="s">
        <v>267</v>
      </c>
      <c r="B48" s="37" t="s">
        <v>52</v>
      </c>
      <c r="C48" s="40"/>
      <c r="D48" s="40"/>
      <c r="E48" s="40"/>
      <c r="F48" s="40"/>
      <c r="G48" s="40"/>
      <c r="H48" s="41"/>
      <c r="I48" s="41">
        <v>4573</v>
      </c>
    </row>
    <row r="49" spans="1:9" x14ac:dyDescent="0.25">
      <c r="A49" s="122" t="s">
        <v>53</v>
      </c>
      <c r="B49" s="71" t="s">
        <v>54</v>
      </c>
      <c r="C49" s="73"/>
      <c r="D49" s="73"/>
      <c r="E49" s="73"/>
      <c r="F49" s="73"/>
      <c r="G49" s="73"/>
      <c r="H49" s="41"/>
      <c r="I49" s="41"/>
    </row>
    <row r="50" spans="1:9" x14ac:dyDescent="0.25">
      <c r="A50" s="123" t="s">
        <v>268</v>
      </c>
      <c r="B50" s="37" t="s">
        <v>55</v>
      </c>
      <c r="C50" s="40"/>
      <c r="D50" s="40"/>
      <c r="E50" s="40"/>
      <c r="F50" s="40"/>
      <c r="G50" s="40"/>
      <c r="H50" s="41"/>
      <c r="I50" s="41"/>
    </row>
    <row r="51" spans="1:9" x14ac:dyDescent="0.25">
      <c r="A51" s="123" t="s">
        <v>269</v>
      </c>
      <c r="B51" s="37" t="s">
        <v>56</v>
      </c>
      <c r="C51" s="40"/>
      <c r="D51" s="40"/>
      <c r="E51" s="40"/>
      <c r="F51" s="40"/>
      <c r="G51" s="40"/>
      <c r="H51" s="41"/>
      <c r="I51" s="41"/>
    </row>
    <row r="52" spans="1:9" x14ac:dyDescent="0.25">
      <c r="A52" s="123" t="s">
        <v>270</v>
      </c>
      <c r="B52" s="37" t="s">
        <v>57</v>
      </c>
      <c r="C52" s="40"/>
      <c r="D52" s="40"/>
      <c r="E52" s="40"/>
      <c r="F52" s="40"/>
      <c r="G52" s="40"/>
      <c r="H52" s="41"/>
      <c r="I52" s="41"/>
    </row>
    <row r="53" spans="1:9" x14ac:dyDescent="0.25">
      <c r="A53" s="123" t="s">
        <v>271</v>
      </c>
      <c r="B53" s="37" t="s">
        <v>58</v>
      </c>
      <c r="C53" s="40"/>
      <c r="D53" s="40"/>
      <c r="E53" s="40"/>
      <c r="F53" s="40"/>
      <c r="G53" s="40"/>
      <c r="H53" s="41"/>
      <c r="I53" s="41"/>
    </row>
    <row r="54" spans="1:9" x14ac:dyDescent="0.25">
      <c r="A54" s="123" t="s">
        <v>272</v>
      </c>
      <c r="B54" s="37" t="s">
        <v>59</v>
      </c>
      <c r="C54" s="40"/>
      <c r="D54" s="40"/>
      <c r="E54" s="40"/>
      <c r="F54" s="40"/>
      <c r="G54" s="40"/>
      <c r="H54" s="41"/>
      <c r="I54" s="41"/>
    </row>
    <row r="55" spans="1:9" x14ac:dyDescent="0.25">
      <c r="A55" s="122" t="s">
        <v>60</v>
      </c>
      <c r="B55" s="71" t="s">
        <v>61</v>
      </c>
      <c r="C55" s="73"/>
      <c r="D55" s="73"/>
      <c r="E55" s="73"/>
      <c r="F55" s="73"/>
      <c r="G55" s="73"/>
      <c r="H55" s="41"/>
      <c r="I55" s="41"/>
    </row>
    <row r="56" spans="1:9" ht="22.5" x14ac:dyDescent="0.25">
      <c r="A56" s="123" t="s">
        <v>273</v>
      </c>
      <c r="B56" s="37" t="s">
        <v>62</v>
      </c>
      <c r="C56" s="40"/>
      <c r="D56" s="40"/>
      <c r="E56" s="40"/>
      <c r="F56" s="40"/>
      <c r="G56" s="40"/>
      <c r="H56" s="41"/>
      <c r="I56" s="41"/>
    </row>
    <row r="57" spans="1:9" ht="22.5" x14ac:dyDescent="0.25">
      <c r="A57" s="123" t="s">
        <v>274</v>
      </c>
      <c r="B57" s="37" t="s">
        <v>63</v>
      </c>
      <c r="C57" s="40"/>
      <c r="D57" s="40"/>
      <c r="E57" s="40"/>
      <c r="F57" s="40"/>
      <c r="G57" s="40"/>
      <c r="H57" s="41"/>
      <c r="I57" s="41"/>
    </row>
    <row r="58" spans="1:9" x14ac:dyDescent="0.25">
      <c r="A58" s="123" t="s">
        <v>275</v>
      </c>
      <c r="B58" s="37" t="s">
        <v>64</v>
      </c>
      <c r="C58" s="40"/>
      <c r="D58" s="40"/>
      <c r="E58" s="40"/>
      <c r="F58" s="40"/>
      <c r="G58" s="40"/>
      <c r="H58" s="41"/>
      <c r="I58" s="41"/>
    </row>
    <row r="59" spans="1:9" x14ac:dyDescent="0.25">
      <c r="A59" s="123" t="s">
        <v>276</v>
      </c>
      <c r="B59" s="37" t="s">
        <v>65</v>
      </c>
      <c r="C59" s="40"/>
      <c r="D59" s="40"/>
      <c r="E59" s="40"/>
      <c r="F59" s="40"/>
      <c r="G59" s="40"/>
      <c r="H59" s="41"/>
      <c r="I59" s="41"/>
    </row>
    <row r="60" spans="1:9" x14ac:dyDescent="0.25">
      <c r="A60" s="122" t="s">
        <v>66</v>
      </c>
      <c r="B60" s="71" t="s">
        <v>67</v>
      </c>
      <c r="C60" s="73"/>
      <c r="D60" s="73"/>
      <c r="E60" s="73"/>
      <c r="F60" s="73"/>
      <c r="G60" s="73"/>
      <c r="H60" s="41"/>
      <c r="I60" s="41"/>
    </row>
    <row r="61" spans="1:9" ht="22.5" x14ac:dyDescent="0.25">
      <c r="A61" s="123" t="s">
        <v>277</v>
      </c>
      <c r="B61" s="37" t="s">
        <v>68</v>
      </c>
      <c r="C61" s="40"/>
      <c r="D61" s="40"/>
      <c r="E61" s="40"/>
      <c r="F61" s="40"/>
      <c r="G61" s="40"/>
      <c r="H61" s="41"/>
      <c r="I61" s="41"/>
    </row>
    <row r="62" spans="1:9" ht="22.5" x14ac:dyDescent="0.25">
      <c r="A62" s="123" t="s">
        <v>278</v>
      </c>
      <c r="B62" s="37" t="s">
        <v>69</v>
      </c>
      <c r="C62" s="40"/>
      <c r="D62" s="40"/>
      <c r="E62" s="40"/>
      <c r="F62" s="40"/>
      <c r="G62" s="40"/>
      <c r="H62" s="41"/>
      <c r="I62" s="41"/>
    </row>
    <row r="63" spans="1:9" x14ac:dyDescent="0.25">
      <c r="A63" s="123" t="s">
        <v>279</v>
      </c>
      <c r="B63" s="37" t="s">
        <v>70</v>
      </c>
      <c r="C63" s="40"/>
      <c r="D63" s="40"/>
      <c r="E63" s="40"/>
      <c r="F63" s="40"/>
      <c r="G63" s="40"/>
      <c r="H63" s="41"/>
      <c r="I63" s="41"/>
    </row>
    <row r="64" spans="1:9" x14ac:dyDescent="0.25">
      <c r="A64" s="123" t="s">
        <v>280</v>
      </c>
      <c r="B64" s="37" t="s">
        <v>71</v>
      </c>
      <c r="C64" s="40"/>
      <c r="D64" s="40"/>
      <c r="E64" s="40"/>
      <c r="F64" s="40"/>
      <c r="G64" s="40"/>
      <c r="H64" s="41"/>
      <c r="I64" s="41"/>
    </row>
    <row r="65" spans="1:9" x14ac:dyDescent="0.25">
      <c r="A65" s="122" t="s">
        <v>72</v>
      </c>
      <c r="B65" s="71" t="s">
        <v>73</v>
      </c>
      <c r="C65" s="38">
        <v>12975025</v>
      </c>
      <c r="D65" s="73"/>
      <c r="E65" s="73"/>
      <c r="F65" s="38">
        <v>12975025</v>
      </c>
      <c r="G65" s="38">
        <f>+G17+G38</f>
        <v>12975025</v>
      </c>
      <c r="H65" s="38">
        <f t="shared" ref="H65" si="4">+H38</f>
        <v>200026</v>
      </c>
      <c r="I65" s="38">
        <f t="shared" ref="I65" si="5">+I38</f>
        <v>152733</v>
      </c>
    </row>
    <row r="66" spans="1:9" ht="21" x14ac:dyDescent="0.25">
      <c r="A66" s="122" t="s">
        <v>182</v>
      </c>
      <c r="B66" s="71" t="s">
        <v>75</v>
      </c>
      <c r="C66" s="73"/>
      <c r="D66" s="73"/>
      <c r="E66" s="73"/>
      <c r="F66" s="73"/>
      <c r="G66" s="73"/>
      <c r="H66" s="41"/>
      <c r="I66" s="41"/>
    </row>
    <row r="67" spans="1:9" x14ac:dyDescent="0.25">
      <c r="A67" s="123" t="s">
        <v>321</v>
      </c>
      <c r="B67" s="37" t="s">
        <v>76</v>
      </c>
      <c r="C67" s="40"/>
      <c r="D67" s="40"/>
      <c r="E67" s="40"/>
      <c r="F67" s="40"/>
      <c r="G67" s="40"/>
      <c r="H67" s="41"/>
      <c r="I67" s="41"/>
    </row>
    <row r="68" spans="1:9" ht="22.5" x14ac:dyDescent="0.25">
      <c r="A68" s="123" t="s">
        <v>282</v>
      </c>
      <c r="B68" s="37" t="s">
        <v>77</v>
      </c>
      <c r="C68" s="40"/>
      <c r="D68" s="40"/>
      <c r="E68" s="40"/>
      <c r="F68" s="40"/>
      <c r="G68" s="40"/>
      <c r="H68" s="41"/>
      <c r="I68" s="41"/>
    </row>
    <row r="69" spans="1:9" x14ac:dyDescent="0.25">
      <c r="A69" s="123" t="s">
        <v>283</v>
      </c>
      <c r="B69" s="37" t="s">
        <v>183</v>
      </c>
      <c r="C69" s="40"/>
      <c r="D69" s="40"/>
      <c r="E69" s="40"/>
      <c r="F69" s="40"/>
      <c r="G69" s="40"/>
      <c r="H69" s="41"/>
      <c r="I69" s="41"/>
    </row>
    <row r="70" spans="1:9" x14ac:dyDescent="0.25">
      <c r="A70" s="122" t="s">
        <v>79</v>
      </c>
      <c r="B70" s="71" t="s">
        <v>80</v>
      </c>
      <c r="C70" s="73"/>
      <c r="D70" s="73"/>
      <c r="E70" s="73"/>
      <c r="F70" s="73"/>
      <c r="G70" s="73"/>
      <c r="H70" s="41"/>
      <c r="I70" s="41"/>
    </row>
    <row r="71" spans="1:9" x14ac:dyDescent="0.25">
      <c r="A71" s="123" t="s">
        <v>284</v>
      </c>
      <c r="B71" s="37" t="s">
        <v>81</v>
      </c>
      <c r="C71" s="40"/>
      <c r="D71" s="40"/>
      <c r="E71" s="40"/>
      <c r="F71" s="40"/>
      <c r="G71" s="40"/>
      <c r="H71" s="41"/>
      <c r="I71" s="41"/>
    </row>
    <row r="72" spans="1:9" x14ac:dyDescent="0.25">
      <c r="A72" s="123" t="s">
        <v>285</v>
      </c>
      <c r="B72" s="37" t="s">
        <v>82</v>
      </c>
      <c r="C72" s="40"/>
      <c r="D72" s="40"/>
      <c r="E72" s="40"/>
      <c r="F72" s="40"/>
      <c r="G72" s="40"/>
      <c r="H72" s="41"/>
      <c r="I72" s="41"/>
    </row>
    <row r="73" spans="1:9" x14ac:dyDescent="0.25">
      <c r="A73" s="123" t="s">
        <v>286</v>
      </c>
      <c r="B73" s="37" t="s">
        <v>83</v>
      </c>
      <c r="C73" s="40"/>
      <c r="D73" s="40"/>
      <c r="E73" s="40"/>
      <c r="F73" s="40"/>
      <c r="G73" s="40"/>
      <c r="H73" s="41"/>
      <c r="I73" s="41"/>
    </row>
    <row r="74" spans="1:9" x14ac:dyDescent="0.25">
      <c r="A74" s="123" t="s">
        <v>287</v>
      </c>
      <c r="B74" s="37" t="s">
        <v>84</v>
      </c>
      <c r="C74" s="40"/>
      <c r="D74" s="40"/>
      <c r="E74" s="40"/>
      <c r="F74" s="40"/>
      <c r="G74" s="40"/>
      <c r="H74" s="41"/>
      <c r="I74" s="41"/>
    </row>
    <row r="75" spans="1:9" x14ac:dyDescent="0.25">
      <c r="A75" s="122" t="s">
        <v>85</v>
      </c>
      <c r="B75" s="71" t="s">
        <v>86</v>
      </c>
      <c r="C75" s="38">
        <v>50000</v>
      </c>
      <c r="D75" s="73"/>
      <c r="E75" s="73"/>
      <c r="F75" s="38">
        <v>50000</v>
      </c>
      <c r="G75" s="38">
        <f>+G76</f>
        <v>50000</v>
      </c>
      <c r="H75" s="75">
        <f t="shared" ref="H75:I75" si="6">+H76</f>
        <v>163154</v>
      </c>
      <c r="I75" s="75">
        <f t="shared" si="6"/>
        <v>163154</v>
      </c>
    </row>
    <row r="76" spans="1:9" x14ac:dyDescent="0.25">
      <c r="A76" s="123" t="s">
        <v>288</v>
      </c>
      <c r="B76" s="37" t="s">
        <v>87</v>
      </c>
      <c r="C76" s="76">
        <v>50000</v>
      </c>
      <c r="D76" s="40"/>
      <c r="E76" s="40"/>
      <c r="F76" s="76">
        <v>50000</v>
      </c>
      <c r="G76" s="76">
        <v>50000</v>
      </c>
      <c r="H76" s="41">
        <v>163154</v>
      </c>
      <c r="I76" s="41">
        <v>163154</v>
      </c>
    </row>
    <row r="77" spans="1:9" x14ac:dyDescent="0.25">
      <c r="A77" s="123" t="s">
        <v>289</v>
      </c>
      <c r="B77" s="37" t="s">
        <v>88</v>
      </c>
      <c r="C77" s="40"/>
      <c r="D77" s="40"/>
      <c r="E77" s="40"/>
      <c r="F77" s="40"/>
      <c r="G77" s="40"/>
      <c r="H77" s="41"/>
      <c r="I77" s="41"/>
    </row>
    <row r="78" spans="1:9" x14ac:dyDescent="0.25">
      <c r="A78" s="122" t="s">
        <v>89</v>
      </c>
      <c r="B78" s="71" t="s">
        <v>90</v>
      </c>
      <c r="C78" s="73"/>
      <c r="D78" s="73"/>
      <c r="E78" s="73"/>
      <c r="F78" s="73"/>
      <c r="G78" s="73"/>
      <c r="H78" s="75">
        <f t="shared" ref="H78" si="7">+H82</f>
        <v>13790612</v>
      </c>
      <c r="I78" s="75">
        <f>+I82</f>
        <v>13832889</v>
      </c>
    </row>
    <row r="79" spans="1:9" x14ac:dyDescent="0.25">
      <c r="A79" s="123" t="s">
        <v>290</v>
      </c>
      <c r="B79" s="37" t="s">
        <v>91</v>
      </c>
      <c r="C79" s="40"/>
      <c r="D79" s="40"/>
      <c r="E79" s="40"/>
      <c r="F79" s="40"/>
      <c r="G79" s="40"/>
      <c r="H79" s="41"/>
      <c r="I79" s="41"/>
    </row>
    <row r="80" spans="1:9" x14ac:dyDescent="0.25">
      <c r="A80" s="123" t="s">
        <v>291</v>
      </c>
      <c r="B80" s="37" t="s">
        <v>92</v>
      </c>
      <c r="C80" s="40"/>
      <c r="D80" s="40"/>
      <c r="E80" s="40"/>
      <c r="F80" s="40"/>
      <c r="G80" s="40"/>
      <c r="H80" s="41"/>
      <c r="I80" s="41"/>
    </row>
    <row r="81" spans="1:9" x14ac:dyDescent="0.25">
      <c r="A81" s="123" t="s">
        <v>292</v>
      </c>
      <c r="B81" s="37" t="s">
        <v>93</v>
      </c>
      <c r="C81" s="40"/>
      <c r="D81" s="40"/>
      <c r="E81" s="40"/>
      <c r="F81" s="40"/>
      <c r="G81" s="40"/>
      <c r="H81" s="41"/>
      <c r="I81" s="41"/>
    </row>
    <row r="82" spans="1:9" x14ac:dyDescent="0.25">
      <c r="A82" s="123" t="s">
        <v>293</v>
      </c>
      <c r="B82" s="37" t="s">
        <v>207</v>
      </c>
      <c r="C82" s="40"/>
      <c r="D82" s="40"/>
      <c r="E82" s="40"/>
      <c r="F82" s="40"/>
      <c r="G82" s="40"/>
      <c r="H82" s="41">
        <v>13790612</v>
      </c>
      <c r="I82" s="41">
        <v>13832889</v>
      </c>
    </row>
    <row r="83" spans="1:9" x14ac:dyDescent="0.25">
      <c r="A83" s="122" t="s">
        <v>94</v>
      </c>
      <c r="B83" s="71" t="s">
        <v>95</v>
      </c>
      <c r="C83" s="73"/>
      <c r="D83" s="73"/>
      <c r="E83" s="73"/>
      <c r="F83" s="73"/>
      <c r="G83" s="73"/>
      <c r="H83" s="41"/>
      <c r="I83" s="41"/>
    </row>
    <row r="84" spans="1:9" x14ac:dyDescent="0.25">
      <c r="A84" s="123" t="s">
        <v>96</v>
      </c>
      <c r="B84" s="37" t="s">
        <v>97</v>
      </c>
      <c r="C84" s="40"/>
      <c r="D84" s="40"/>
      <c r="E84" s="40"/>
      <c r="F84" s="40"/>
      <c r="G84" s="40"/>
      <c r="H84" s="41"/>
      <c r="I84" s="41"/>
    </row>
    <row r="85" spans="1:9" x14ac:dyDescent="0.25">
      <c r="A85" s="123" t="s">
        <v>98</v>
      </c>
      <c r="B85" s="37" t="s">
        <v>99</v>
      </c>
      <c r="C85" s="40"/>
      <c r="D85" s="40"/>
      <c r="E85" s="40"/>
      <c r="F85" s="40"/>
      <c r="G85" s="40"/>
      <c r="H85" s="41"/>
      <c r="I85" s="41"/>
    </row>
    <row r="86" spans="1:9" x14ac:dyDescent="0.25">
      <c r="A86" s="123" t="s">
        <v>100</v>
      </c>
      <c r="B86" s="37" t="s">
        <v>101</v>
      </c>
      <c r="C86" s="40"/>
      <c r="D86" s="40"/>
      <c r="E86" s="40"/>
      <c r="F86" s="40"/>
      <c r="G86" s="40"/>
      <c r="H86" s="41"/>
      <c r="I86" s="41"/>
    </row>
    <row r="87" spans="1:9" x14ac:dyDescent="0.25">
      <c r="A87" s="123" t="s">
        <v>102</v>
      </c>
      <c r="B87" s="37" t="s">
        <v>103</v>
      </c>
      <c r="C87" s="40"/>
      <c r="D87" s="40"/>
      <c r="E87" s="40"/>
      <c r="F87" s="40"/>
      <c r="G87" s="40"/>
      <c r="H87" s="41"/>
      <c r="I87" s="41"/>
    </row>
    <row r="88" spans="1:9" ht="21" x14ac:dyDescent="0.25">
      <c r="A88" s="122" t="s">
        <v>104</v>
      </c>
      <c r="B88" s="71" t="s">
        <v>105</v>
      </c>
      <c r="C88" s="73"/>
      <c r="D88" s="73"/>
      <c r="E88" s="73"/>
      <c r="F88" s="73"/>
      <c r="G88" s="73"/>
      <c r="H88" s="41"/>
      <c r="I88" s="41"/>
    </row>
    <row r="89" spans="1:9" ht="21" x14ac:dyDescent="0.25">
      <c r="A89" s="122" t="s">
        <v>106</v>
      </c>
      <c r="B89" s="71" t="s">
        <v>107</v>
      </c>
      <c r="C89" s="38">
        <v>50000</v>
      </c>
      <c r="D89" s="73"/>
      <c r="E89" s="73"/>
      <c r="F89" s="38">
        <v>50000</v>
      </c>
      <c r="G89" s="38">
        <f>+G75</f>
        <v>50000</v>
      </c>
      <c r="H89" s="75">
        <f t="shared" ref="H89" si="8">+H75+H78</f>
        <v>13953766</v>
      </c>
      <c r="I89" s="75">
        <f t="shared" ref="I89" si="9">+I75+I78</f>
        <v>13996043</v>
      </c>
    </row>
    <row r="90" spans="1:9" x14ac:dyDescent="0.25">
      <c r="A90" s="122" t="s">
        <v>108</v>
      </c>
      <c r="B90" s="71" t="s">
        <v>184</v>
      </c>
      <c r="C90" s="38">
        <v>13025025</v>
      </c>
      <c r="D90" s="73"/>
      <c r="E90" s="73"/>
      <c r="F90" s="38">
        <v>13025025</v>
      </c>
      <c r="G90" s="38">
        <f>+G65+G89</f>
        <v>13025025</v>
      </c>
      <c r="H90" s="75">
        <f t="shared" ref="H90" si="10">+H65+H89</f>
        <v>14153792</v>
      </c>
      <c r="I90" s="75">
        <f t="shared" ref="I90" si="11">+I65+I89</f>
        <v>14148776</v>
      </c>
    </row>
    <row r="91" spans="1:9" x14ac:dyDescent="0.25">
      <c r="A91" s="81"/>
      <c r="B91" s="81"/>
      <c r="C91" s="81"/>
      <c r="D91" s="81"/>
      <c r="E91" s="81"/>
      <c r="F91" s="81"/>
      <c r="G91" s="81"/>
    </row>
    <row r="92" spans="1:9" x14ac:dyDescent="0.25">
      <c r="A92" s="82"/>
      <c r="B92" s="82"/>
      <c r="C92" s="81"/>
      <c r="D92" s="81"/>
      <c r="E92" s="81"/>
      <c r="F92" s="81"/>
      <c r="G92" s="81"/>
    </row>
    <row r="93" spans="1:9" x14ac:dyDescent="0.25">
      <c r="A93" s="83"/>
      <c r="B93" s="83"/>
      <c r="C93" s="84"/>
      <c r="D93" s="84"/>
      <c r="E93" s="84"/>
      <c r="G93" s="85"/>
      <c r="H93" s="85" t="s">
        <v>2</v>
      </c>
      <c r="I93" s="85"/>
    </row>
    <row r="94" spans="1:9" ht="15" customHeight="1" x14ac:dyDescent="0.25">
      <c r="A94" s="187" t="s">
        <v>176</v>
      </c>
      <c r="B94" s="187" t="s">
        <v>177</v>
      </c>
      <c r="C94" s="196" t="s">
        <v>4</v>
      </c>
      <c r="D94" s="196"/>
      <c r="E94" s="196"/>
      <c r="F94" s="196"/>
      <c r="G94" s="147" t="s">
        <v>317</v>
      </c>
      <c r="H94" s="147" t="s">
        <v>324</v>
      </c>
      <c r="I94" s="147" t="s">
        <v>328</v>
      </c>
    </row>
    <row r="95" spans="1:9" ht="21" x14ac:dyDescent="0.25">
      <c r="A95" s="187"/>
      <c r="B95" s="187"/>
      <c r="C95" s="68" t="s">
        <v>5</v>
      </c>
      <c r="D95" s="68" t="s">
        <v>6</v>
      </c>
      <c r="E95" s="68" t="s">
        <v>7</v>
      </c>
      <c r="F95" s="69" t="s">
        <v>8</v>
      </c>
      <c r="G95" s="147"/>
      <c r="H95" s="147"/>
      <c r="I95" s="147"/>
    </row>
    <row r="96" spans="1:9" x14ac:dyDescent="0.25">
      <c r="A96" s="69">
        <v>1</v>
      </c>
      <c r="B96" s="69">
        <v>2</v>
      </c>
      <c r="C96" s="69">
        <v>3</v>
      </c>
      <c r="D96" s="69">
        <v>4</v>
      </c>
      <c r="E96" s="69">
        <v>5</v>
      </c>
      <c r="F96" s="69">
        <v>6</v>
      </c>
      <c r="G96" s="69">
        <v>7</v>
      </c>
      <c r="H96" s="142">
        <v>8</v>
      </c>
      <c r="I96" s="142">
        <v>9</v>
      </c>
    </row>
    <row r="97" spans="1:9" x14ac:dyDescent="0.25">
      <c r="A97" s="187" t="s">
        <v>169</v>
      </c>
      <c r="B97" s="187"/>
      <c r="C97" s="187"/>
      <c r="D97" s="187"/>
      <c r="E97" s="187"/>
      <c r="F97" s="187"/>
      <c r="G97" s="69"/>
      <c r="H97" s="41"/>
      <c r="I97" s="41"/>
    </row>
    <row r="98" spans="1:9" x14ac:dyDescent="0.25">
      <c r="A98" s="122" t="s">
        <v>9</v>
      </c>
      <c r="B98" s="71" t="s">
        <v>314</v>
      </c>
      <c r="C98" s="38">
        <v>11259525</v>
      </c>
      <c r="D98" s="73"/>
      <c r="E98" s="73"/>
      <c r="F98" s="38">
        <v>11259525</v>
      </c>
      <c r="G98" s="38">
        <f>+G99+G100+G101</f>
        <v>11259525</v>
      </c>
      <c r="H98" s="75">
        <f t="shared" ref="H98" si="12">+H99+H100+H101</f>
        <v>11072705</v>
      </c>
      <c r="I98" s="75">
        <f t="shared" ref="I98" si="13">+I99+I100+I101</f>
        <v>10995791</v>
      </c>
    </row>
    <row r="99" spans="1:9" x14ac:dyDescent="0.25">
      <c r="A99" s="113" t="s">
        <v>234</v>
      </c>
      <c r="B99" s="37" t="s">
        <v>113</v>
      </c>
      <c r="C99" s="76">
        <v>6095000</v>
      </c>
      <c r="D99" s="40"/>
      <c r="E99" s="40"/>
      <c r="F99" s="76">
        <v>6095000</v>
      </c>
      <c r="G99" s="76">
        <f>+F99</f>
        <v>6095000</v>
      </c>
      <c r="H99" s="41">
        <f>+G99</f>
        <v>6095000</v>
      </c>
      <c r="I99" s="41">
        <v>5939128</v>
      </c>
    </row>
    <row r="100" spans="1:9" x14ac:dyDescent="0.25">
      <c r="A100" s="113" t="s">
        <v>295</v>
      </c>
      <c r="B100" s="37" t="s">
        <v>114</v>
      </c>
      <c r="C100" s="76">
        <v>1188525</v>
      </c>
      <c r="D100" s="40"/>
      <c r="E100" s="40"/>
      <c r="F100" s="76">
        <v>1188525</v>
      </c>
      <c r="G100" s="76">
        <f t="shared" ref="G100:G101" si="14">+F100</f>
        <v>1188525</v>
      </c>
      <c r="H100" s="41">
        <f>+G100</f>
        <v>1188525</v>
      </c>
      <c r="I100" s="41">
        <v>1215680</v>
      </c>
    </row>
    <row r="101" spans="1:9" x14ac:dyDescent="0.25">
      <c r="A101" s="113" t="s">
        <v>235</v>
      </c>
      <c r="B101" s="37" t="s">
        <v>115</v>
      </c>
      <c r="C101" s="76">
        <v>3976000</v>
      </c>
      <c r="D101" s="40"/>
      <c r="E101" s="40"/>
      <c r="F101" s="76">
        <v>3976000</v>
      </c>
      <c r="G101" s="76">
        <f t="shared" si="14"/>
        <v>3976000</v>
      </c>
      <c r="H101" s="41">
        <v>3789180</v>
      </c>
      <c r="I101" s="41">
        <v>3840983</v>
      </c>
    </row>
    <row r="102" spans="1:9" x14ac:dyDescent="0.25">
      <c r="A102" s="113" t="s">
        <v>236</v>
      </c>
      <c r="B102" s="37" t="s">
        <v>116</v>
      </c>
      <c r="C102" s="40"/>
      <c r="D102" s="40"/>
      <c r="E102" s="40"/>
      <c r="F102" s="40"/>
      <c r="G102" s="40"/>
      <c r="H102" s="41"/>
      <c r="I102" s="41"/>
    </row>
    <row r="103" spans="1:9" x14ac:dyDescent="0.25">
      <c r="A103" s="113" t="s">
        <v>237</v>
      </c>
      <c r="B103" s="37" t="s">
        <v>117</v>
      </c>
      <c r="C103" s="40"/>
      <c r="D103" s="40"/>
      <c r="E103" s="40"/>
      <c r="F103" s="40"/>
      <c r="G103" s="40"/>
      <c r="H103" s="41"/>
      <c r="I103" s="41"/>
    </row>
    <row r="104" spans="1:9" x14ac:dyDescent="0.25">
      <c r="A104" s="113" t="s">
        <v>238</v>
      </c>
      <c r="B104" s="37" t="s">
        <v>118</v>
      </c>
      <c r="C104" s="40"/>
      <c r="D104" s="40"/>
      <c r="E104" s="40"/>
      <c r="F104" s="40"/>
      <c r="G104" s="40"/>
      <c r="H104" s="41"/>
      <c r="I104" s="41"/>
    </row>
    <row r="105" spans="1:9" x14ac:dyDescent="0.25">
      <c r="A105" s="113" t="s">
        <v>239</v>
      </c>
      <c r="B105" s="86" t="s">
        <v>119</v>
      </c>
      <c r="C105" s="40"/>
      <c r="D105" s="40"/>
      <c r="E105" s="40"/>
      <c r="F105" s="40"/>
      <c r="G105" s="40"/>
      <c r="H105" s="41"/>
      <c r="I105" s="41"/>
    </row>
    <row r="106" spans="1:9" ht="22.5" x14ac:dyDescent="0.25">
      <c r="A106" s="113" t="s">
        <v>296</v>
      </c>
      <c r="B106" s="37" t="s">
        <v>120</v>
      </c>
      <c r="C106" s="40"/>
      <c r="D106" s="40"/>
      <c r="E106" s="40"/>
      <c r="F106" s="40"/>
      <c r="G106" s="40"/>
      <c r="H106" s="41"/>
      <c r="I106" s="41"/>
    </row>
    <row r="107" spans="1:9" ht="22.5" x14ac:dyDescent="0.25">
      <c r="A107" s="113" t="s">
        <v>297</v>
      </c>
      <c r="B107" s="37" t="s">
        <v>121</v>
      </c>
      <c r="C107" s="40"/>
      <c r="D107" s="40"/>
      <c r="E107" s="40"/>
      <c r="F107" s="40"/>
      <c r="G107" s="40"/>
      <c r="H107" s="41"/>
      <c r="I107" s="41"/>
    </row>
    <row r="108" spans="1:9" x14ac:dyDescent="0.25">
      <c r="A108" s="113" t="s">
        <v>298</v>
      </c>
      <c r="B108" s="86" t="s">
        <v>122</v>
      </c>
      <c r="C108" s="40"/>
      <c r="D108" s="40"/>
      <c r="E108" s="40"/>
      <c r="F108" s="40"/>
      <c r="G108" s="40"/>
      <c r="H108" s="41"/>
      <c r="I108" s="41"/>
    </row>
    <row r="109" spans="1:9" x14ac:dyDescent="0.25">
      <c r="A109" s="113" t="s">
        <v>299</v>
      </c>
      <c r="B109" s="86" t="s">
        <v>123</v>
      </c>
      <c r="C109" s="40"/>
      <c r="D109" s="40"/>
      <c r="E109" s="40"/>
      <c r="F109" s="40"/>
      <c r="G109" s="40"/>
      <c r="H109" s="41"/>
      <c r="I109" s="41"/>
    </row>
    <row r="110" spans="1:9" ht="22.5" x14ac:dyDescent="0.25">
      <c r="A110" s="113" t="s">
        <v>300</v>
      </c>
      <c r="B110" s="37" t="s">
        <v>124</v>
      </c>
      <c r="C110" s="40"/>
      <c r="D110" s="40"/>
      <c r="E110" s="40"/>
      <c r="F110" s="40"/>
      <c r="G110" s="40"/>
      <c r="H110" s="41"/>
      <c r="I110" s="41"/>
    </row>
    <row r="111" spans="1:9" x14ac:dyDescent="0.25">
      <c r="A111" s="113" t="s">
        <v>301</v>
      </c>
      <c r="B111" s="37" t="s">
        <v>125</v>
      </c>
      <c r="C111" s="40"/>
      <c r="D111" s="40"/>
      <c r="E111" s="40"/>
      <c r="F111" s="40"/>
      <c r="G111" s="40"/>
      <c r="H111" s="41"/>
      <c r="I111" s="41"/>
    </row>
    <row r="112" spans="1:9" x14ac:dyDescent="0.25">
      <c r="A112" s="113" t="s">
        <v>302</v>
      </c>
      <c r="B112" s="37" t="s">
        <v>126</v>
      </c>
      <c r="C112" s="40"/>
      <c r="D112" s="40"/>
      <c r="E112" s="40"/>
      <c r="F112" s="40"/>
      <c r="G112" s="40"/>
      <c r="H112" s="41"/>
      <c r="I112" s="41"/>
    </row>
    <row r="113" spans="1:9" ht="22.5" x14ac:dyDescent="0.25">
      <c r="A113" s="113" t="s">
        <v>303</v>
      </c>
      <c r="B113" s="37" t="s">
        <v>127</v>
      </c>
      <c r="C113" s="40"/>
      <c r="D113" s="40"/>
      <c r="E113" s="40"/>
      <c r="F113" s="40"/>
      <c r="G113" s="40"/>
      <c r="H113" s="41"/>
      <c r="I113" s="41"/>
    </row>
    <row r="114" spans="1:9" x14ac:dyDescent="0.25">
      <c r="A114" s="122" t="s">
        <v>17</v>
      </c>
      <c r="B114" s="71" t="s">
        <v>315</v>
      </c>
      <c r="C114" s="38">
        <v>1765500</v>
      </c>
      <c r="D114" s="73"/>
      <c r="E114" s="73"/>
      <c r="F114" s="38">
        <v>1765500</v>
      </c>
      <c r="G114" s="38">
        <f>+G115</f>
        <v>1765500</v>
      </c>
      <c r="H114" s="75">
        <f t="shared" ref="H114:I114" si="15">+H115</f>
        <v>3081087</v>
      </c>
      <c r="I114" s="75">
        <f t="shared" si="15"/>
        <v>3152985</v>
      </c>
    </row>
    <row r="115" spans="1:9" x14ac:dyDescent="0.25">
      <c r="A115" s="113" t="s">
        <v>240</v>
      </c>
      <c r="B115" s="37" t="s">
        <v>129</v>
      </c>
      <c r="C115" s="76">
        <v>1765500</v>
      </c>
      <c r="D115" s="40"/>
      <c r="E115" s="40"/>
      <c r="F115" s="76">
        <v>1765500</v>
      </c>
      <c r="G115" s="76">
        <f>+F115</f>
        <v>1765500</v>
      </c>
      <c r="H115" s="41">
        <v>3081087</v>
      </c>
      <c r="I115" s="41">
        <v>3152985</v>
      </c>
    </row>
    <row r="116" spans="1:9" x14ac:dyDescent="0.25">
      <c r="A116" s="113" t="s">
        <v>241</v>
      </c>
      <c r="B116" s="37" t="s">
        <v>130</v>
      </c>
      <c r="C116" s="40"/>
      <c r="D116" s="40"/>
      <c r="E116" s="40"/>
      <c r="F116" s="40"/>
      <c r="G116" s="40"/>
      <c r="H116" s="41"/>
      <c r="I116" s="41"/>
    </row>
    <row r="117" spans="1:9" x14ac:dyDescent="0.25">
      <c r="A117" s="113" t="s">
        <v>242</v>
      </c>
      <c r="B117" s="37" t="s">
        <v>131</v>
      </c>
      <c r="C117" s="40"/>
      <c r="D117" s="40"/>
      <c r="E117" s="40"/>
      <c r="F117" s="40"/>
      <c r="G117" s="40"/>
      <c r="H117" s="41"/>
      <c r="I117" s="41"/>
    </row>
    <row r="118" spans="1:9" x14ac:dyDescent="0.25">
      <c r="A118" s="113" t="s">
        <v>243</v>
      </c>
      <c r="B118" s="37" t="s">
        <v>132</v>
      </c>
      <c r="C118" s="40"/>
      <c r="D118" s="40"/>
      <c r="E118" s="40"/>
      <c r="F118" s="40"/>
      <c r="G118" s="40"/>
      <c r="H118" s="41"/>
      <c r="I118" s="41"/>
    </row>
    <row r="119" spans="1:9" x14ac:dyDescent="0.25">
      <c r="A119" s="113" t="s">
        <v>244</v>
      </c>
      <c r="B119" s="37" t="s">
        <v>133</v>
      </c>
      <c r="C119" s="40"/>
      <c r="D119" s="40"/>
      <c r="E119" s="40"/>
      <c r="F119" s="40"/>
      <c r="G119" s="40"/>
      <c r="H119" s="41"/>
      <c r="I119" s="41"/>
    </row>
    <row r="120" spans="1:9" ht="22.5" x14ac:dyDescent="0.25">
      <c r="A120" s="113" t="s">
        <v>245</v>
      </c>
      <c r="B120" s="37" t="s">
        <v>134</v>
      </c>
      <c r="C120" s="40"/>
      <c r="D120" s="40"/>
      <c r="E120" s="40"/>
      <c r="F120" s="40"/>
      <c r="G120" s="40"/>
      <c r="H120" s="41"/>
      <c r="I120" s="41"/>
    </row>
    <row r="121" spans="1:9" ht="22.5" x14ac:dyDescent="0.25">
      <c r="A121" s="113" t="s">
        <v>304</v>
      </c>
      <c r="B121" s="37" t="s">
        <v>135</v>
      </c>
      <c r="C121" s="40"/>
      <c r="D121" s="40"/>
      <c r="E121" s="40"/>
      <c r="F121" s="40"/>
      <c r="G121" s="40"/>
      <c r="H121" s="41"/>
      <c r="I121" s="41"/>
    </row>
    <row r="122" spans="1:9" ht="22.5" x14ac:dyDescent="0.25">
      <c r="A122" s="113" t="s">
        <v>305</v>
      </c>
      <c r="B122" s="37" t="s">
        <v>121</v>
      </c>
      <c r="C122" s="40"/>
      <c r="D122" s="40"/>
      <c r="E122" s="40"/>
      <c r="F122" s="40"/>
      <c r="G122" s="40"/>
      <c r="H122" s="41"/>
      <c r="I122" s="41"/>
    </row>
    <row r="123" spans="1:9" x14ac:dyDescent="0.25">
      <c r="A123" s="113" t="s">
        <v>306</v>
      </c>
      <c r="B123" s="37" t="s">
        <v>136</v>
      </c>
      <c r="C123" s="40"/>
      <c r="D123" s="40"/>
      <c r="E123" s="40"/>
      <c r="F123" s="40"/>
      <c r="G123" s="40"/>
      <c r="H123" s="41"/>
      <c r="I123" s="41"/>
    </row>
    <row r="124" spans="1:9" x14ac:dyDescent="0.25">
      <c r="A124" s="113" t="s">
        <v>307</v>
      </c>
      <c r="B124" s="37" t="s">
        <v>137</v>
      </c>
      <c r="C124" s="40"/>
      <c r="D124" s="40"/>
      <c r="E124" s="40"/>
      <c r="F124" s="40"/>
      <c r="G124" s="40"/>
      <c r="H124" s="41"/>
      <c r="I124" s="41"/>
    </row>
    <row r="125" spans="1:9" ht="22.5" x14ac:dyDescent="0.25">
      <c r="A125" s="113" t="s">
        <v>308</v>
      </c>
      <c r="B125" s="37" t="s">
        <v>124</v>
      </c>
      <c r="C125" s="40"/>
      <c r="D125" s="40"/>
      <c r="E125" s="40"/>
      <c r="F125" s="40"/>
      <c r="G125" s="40"/>
      <c r="H125" s="41"/>
      <c r="I125" s="41"/>
    </row>
    <row r="126" spans="1:9" x14ac:dyDescent="0.25">
      <c r="A126" s="113" t="s">
        <v>309</v>
      </c>
      <c r="B126" s="37" t="s">
        <v>138</v>
      </c>
      <c r="C126" s="40"/>
      <c r="D126" s="40"/>
      <c r="E126" s="40"/>
      <c r="F126" s="40"/>
      <c r="G126" s="40"/>
      <c r="H126" s="41"/>
      <c r="I126" s="41"/>
    </row>
    <row r="127" spans="1:9" ht="22.5" x14ac:dyDescent="0.25">
      <c r="A127" s="113" t="s">
        <v>310</v>
      </c>
      <c r="B127" s="37" t="s">
        <v>139</v>
      </c>
      <c r="C127" s="40"/>
      <c r="D127" s="40"/>
      <c r="E127" s="40"/>
      <c r="F127" s="40"/>
      <c r="G127" s="40"/>
      <c r="H127" s="41"/>
      <c r="I127" s="41"/>
    </row>
    <row r="128" spans="1:9" x14ac:dyDescent="0.25">
      <c r="A128" s="122" t="s">
        <v>25</v>
      </c>
      <c r="B128" s="71" t="s">
        <v>140</v>
      </c>
      <c r="C128" s="73"/>
      <c r="D128" s="73"/>
      <c r="E128" s="73"/>
      <c r="F128" s="73"/>
      <c r="G128" s="73"/>
      <c r="H128" s="41"/>
      <c r="I128" s="41"/>
    </row>
    <row r="129" spans="1:9" x14ac:dyDescent="0.25">
      <c r="A129" s="113" t="s">
        <v>246</v>
      </c>
      <c r="B129" s="37" t="s">
        <v>141</v>
      </c>
      <c r="C129" s="40"/>
      <c r="D129" s="40"/>
      <c r="E129" s="40"/>
      <c r="F129" s="40"/>
      <c r="G129" s="40"/>
      <c r="H129" s="41"/>
      <c r="I129" s="41"/>
    </row>
    <row r="130" spans="1:9" x14ac:dyDescent="0.25">
      <c r="A130" s="113" t="s">
        <v>247</v>
      </c>
      <c r="B130" s="37" t="s">
        <v>142</v>
      </c>
      <c r="C130" s="40"/>
      <c r="D130" s="40"/>
      <c r="E130" s="40"/>
      <c r="F130" s="40"/>
      <c r="G130" s="40"/>
      <c r="H130" s="41"/>
      <c r="I130" s="41"/>
    </row>
    <row r="131" spans="1:9" x14ac:dyDescent="0.25">
      <c r="A131" s="122" t="s">
        <v>143</v>
      </c>
      <c r="B131" s="71" t="s">
        <v>144</v>
      </c>
      <c r="C131" s="38">
        <v>13025025</v>
      </c>
      <c r="D131" s="73"/>
      <c r="E131" s="73"/>
      <c r="F131" s="38">
        <v>13025025</v>
      </c>
      <c r="G131" s="38">
        <f>+G98+G114</f>
        <v>13025025</v>
      </c>
      <c r="H131" s="75">
        <f t="shared" ref="H131" si="16">+H98+H114</f>
        <v>14153792</v>
      </c>
      <c r="I131" s="75">
        <f t="shared" ref="I131" si="17">+I98+I114</f>
        <v>14148776</v>
      </c>
    </row>
    <row r="132" spans="1:9" ht="21" x14ac:dyDescent="0.25">
      <c r="A132" s="122" t="s">
        <v>41</v>
      </c>
      <c r="B132" s="71" t="s">
        <v>145</v>
      </c>
      <c r="C132" s="73"/>
      <c r="D132" s="73"/>
      <c r="E132" s="73"/>
      <c r="F132" s="73"/>
      <c r="G132" s="73"/>
      <c r="H132" s="41"/>
      <c r="I132" s="41"/>
    </row>
    <row r="133" spans="1:9" x14ac:dyDescent="0.25">
      <c r="A133" s="113" t="s">
        <v>258</v>
      </c>
      <c r="B133" s="37" t="s">
        <v>186</v>
      </c>
      <c r="C133" s="40"/>
      <c r="D133" s="40"/>
      <c r="E133" s="40"/>
      <c r="F133" s="40"/>
      <c r="G133" s="40"/>
      <c r="H133" s="41"/>
      <c r="I133" s="41"/>
    </row>
    <row r="134" spans="1:9" ht="22.5" x14ac:dyDescent="0.25">
      <c r="A134" s="113" t="s">
        <v>259</v>
      </c>
      <c r="B134" s="37" t="s">
        <v>187</v>
      </c>
      <c r="C134" s="40"/>
      <c r="D134" s="40"/>
      <c r="E134" s="40"/>
      <c r="F134" s="40"/>
      <c r="G134" s="40"/>
      <c r="H134" s="41"/>
      <c r="I134" s="41"/>
    </row>
    <row r="135" spans="1:9" x14ac:dyDescent="0.25">
      <c r="A135" s="113" t="s">
        <v>260</v>
      </c>
      <c r="B135" s="37" t="s">
        <v>188</v>
      </c>
      <c r="C135" s="40"/>
      <c r="D135" s="40"/>
      <c r="E135" s="40"/>
      <c r="F135" s="40"/>
      <c r="G135" s="40"/>
      <c r="H135" s="41"/>
      <c r="I135" s="41"/>
    </row>
    <row r="136" spans="1:9" x14ac:dyDescent="0.25">
      <c r="A136" s="102" t="s">
        <v>53</v>
      </c>
      <c r="B136" s="71" t="s">
        <v>149</v>
      </c>
      <c r="C136" s="73"/>
      <c r="D136" s="73"/>
      <c r="E136" s="73"/>
      <c r="F136" s="73"/>
      <c r="G136" s="73"/>
      <c r="H136" s="41"/>
      <c r="I136" s="41"/>
    </row>
    <row r="137" spans="1:9" x14ac:dyDescent="0.25">
      <c r="A137" s="113" t="s">
        <v>268</v>
      </c>
      <c r="B137" s="37" t="s">
        <v>150</v>
      </c>
      <c r="C137" s="40"/>
      <c r="D137" s="40"/>
      <c r="E137" s="40"/>
      <c r="F137" s="40"/>
      <c r="G137" s="40"/>
      <c r="H137" s="41"/>
      <c r="I137" s="41"/>
    </row>
    <row r="138" spans="1:9" x14ac:dyDescent="0.25">
      <c r="A138" s="113" t="s">
        <v>269</v>
      </c>
      <c r="B138" s="37" t="s">
        <v>151</v>
      </c>
      <c r="C138" s="40"/>
      <c r="D138" s="40"/>
      <c r="E138" s="40"/>
      <c r="F138" s="40"/>
      <c r="G138" s="40"/>
      <c r="H138" s="41"/>
      <c r="I138" s="41"/>
    </row>
    <row r="139" spans="1:9" x14ac:dyDescent="0.25">
      <c r="A139" s="113" t="s">
        <v>270</v>
      </c>
      <c r="B139" s="37" t="s">
        <v>152</v>
      </c>
      <c r="C139" s="40"/>
      <c r="D139" s="40"/>
      <c r="E139" s="40"/>
      <c r="F139" s="40"/>
      <c r="G139" s="40"/>
      <c r="H139" s="41"/>
      <c r="I139" s="41"/>
    </row>
    <row r="140" spans="1:9" x14ac:dyDescent="0.25">
      <c r="A140" s="113" t="s">
        <v>271</v>
      </c>
      <c r="B140" s="37" t="s">
        <v>153</v>
      </c>
      <c r="C140" s="40"/>
      <c r="D140" s="40"/>
      <c r="E140" s="40"/>
      <c r="F140" s="40"/>
      <c r="G140" s="40"/>
      <c r="H140" s="41"/>
      <c r="I140" s="41"/>
    </row>
    <row r="141" spans="1:9" x14ac:dyDescent="0.25">
      <c r="A141" s="102" t="s">
        <v>154</v>
      </c>
      <c r="B141" s="71" t="s">
        <v>155</v>
      </c>
      <c r="C141" s="73"/>
      <c r="D141" s="73"/>
      <c r="E141" s="73"/>
      <c r="F141" s="73"/>
      <c r="G141" s="73"/>
      <c r="H141" s="41"/>
      <c r="I141" s="41"/>
    </row>
    <row r="142" spans="1:9" x14ac:dyDescent="0.25">
      <c r="A142" s="113" t="s">
        <v>273</v>
      </c>
      <c r="B142" s="37" t="s">
        <v>156</v>
      </c>
      <c r="C142" s="40"/>
      <c r="D142" s="40"/>
      <c r="E142" s="40"/>
      <c r="F142" s="40"/>
      <c r="G142" s="40"/>
      <c r="H142" s="41"/>
      <c r="I142" s="41"/>
    </row>
    <row r="143" spans="1:9" x14ac:dyDescent="0.25">
      <c r="A143" s="113" t="s">
        <v>274</v>
      </c>
      <c r="B143" s="37" t="s">
        <v>157</v>
      </c>
      <c r="C143" s="40"/>
      <c r="D143" s="40"/>
      <c r="E143" s="40"/>
      <c r="F143" s="40"/>
      <c r="G143" s="40"/>
      <c r="H143" s="41"/>
      <c r="I143" s="41"/>
    </row>
    <row r="144" spans="1:9" x14ac:dyDescent="0.25">
      <c r="A144" s="113" t="s">
        <v>275</v>
      </c>
      <c r="B144" s="37" t="s">
        <v>158</v>
      </c>
      <c r="C144" s="40"/>
      <c r="D144" s="40"/>
      <c r="E144" s="40"/>
      <c r="F144" s="40"/>
      <c r="G144" s="40"/>
      <c r="H144" s="41"/>
      <c r="I144" s="41"/>
    </row>
    <row r="145" spans="1:9" x14ac:dyDescent="0.25">
      <c r="A145" s="113" t="s">
        <v>276</v>
      </c>
      <c r="B145" s="37" t="s">
        <v>159</v>
      </c>
      <c r="C145" s="40"/>
      <c r="D145" s="40"/>
      <c r="E145" s="40"/>
      <c r="F145" s="40"/>
      <c r="G145" s="40"/>
      <c r="H145" s="41"/>
      <c r="I145" s="41"/>
    </row>
    <row r="146" spans="1:9" x14ac:dyDescent="0.25">
      <c r="A146" s="102" t="s">
        <v>66</v>
      </c>
      <c r="B146" s="71" t="s">
        <v>160</v>
      </c>
      <c r="C146" s="73"/>
      <c r="D146" s="73"/>
      <c r="E146" s="73"/>
      <c r="F146" s="73"/>
      <c r="G146" s="73"/>
      <c r="H146" s="41"/>
      <c r="I146" s="41"/>
    </row>
    <row r="147" spans="1:9" x14ac:dyDescent="0.25">
      <c r="A147" s="113" t="s">
        <v>277</v>
      </c>
      <c r="B147" s="37" t="s">
        <v>189</v>
      </c>
      <c r="C147" s="40"/>
      <c r="D147" s="40"/>
      <c r="E147" s="40"/>
      <c r="F147" s="40"/>
      <c r="G147" s="40"/>
      <c r="H147" s="41"/>
      <c r="I147" s="41"/>
    </row>
    <row r="148" spans="1:9" x14ac:dyDescent="0.25">
      <c r="A148" s="113" t="s">
        <v>278</v>
      </c>
      <c r="B148" s="37" t="s">
        <v>190</v>
      </c>
      <c r="C148" s="40"/>
      <c r="D148" s="40"/>
      <c r="E148" s="40"/>
      <c r="F148" s="40"/>
      <c r="G148" s="40"/>
      <c r="H148" s="41"/>
      <c r="I148" s="41"/>
    </row>
    <row r="149" spans="1:9" x14ac:dyDescent="0.25">
      <c r="A149" s="113" t="s">
        <v>279</v>
      </c>
      <c r="B149" s="37" t="s">
        <v>191</v>
      </c>
      <c r="C149" s="40"/>
      <c r="D149" s="40"/>
      <c r="E149" s="40"/>
      <c r="F149" s="40"/>
      <c r="G149" s="40"/>
      <c r="H149" s="41"/>
      <c r="I149" s="41"/>
    </row>
    <row r="150" spans="1:9" x14ac:dyDescent="0.25">
      <c r="A150" s="113" t="s">
        <v>280</v>
      </c>
      <c r="B150" s="37" t="s">
        <v>192</v>
      </c>
      <c r="C150" s="40"/>
      <c r="D150" s="40"/>
      <c r="E150" s="40"/>
      <c r="F150" s="40"/>
      <c r="G150" s="40"/>
      <c r="H150" s="41"/>
      <c r="I150" s="41"/>
    </row>
    <row r="151" spans="1:9" x14ac:dyDescent="0.25">
      <c r="A151" s="102" t="s">
        <v>72</v>
      </c>
      <c r="B151" s="71" t="s">
        <v>165</v>
      </c>
      <c r="C151" s="73"/>
      <c r="D151" s="73"/>
      <c r="E151" s="73"/>
      <c r="F151" s="73"/>
      <c r="G151" s="73"/>
      <c r="H151" s="41"/>
      <c r="I151" s="41"/>
    </row>
    <row r="152" spans="1:9" x14ac:dyDescent="0.25">
      <c r="A152" s="102" t="s">
        <v>166</v>
      </c>
      <c r="B152" s="71" t="s">
        <v>167</v>
      </c>
      <c r="C152" s="38">
        <v>13025025</v>
      </c>
      <c r="D152" s="73"/>
      <c r="E152" s="73"/>
      <c r="F152" s="38">
        <v>13025025</v>
      </c>
      <c r="G152" s="38">
        <f>+G131+G151</f>
        <v>13025025</v>
      </c>
      <c r="H152" s="75">
        <f t="shared" ref="H152" si="18">+H131+H151</f>
        <v>14153792</v>
      </c>
      <c r="I152" s="75">
        <f t="shared" ref="I152" si="19">+I131+I151</f>
        <v>14148776</v>
      </c>
    </row>
    <row r="153" spans="1:9" x14ac:dyDescent="0.25">
      <c r="A153" s="87"/>
      <c r="B153" s="87"/>
      <c r="C153" s="87"/>
      <c r="D153" s="87"/>
      <c r="E153" s="87"/>
      <c r="F153" s="87"/>
      <c r="G153" s="96"/>
      <c r="H153" s="96"/>
      <c r="I153" s="96"/>
    </row>
    <row r="154" spans="1:9" x14ac:dyDescent="0.25">
      <c r="A154" s="205" t="s">
        <v>196</v>
      </c>
      <c r="B154" s="205"/>
      <c r="C154" s="206">
        <v>2</v>
      </c>
      <c r="D154" s="206"/>
      <c r="E154" s="206"/>
      <c r="F154" s="206"/>
      <c r="G154" s="97"/>
      <c r="H154" s="41"/>
      <c r="I154" s="41"/>
    </row>
    <row r="155" spans="1:9" x14ac:dyDescent="0.25">
      <c r="A155" s="205" t="s">
        <v>197</v>
      </c>
      <c r="B155" s="205"/>
      <c r="C155" s="206">
        <v>0</v>
      </c>
      <c r="D155" s="206"/>
      <c r="E155" s="206"/>
      <c r="F155" s="206"/>
      <c r="G155" s="97"/>
      <c r="H155" s="41"/>
      <c r="I155" s="41"/>
    </row>
    <row r="156" spans="1:9" ht="15.75" x14ac:dyDescent="0.25">
      <c r="A156" s="94"/>
    </row>
  </sheetData>
  <mergeCells count="18">
    <mergeCell ref="I94:I95"/>
    <mergeCell ref="B2:I2"/>
    <mergeCell ref="B3:I3"/>
    <mergeCell ref="G94:G95"/>
    <mergeCell ref="H94:H95"/>
    <mergeCell ref="A4:G4"/>
    <mergeCell ref="A8:F8"/>
    <mergeCell ref="A5:A6"/>
    <mergeCell ref="B5:B6"/>
    <mergeCell ref="C5:F5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82" orientation="portrait" r:id="rId1"/>
  <rowBreaks count="2" manualBreakCount="2">
    <brk id="92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1. melléklet</vt:lpstr>
      <vt:lpstr>2.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' 9.4 melléklet'!Nyomtatási_terület</vt:lpstr>
      <vt:lpstr>'1. melléklet'!Nyomtatási_terület</vt:lpstr>
      <vt:lpstr>'2. melléklet'!Nyomtatási_terület</vt:lpstr>
      <vt:lpstr>'9.1 melléklet'!Nyomtatási_terület</vt:lpstr>
      <vt:lpstr>'9.2 kiadás'!Nyomtatási_terület</vt:lpstr>
      <vt:lpstr>'9.2 melléklet bevétel'!Nyomtatási_terület</vt:lpstr>
      <vt:lpstr>'9.3 melléklet'!Nyomtatási_terület</vt:lpstr>
      <vt:lpstr>'9.5 melléklet'!Nyomtatási_terület</vt:lpstr>
      <vt:lpstr>'9.7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Harsányiné Farkas Judit</cp:lastModifiedBy>
  <cp:lastPrinted>2019-02-21T14:29:05Z</cp:lastPrinted>
  <dcterms:created xsi:type="dcterms:W3CDTF">2018-12-03T11:00:00Z</dcterms:created>
  <dcterms:modified xsi:type="dcterms:W3CDTF">2019-02-21T15:32:32Z</dcterms:modified>
</cp:coreProperties>
</file>